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SO 01-11-01" sheetId="2" r:id="rId2"/>
    <sheet name="SO 01-11-02" sheetId="3" r:id="rId3"/>
    <sheet name="SO 01-11-03" sheetId="4" r:id="rId4"/>
    <sheet name="SO 01-11-04" sheetId="5" r:id="rId5"/>
    <sheet name="SO 01-11-05" sheetId="6" r:id="rId6"/>
    <sheet name="SO 01-11-06" sheetId="7" r:id="rId7"/>
    <sheet name="SO 01-11-07" sheetId="8" r:id="rId8"/>
    <sheet name="SO 01-11-08" sheetId="9" r:id="rId9"/>
    <sheet name="SO 01-11-09" sheetId="10" r:id="rId10"/>
    <sheet name="SO 01-11-10" sheetId="11" r:id="rId11"/>
    <sheet name="SO 01-11-11" sheetId="12" r:id="rId12"/>
    <sheet name="SO 01-11-12" sheetId="13" r:id="rId13"/>
    <sheet name="SO 01-11-13" sheetId="14" r:id="rId14"/>
    <sheet name="SO 01-11-14" sheetId="15" r:id="rId15"/>
    <sheet name="SO 01-11-15" sheetId="16" r:id="rId16"/>
    <sheet name="SO 01-11-16" sheetId="17" r:id="rId17"/>
    <sheet name="SO 01-11-17" sheetId="18" r:id="rId18"/>
    <sheet name="SO 01-11-18" sheetId="19" r:id="rId19"/>
    <sheet name="SO 01-11-19" sheetId="20" r:id="rId20"/>
    <sheet name="SO 01-11-20" sheetId="21" r:id="rId21"/>
    <sheet name="SO 01-11-21" sheetId="22" r:id="rId22"/>
    <sheet name="SO 01-11-22" sheetId="23" r:id="rId23"/>
    <sheet name="SO 98-98" sheetId="24" r:id="rId24"/>
    <sheet name="SO 90-90" sheetId="25" r:id="rId25"/>
  </sheets>
  <definedNames/>
  <calcPr/>
  <webPublishing/>
</workbook>
</file>

<file path=xl/sharedStrings.xml><?xml version="1.0" encoding="utf-8"?>
<sst xmlns="http://schemas.openxmlformats.org/spreadsheetml/2006/main" count="14179" uniqueCount="1024">
  <si>
    <t>Aspe</t>
  </si>
  <si>
    <t>Rekapitulace ceny</t>
  </si>
  <si>
    <t>5513530007</t>
  </si>
  <si>
    <t>Zvýšení stability skalních masivů na trati Železný Brod - Tanvald</t>
  </si>
  <si>
    <t>ZŘ</t>
  </si>
  <si>
    <t>20240710-VZ</t>
  </si>
  <si>
    <t>Celková cena bez DPH:</t>
  </si>
  <si>
    <t>Celková cena s DPH:</t>
  </si>
  <si>
    <t>Objekt</t>
  </si>
  <si>
    <t>Popis</t>
  </si>
  <si>
    <t>Cena bez DPH</t>
  </si>
  <si>
    <t>DPH</t>
  </si>
  <si>
    <t>Cena s DPH</t>
  </si>
  <si>
    <t>Počet neoceněných položek</t>
  </si>
  <si>
    <t>D.2.1.1.1</t>
  </si>
  <si>
    <t>Železniční spodek</t>
  </si>
  <si>
    <t xml:space="preserve">  SO 01-11-01</t>
  </si>
  <si>
    <t>Železný Brod – Tanvald, sanace skalního zářezu v km 0,980 - 1,150</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</si>
  <si>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</si>
  <si>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</si>
  <si>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</si>
  <si>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</si>
  <si>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</si>
  <si>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</si>
  <si>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</si>
  <si>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</si>
  <si>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</si>
  <si>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</si>
  <si>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</si>
  <si>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</si>
  <si>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</si>
  <si>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</si>
  <si>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</si>
  <si>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</si>
  <si>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</si>
  <si>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</si>
  <si>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</si>
  <si>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</si>
  <si>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</si>
  <si>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</si>
  <si>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</si>
  <si>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</si>
  <si>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</si>
  <si>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</si>
  <si>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</si>
  <si>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01-11-01</t>
  </si>
  <si>
    <t>SD</t>
  </si>
  <si>
    <t>1</t>
  </si>
  <si>
    <t>Přípravné a přidružené práce a dočasné zajištění staveniště</t>
  </si>
  <si>
    <t>P</t>
  </si>
  <si>
    <t>agreg.</t>
  </si>
  <si>
    <t/>
  </si>
  <si>
    <t>Pokládka ochranných gumových plátů, včetně jejich odstranění po dokončení stavby</t>
  </si>
  <si>
    <t>M2</t>
  </si>
  <si>
    <t>-</t>
  </si>
  <si>
    <t>PP</t>
  </si>
  <si>
    <t>VV</t>
  </si>
  <si>
    <t>Délka zajišťovaného úseku 160 m * šířka 3 m * 1,2 ztratné na prořezy a překryvy; zaokr. na celý m2</t>
  </si>
  <si>
    <t>TS</t>
  </si>
  <si>
    <t>V průběhu stavby nesmí dojít k poškození kolejového svršku. V době a v místě provádění sanačních prací (čištění a odtěžování skalního masivu) bude kolejový svršek před mechanickým poškozením při pádu horniny, chráněn gumovými pláty.</t>
  </si>
  <si>
    <t>619996137</t>
  </si>
  <si>
    <t>Ochrana stavebních konstrukcí a samostatných prvků včetně pozdějšího odstranění obedněním z OSB desek samostatných konstrukcí a prvků</t>
  </si>
  <si>
    <t>ÚRS 2022 / I</t>
  </si>
  <si>
    <t>Rozměr obednění ((1,5 * 0,5 m * 3 ks + 0,5 * 0,5 m) + (0,7 * 0,5 m * 4 ks + 0,5 * 0,5 m) * 2 ks) * 1,2 ztratné na prořezy a překryvy; zaokr. na celý m2</t>
  </si>
  <si>
    <t>V průběhu stavby nesmí dojít k poškození stávajícího dopravního značení, návěstidel, bodů ŽBP, či jiných stávajících konstrukcí dráhy. V době a v místě provádění sanačních prací (čištění a odtěžování skalního masivu) budou tyto k-ce před mechanickým poškozením při pádu horniny, chráněny dřevěným obedněním.</t>
  </si>
  <si>
    <t>155213612</t>
  </si>
  <si>
    <t>Trny z injekčních zavrtávacích tyčí prováděné horolezeckou technikou zainjektované cem. maltou pr. 32 mm včetně vrtů přenosnými vrtacími kladivy na zt</t>
  </si>
  <si>
    <t>KS</t>
  </si>
  <si>
    <t>Délka zajišťovaného úseku 160 m / os. vzd sloupků 4 m + 1 ks krajní sloupek; zaokr. na celý ks</t>
  </si>
  <si>
    <t>Zavrtávací injekční tyče z oceli 28Mn6, min. pr. 32 mm, dl. min. 3 m pro realizaci sloupků dočasné záchytné k-ce, celkové výšky min. 2 m nad terénem. Založení bude hl. min. 1 m, osově přibližně po 4 m.</t>
  </si>
  <si>
    <t>4</t>
  </si>
  <si>
    <t>155213611</t>
  </si>
  <si>
    <t>Pol. 155213612 / 2 ks sloupků; zaokr. na celý ks</t>
  </si>
  <si>
    <t>Zavrtávací injekční tyče z oceli 28Mn6, min. pr. 32 mm, dl. min. 1 m pro realizaci kotvení dočasné záchytné k-ce. Jedna kotevní tyč bude kotvit vždy dva sousední sloupky.</t>
  </si>
  <si>
    <t>5</t>
  </si>
  <si>
    <t>R155213611</t>
  </si>
  <si>
    <t>Šroubovací ocelové pZn oko se závitem pro injekční zavrtávací tyč pr. 32 mm, včetně montáže</t>
  </si>
  <si>
    <t>R-položka</t>
  </si>
  <si>
    <t>Pol. 155213612 + 155213611</t>
  </si>
  <si>
    <t>Ke každé zavrtávací tyči bude dodáno šroubovací ocelové pZn oko se závitem pro příslušný průměr tyče 32 mm.</t>
  </si>
  <si>
    <t>6</t>
  </si>
  <si>
    <t>944511111</t>
  </si>
  <si>
    <t>Montáž ochranné sítě zavěšené na konstrukci lešení z textilie z umělých vláken</t>
  </si>
  <si>
    <t>Délka zajišťovaného úseku 160 m * výška k-ce 2 m; zaokr. na celý m2</t>
  </si>
  <si>
    <t>Montáž dočasné záchytné k-ce, včetně navázání ke každému sloupku (zavrtávací tyči) vázacím drátem, včetně jeho dodání. Kompozitní síť bude ztužena a navázána také na ocelové pZn lano v horní, střední a spodní části.</t>
  </si>
  <si>
    <t>7</t>
  </si>
  <si>
    <t>919726121</t>
  </si>
  <si>
    <t>Geotextilie netkaná pro ochranu, separaci nebo filtraci měrná hmotnost do 200 g/m2</t>
  </si>
  <si>
    <t>(Pol. 944511111 + délka zajišťovaného úseku 160 m * šířka 2 m) * 1,2 ztratné na prořezy, překryvy a zpět. ohnutí; zaokr. na celý m2</t>
  </si>
  <si>
    <t>Dočasná záchytná k-ce z polyamidové uzlové sítě bude doplněna o netkanou polypropylenovou geotextílii s plošnou hmotností 200 g/m2. Také proti znečištění budou přilehlá kolej a příkop chráněny touto geotextílií.</t>
  </si>
  <si>
    <t>8</t>
  </si>
  <si>
    <t>R919726121</t>
  </si>
  <si>
    <t>Polyamidová uzlová síť s rozměrem ok 80 x 80 mm ze šňůrky min. pr. 3,5 mm</t>
  </si>
  <si>
    <t>Pol. 944511111 * 1,2 ztratné na prořezy, překryvy a zpět. ohnutí; zaokr. na celý m2</t>
  </si>
  <si>
    <t>Dočasná záchytná k-ce z polyamidové uzlové sítě s rozměrem ok 80 x 80 mm ze šňůrky min. pr. 3,5 mm.</t>
  </si>
  <si>
    <t>9</t>
  </si>
  <si>
    <t>155214211</t>
  </si>
  <si>
    <t>Montáž ocelového lana pro uchycení sítě, prováděná horolezeckou technikou, pr. do 10 mm</t>
  </si>
  <si>
    <t>M</t>
  </si>
  <si>
    <t>(Délka zajišťovaného úseku 160 m * 3 ks ztužení po výšce) + (pol. 155213611 * počet kotev. lan 2 ks * dl. 2,5 m); zaokr. na celý m</t>
  </si>
  <si>
    <t>Montáž ztužujících lan dočasné záchytné k-ce, včetně manipulace s lanem, montáže a dodání spojovacího materiálu.</t>
  </si>
  <si>
    <t>10</t>
  </si>
  <si>
    <t>31452107</t>
  </si>
  <si>
    <t>Lano ocelové, šestipramenné 6 x 19 drátů, pozinkované, 1 770 Mpa, D 10 mm</t>
  </si>
  <si>
    <t>Pol. 155214211 * 1,2 ztratné na prořezy, překryvy a zpět. ohnutí; zaokr. na celý m</t>
  </si>
  <si>
    <t>Ocelové pZn lano min. pr. 10 mm, šestipramenné, 114 drátů (6 x 19 WSC), třídy pevnosti 1 770 Mpa, jmenovité únosnosti min. 64 kN.</t>
  </si>
  <si>
    <t>11</t>
  </si>
  <si>
    <t>944511811</t>
  </si>
  <si>
    <t>Demontáž ochranné sítě zavěšené na konstrukci lešení z textilie z umělých vláken</t>
  </si>
  <si>
    <t>Pol. 944511111</t>
  </si>
  <si>
    <t>Demontáž dočasné záchytné k-ce po dokončení stavby. Za odstranění po dokončení stavby je zodpovědný dodavatel sanačních prací.</t>
  </si>
  <si>
    <t>Odstranění vegetace, očištění, odtěžení a obnova aku. prostoru</t>
  </si>
  <si>
    <t>12</t>
  </si>
  <si>
    <t>155211112</t>
  </si>
  <si>
    <t>Očištění skalních ploch horolezeckou technikou - odstr. keřů a stromů do pr. 10 cm vč. stažení k zemi, odklizení na hromady na vzd. do 50 m nebo nalož</t>
  </si>
  <si>
    <t>70 % z (součtová pl. z půdorysu 1 639,7 m2 * koef. sklonu 2,00 * koef. členitosti 1,2); zaokr. na celý m2</t>
  </si>
  <si>
    <t>V projektem vymezených rozsazích dojde k odstranění travin a náletu s odstraněním kořenového systému. Ten bude ponechán pouze v místech, kde by mělo odstranění negativní vliv na celistvost horniny skalního masivu. Skalní svah je v současné době celoplošně porostlý náletovými dřevinami a křovinami.</t>
  </si>
  <si>
    <t>13</t>
  </si>
  <si>
    <t>112155315</t>
  </si>
  <si>
    <t>Štěpkování s naložením na dopravní prostředek a odvozem do 20 km keřového porostu hustého</t>
  </si>
  <si>
    <t>Pol. 155211112</t>
  </si>
  <si>
    <t>Během realizace bude dřevní hmota na místě zpracována štěpkováním nebo rozřezáním na manipulační díly. Dřevní hmota bude naložena a odvezena na doporučenou skládku. Poplatek za skládkování viz pol. R997013873.</t>
  </si>
  <si>
    <t>14</t>
  </si>
  <si>
    <t>155211122</t>
  </si>
  <si>
    <t>Očištění skalních ploch horolezeckou technikou - očištění ručními nástroji, motykami a páčidly</t>
  </si>
  <si>
    <t>M3</t>
  </si>
  <si>
    <t>50 % z (součtová pl. z půdorysu 767,6 m2) * koef. sklonu 2,00 * koef. členitosti 1,2 * mocnost 0,1 m; zaokr. nahoru na 0,1 m3</t>
  </si>
  <si>
    <t>Odstranění svahových pokryvů a povrchově narušených částí čištěných skalních ploch bude realizováno horolezeckým způsobem, pomocí ručního nářadí, případně také pomocí pneumatického ručního nářadí. Veškeré odtěžené hmoty budou charakteru kamenité suti. Nakládání s odpady je podrobně zpracováno v samostatné části B Souhrnná technická zpráva. Poplatek za částečné skládkování viz pol. 997013873.</t>
  </si>
  <si>
    <t>15</t>
  </si>
  <si>
    <t>155211312</t>
  </si>
  <si>
    <t>Odtěžení nestabilních hornin ze skalních stěn, horolezeckou technikou, s přehozením na vzdálenost do 3 m nebo s naložením na dopravní prostředek, tlak</t>
  </si>
  <si>
    <t>Odborný odhad na základě návštěvy lokality: 3,5 m3</t>
  </si>
  <si>
    <t>Odtěžení projektantem určených, nestabilních bloků bude provedeno horolezeckým způsobem s použitím ručního a pneumatického nářadí. Veškeré odtěžené hmoty budou charakteru kamenité suti. Nakládání s odpady je podrobně zpracováno v samostatné části B Souhrnná technická zpráva. Poplatek za částečné skládkování viz pol. 997013873.</t>
  </si>
  <si>
    <t>16</t>
  </si>
  <si>
    <t>122211101</t>
  </si>
  <si>
    <t>Odkopávky a prokopávky ručně zapažené i nezapažené s přehozením výkopku na vzd. do 3 m nebo s naložením na dopravní prostředek v hornině třídy těžitel</t>
  </si>
  <si>
    <t>Součtová pl. z půdorysu 165,1 m2 * prům. výška napadávky horniny, či osyp. kužele 0,8 m * 0,5; zaokr. na celý m3</t>
  </si>
  <si>
    <t>Z akumulačního prostoru pod skalním svahem bude odtěžena napadaná suť. Odtěžení bude provedeno ruční i strojní odkopávkou a mocnost a rozsah odtěžení bude na místě řídit geotechnik stavby nebo projektant. Veškeré odtěžené hmoty budou charakteru zemitě-kamenité suti. Nakládání s odpady je podrobně zpracováno v samostatné části B Souhrnná technická zpráva. Poplatek za částečné skládkování viz pol. 997013873.</t>
  </si>
  <si>
    <t>Lokální kotvení skalních bloků</t>
  </si>
  <si>
    <t>17</t>
  </si>
  <si>
    <t>155212114</t>
  </si>
  <si>
    <t>Vrty do skalních stěn prováděné horolezeckou technikou, hloubky do 5 m, přenosnými vrtacími kladivy, průměru do 56 mm, v hornině třídy III a IV</t>
  </si>
  <si>
    <t>Pol. 155213112 * dl. vrtu 2,4 m</t>
  </si>
  <si>
    <t>Vrty pro kotevní prvky budou min. pr. 40 mm a budou se provádět pneumatickými kladivy. Jako výplach bude použit stlačený vzduch. Skutečné rozmístění kotevních prvků sítě určí geotechnický dozor zhotovitele přímo na stavbě dle daných geologických podmínek.</t>
  </si>
  <si>
    <t>18</t>
  </si>
  <si>
    <t>155213112</t>
  </si>
  <si>
    <t>Trny z oceli prováděné horolezeckou technikou bez oka z celozávitové oceli pro uchycení sítí zainjektované cementovou maltou délky do 3 m, průměru pře</t>
  </si>
  <si>
    <t>Odborný odhad na základě návštěvy lokality: 5 ks</t>
  </si>
  <si>
    <t>Celozávitové kotevníní tyče z oceli B550B, min. pr. 25 mm, dl. min. 2,4 m pro kotvení uvolněných bloků. Každá kotevní tyč bude dodána včetně příslušenství (spojníky, podložka 150 x 150 x 8 mm, matka).</t>
  </si>
  <si>
    <t>19</t>
  </si>
  <si>
    <t>789321110</t>
  </si>
  <si>
    <t>Zhotovení nátěru ocelových konstrukcí třídy I jednosložkového základního, tloušťky do 40 µm</t>
  </si>
  <si>
    <t>((Pl. 1 mb tyče 0,079521564 m2 * koef. zohledňující závit 1,3 * dl. nátěru kotev. prvku 2,4 m * pol. 155213112) + (pl. podložky 0,0498 m2 * pol. 155213112)) * 1,2 ztratné; zaokr. na celý m2</t>
  </si>
  <si>
    <t>Všechny kotevní prvky budou opatřeny PKO ještě před instalací do vrtu. Základní nátěr musí být proveden dílensky, štětcem a na celý ocelový profil. Způsob a provedení PKO kotevních prvků bude dle ČSN EN 1537: Provádění speciálních geotechnických prací - Horninové kotvy. Návrh systému PKO: typ I C. Příprava povrchu bude provedena způsobem Sa 21 s drsností Medium G nebo podle Rugotest No 3 stupeň BN 9a.</t>
  </si>
  <si>
    <t>20</t>
  </si>
  <si>
    <t>789321120</t>
  </si>
  <si>
    <t>Zhotovení nátěru ocelových konstrukcí třídy I, jednosložkového, krycího (vrchního), tloušťky do 40 µm</t>
  </si>
  <si>
    <t>((Pl. 1 mb tyče 0,079521564 m2 * koef. zohledňující závit 1,3 * dl. nátěru kotev. prvku 0,4 m * pol. 155213112) + (pl. podložky 0,0498 m2 * pol. 155213112)) * počet vrstev 2 ks * 1,2 ztratné; zaokr. na celý m2</t>
  </si>
  <si>
    <t>Všechny kotevní prvky budou opatřeny PKO ještě před instalací do vrtu, přičemž přetažení systému PKO do vrtu bude min. 200 mm. Způsob a provedení PKO kotevních prvků bude dle ČSN EN 1537: Provádění speciálních geotechnických prací - Horninové kotvy. Krycí (vrchní) vrstvy PKO budou provedeny v barevném odstínu RAL 7013.</t>
  </si>
  <si>
    <t>21</t>
  </si>
  <si>
    <t>281604111</t>
  </si>
  <si>
    <t>Injektování aktivovanými směsmi nízkotlaké vzestupné tlakem do 0,6 Mpa</t>
  </si>
  <si>
    <t>HOD</t>
  </si>
  <si>
    <t>Pol. 155212114 * 0,2 h/bm vrtu; zaokr. na 0,1 h</t>
  </si>
  <si>
    <t>Realizace kotevní zálivky aktivovanými směsmi s ruční přípravou a aktivací na místě. Pro tento účel bude použita cementová směs, či směs na bázi cementu CEMII/B-M (V-LL) 32,5 R.</t>
  </si>
  <si>
    <t>Zajištění skalního svahu ocelovou sítí 80 x 100 mm</t>
  </si>
  <si>
    <t>22</t>
  </si>
  <si>
    <t>Vrty pro kotevní prvky budou min. pr. 40 mm s úklonem vrtu 2° a budou se provádět pneumatickými kladivy. Jako výplach bude použit stlačený vzduch. Skutečné rozmístění kotevních prvků určí geotechnický dozor zhotovitele přímo na stavbě dle daných geologických podmínek.</t>
  </si>
  <si>
    <t>23</t>
  </si>
  <si>
    <t>((Součet horizont. dl. síťované pl. 226 m + součet vertikál. dl. síťované pl. 43 m) * koef. členitosti 1,2 / os. vzd. prvků 3 m + 14 ks krajní) + (pol. 155214111 / (rastr 3 * 3 m) * 1,1 na prokopírování povrchu); zaokr. na celý ks</t>
  </si>
  <si>
    <t>Celozávitové kotevníní tyče z oceli B550B, min. pr. 25 mm, dl. min. 2,4 m pro kotvení sítí po obvodu, systémové a nesystémové kotvení. Základní rastr kotvení bude 3 x 3 m (podélně x svisle). Každá kotevní tyč bude dodána včetně příslušenství (spojníky, podložka 150 x 150 x 8 mm, matka).</t>
  </si>
  <si>
    <t>24</t>
  </si>
  <si>
    <t>25</t>
  </si>
  <si>
    <t>26</t>
  </si>
  <si>
    <t>27</t>
  </si>
  <si>
    <t>155214111</t>
  </si>
  <si>
    <t>Montáž ocelové sítě na skalní stěnu prováděná horolezeckou technikou</t>
  </si>
  <si>
    <t>Součtová pl. z půdorysu 615,2 m2 * koef. sklonu 2,92 * koef. členitosti 1,2; zaokr. na celý m2</t>
  </si>
  <si>
    <t>Montáž pásů ocelové sítě, včetně rozvinutí a vytažení na skalní stěnu, jejich spojení předepsaným spojovacím materiálem, včetně jeho dodání a přitažení podložek a matic na ocelové trny.</t>
  </si>
  <si>
    <t>28</t>
  </si>
  <si>
    <t>31319092</t>
  </si>
  <si>
    <t>Síť na skálu s oky 80 x 100 mm s vpleteným lanem po 1m, role 3,05 x 25 m</t>
  </si>
  <si>
    <t>Pol. 155214111 * 1,2 ztratné na překryvy, prořezy a zpětné ohnutí; zaokr. na celý m2</t>
  </si>
  <si>
    <t>Dvouzákrutová ocel. ZnAl síť s oky 80 x 100 mm s výrobně podélně vpletenými lany pr. 8 mm, á 1 m. Tahová pevnost sítě min. 50 kN/m, tahová pevnost pásu sítě min. 219 kN. Drát pletiva min. pr. 2,7 mm, tahová pevnost 350 - 550 Mpa.</t>
  </si>
  <si>
    <t>29</t>
  </si>
  <si>
    <t>69321111</t>
  </si>
  <si>
    <t>Geomatrace trojrozměrné protierozní</t>
  </si>
  <si>
    <t>15 % z pol. 155214111 * 1,2 ztratné na překryvy, prořezy a zpětné ohnutí; zaokr. na celý m2</t>
  </si>
  <si>
    <t>Hlavní dvouzákrutová ocelová síť bude částečné doplněna (podložena) protierozní extrudovanou PP georohoží tloušťky do 13 mm s hustotou min. 900 kg/m3 a bodem tání 150 °C.</t>
  </si>
  <si>
    <t>30</t>
  </si>
  <si>
    <t>(Součet horizont. a vertikal. dl. síťované pl. 269 m * koef. členitosti 1,2) + (lano pro vzájemné spojení jednotlivých pásů sítě pol. 155214111 * koef. 0,35); zaokr. na celý m</t>
  </si>
  <si>
    <t>Montáž ocelových lan pro vlastní uchycení sítě po obvodu a vzájemné spojení jednotlivých pásů sítě, včetně manipulace s lanem, montáže a dodání spojovacího materiálu.</t>
  </si>
  <si>
    <t>31</t>
  </si>
  <si>
    <t>31452106</t>
  </si>
  <si>
    <t>Lano ocelové, šestipramenné 6 x 19 drátů, pozinkované, 1 770 Mpa, D 8 mm</t>
  </si>
  <si>
    <t>(Pol. 155214111 * koef. 0,35) * 1,2 ztratné na prořezy, překryvy a zpět. ohnutí; zaokr. na celý m</t>
  </si>
  <si>
    <t>Ocelové pZn lano min. pr. 8 mm, šestipramenné, 114 drátů (6 x 19 WSC), třídy pevnosti 1 770 Mpa, jmenovité únosnosti min. 41 kN.</t>
  </si>
  <si>
    <t>32</t>
  </si>
  <si>
    <t>33</t>
  </si>
  <si>
    <t>155213511</t>
  </si>
  <si>
    <t>Trny z oceli prováděné horolezeckou technikou, zainjektované cem. maltou - statická zatěžovací zkouška</t>
  </si>
  <si>
    <t>Odborný odhad geotechnika dle členitosti skalního svahu a četnosti, velikosti a šířky puklin: 4 ks</t>
  </si>
  <si>
    <t>Statická zatěžovací zkouška provedena na geotechnikem vytipovaných místech ve skalní stěně, vytržením.</t>
  </si>
  <si>
    <t>Ochranný plot výšky do 2 m</t>
  </si>
  <si>
    <t>34</t>
  </si>
  <si>
    <t>155212344</t>
  </si>
  <si>
    <t>Vrty do skalních stěn prováděné horolezeckou technikou, hloubky do 5 m, průběžným sacím vrtáním, průměru přes 93 do 156 mm, úklonu do 45°, v hornině t</t>
  </si>
  <si>
    <t>Pol. 155214411 * dl. vrtu 1,2 m</t>
  </si>
  <si>
    <t>Realizace vrtů pro sloupy ochranného plotu. Vrtání bude průběžným sacím vrtáním min. pr. 150 mm, hloubky min. 1,2 m a v osové vzdálenosti á 3 m.</t>
  </si>
  <si>
    <t>35</t>
  </si>
  <si>
    <t>131213702</t>
  </si>
  <si>
    <t>Hloubení nezapažených jam ručně s urovnáním dna do předepsaného profilu a spádu v hornině třídy těžitelnosti I skupiny 3 nesoudržných</t>
  </si>
  <si>
    <t>((Pol. 155214411 + 155213611) * rozměr bet. patky 0,5 * 0,5 * 0,6 m) * koef. nepravidelnosti výkopu 1,2; uvažováno s kombinací vrtu a patky v poměru cca 1/2 dl. patka + 1/2 dl. vrt; zaokr. nahoru na 0,1 m3</t>
  </si>
  <si>
    <t>Ve výjimečných případech budou sloupy osazeny do základových patek anebo kombinace vrtu a patky. Jedná se o místa realizace sloupů v zemním svahu, mělkém kvartérním krytu anebo v místech, kde se předpokládá rychlé zvětrání skalního svahu.</t>
  </si>
  <si>
    <t>36</t>
  </si>
  <si>
    <t>275311127</t>
  </si>
  <si>
    <t>Základové konstrukce z betonu prostého, patky a bloky, ve výkopu, z betonu třídy C 25/30, včetně dodání a uložení betonu do připravené konstrukce</t>
  </si>
  <si>
    <t>Pol. 131213702</t>
  </si>
  <si>
    <t>Základové patky z betonu třídy C25/30 XC2, rozměru cca 0,5 x 0,5 x 0,6 m. Skutečný tvar bude dle provedení výkopu, dle místních základových poměrů.</t>
  </si>
  <si>
    <t>37</t>
  </si>
  <si>
    <t>155214411</t>
  </si>
  <si>
    <t>Sloupky plotu osazené do vrtů, včetně vystředění a zalití cem. injekční směsí pro plot těžký, včetně dodání ocel. trubkek dl. do 3 m, pr. do 89/10 mm</t>
  </si>
  <si>
    <t>Celková dl. plotů 144 m / osová vzd. sloupů 3 m + 3 ks krajní; zaokr. na celý ks</t>
  </si>
  <si>
    <t>Sloupy plotu budou z ocel. trubek pr. 89/10 mm, dl. 3 m, se zavařenou hlavu. Budou mít navařený oka pro vedení horního a dolního lana. Hl. založení bude min. 1/3 dl. sloupu. Aby se zabránilo kondenzaci vlhkosti vzduchu a následné korozi zevnitř sloupů, bude každý opatřen dvěma otvory pr. 10 mm, dole a nahoře.</t>
  </si>
  <si>
    <t>38</t>
  </si>
  <si>
    <t>155214511</t>
  </si>
  <si>
    <t>Ukotvení sloupků lany, včetně dodání spojovacího materiálu a šestipramenného ocel. lana 6 x 19 drátů, pozinkovaného, 1 770 Mpa, pr. do 10 mm</t>
  </si>
  <si>
    <t>Pol. 155214411 + (2 ks krajní * 3 ks plotů); zaokr. na celý ks</t>
  </si>
  <si>
    <t>Sloupy plotu budou kotveny v ose (krajní sloupky) a také kolmo ke skalnímu svahu, systémem 1 kotevní prvek na 2 sloupy. V místech změny vedení plotu, či v místech s výrazněji porušenou tektonikou svahu budou kotveny jednotlivě.</t>
  </si>
  <si>
    <t>39</t>
  </si>
  <si>
    <t>Pol. 155214411 / 2 ks sl. na jeden kotevní prvek + (2 ks krajní * 3 ks plotů); zaokr. na celý ks</t>
  </si>
  <si>
    <t>Vlastní kotvení bude realizováno pomocí ocelového pZn lana min. pr. 10 mm s konstrukcí 6 x 19 + WSC, třídy pevnosti 1 770 MPa, jmenovité únosnosti min. 64 kN, přes zavrtávací injekční tyč z oceli 28Mn6, min pr. 32 mm, dl. min. 1,5 m do vrtu min. pr. 51 mm anebo do základové patky z betonu třídy C25/30 XC2, rozměru cca 0,5 x 0,5 x 0,6 m. Skutečný tvar bude dle provedení výkopu, dle místních základových poměrů.</t>
  </si>
  <si>
    <t>40</t>
  </si>
  <si>
    <t>Pol. 155213611</t>
  </si>
  <si>
    <t>41</t>
  </si>
  <si>
    <t>((Pl. 1 mb sloupu 0,292044 m2 * dl. nátěru sloupu 3 m * pol. 155214411) + (pl. 1 mb tyče 0,10213946 m2 * koef. zohledňující závit 1,3 * dl. nátěru kotev. prvku 1,5 m * pol. 155213611)) * 1,2 ztratné; zaokr. na celý m2</t>
  </si>
  <si>
    <t>Všechny sloupy a kotevní prvky budou opatřeny PKO ještě před instalací do vrtu. Základní nátěr musí být proveden dílensky, štětcem a na celý ocelový profil. Způsob a provedení PKO kotevních prvků bude dle ČSN EN 1537: Provádění speciálních geotechnických prací - Horninové kotvy. Návrh systému PKO: typ I C. Příprava povrchu bude provedena způsobem Sa 21 s drsností Medium G nebo podle Rugotest No 3 stupeň BN 9a.</t>
  </si>
  <si>
    <t>42</t>
  </si>
  <si>
    <t>((Pl. 1 mb sloupu 0,292044 m2 * dl. nátěru sloupu 2,3 m * pol. 155214411) + (pl. 1 mb tyče 0,10213946 m2 * koef. zohledňující závit 1,3 * dl. nátěru kotev. prvku 0,4 m * pol. 155213611)) * počet vrstev 2 ks * 1,2 ztratné; zaokr. na celý m2</t>
  </si>
  <si>
    <t>Všechny sloupy a kotevní prvky budou opatřeny PKO ještě před instalací do vrtu, přičemž přetažení systému PKO do vrtu bude min. 200 mm. Způsob a provedení PKO kotevních prvků bude dle ČSN EN 1537: Provádění speciálních geotechnických prací - Horninové kotvy. Krycí (vrchní) vrstvy PKO budou provedeny v barevném odstínu RAL 7013.</t>
  </si>
  <si>
    <t>43</t>
  </si>
  <si>
    <t>155214521</t>
  </si>
  <si>
    <t>Montáž pletiva na sloupky záchytného plotu prováděná horolezeckou technikou</t>
  </si>
  <si>
    <t>Celková dl. plotů 144 m * šířka pásu pletiva 2 m; zaokr. na celý m2</t>
  </si>
  <si>
    <t>Pás pletiva bude instalován podélně a v místě napojení na další pás bude proveden překryv na šířku min. 0,2 m. Jednotlivé pásy budou spájeny c-kroužky, max. po 0,1 m. Pletivo bude vázáno ke každému druhému sloupu pomocí vázacího drátu min. pr. 2,2 mm. Pletivo bude instalováno na stranu sloupů směrem dolů po svahu, s nadzemní výškou 1,8 m a ve spodní linii bude provedeno zpětné zahnutí 0,2 m pletiva směrem proti stoupání svahu. Poté bude pletivo položeno na zem a přitíženo kameny.</t>
  </si>
  <si>
    <t>44</t>
  </si>
  <si>
    <t>31319110</t>
  </si>
  <si>
    <t>Dvouzákrutová síť ZnAl, oko 60 x 80 mm, drát pr. 2,2 mm</t>
  </si>
  <si>
    <t>Pol. 155214521 * 1,2 ztratné na překryvy, prořezy a zpětné ohnutí; zaokr. na celý m2</t>
  </si>
  <si>
    <t>Dvouzákrutová ocel. ZnAl síť s oky 60 x 80 mm. Tahová pevnost sítě min. 37 kN/m, tahová pevnost pásu sítě min. 117 kN. Drát pletiva min. pr. 2,2 mm, tahová pevnost 350 - 550 Mpa.</t>
  </si>
  <si>
    <t>45</t>
  </si>
  <si>
    <t>155214525</t>
  </si>
  <si>
    <t>Montáž ztužujících lan k pletivu záchytného plotu prováděná horolezeckou technikou</t>
  </si>
  <si>
    <t>Celková dl. plotů 144 m * 5 ks lan; zaokr. na celý m</t>
  </si>
  <si>
    <t>Montáž ztužujících lan k pletivu, včetně manipulace s lanem, montáže a dodání spojovacího materiálu. Mezi sloupy plotu budou nejdřív, přes navařená oka, natažena hlavní ocelová pZn lana min. pr. 10 mm, která budou u krajních sloupů kotvena ke skalnímu svahu. Na takto připravená lana bude následně instalováno ocel. pletivo.</t>
  </si>
  <si>
    <t>46</t>
  </si>
  <si>
    <t>Pol. 155214525 * 1,2 ztratné na prořezy, překryvy a zpět. ohnutí; zaokr. na celý m</t>
  </si>
  <si>
    <t>Přesuny hmot</t>
  </si>
  <si>
    <t>47</t>
  </si>
  <si>
    <t>998003111</t>
  </si>
  <si>
    <t>Přesun hmot pro piloty, kůly, jehly, zápory, štětové nebo tabulové stěny ocelové nebo dřevěné, zřizované z terénu</t>
  </si>
  <si>
    <t>T</t>
  </si>
  <si>
    <t>((Pol. 155213612 * dl. kotev. prvku 3 m + pol. 155213611 * dl. kotev. prvku 1,5 m + pol. 155213611 * dl. kotev. prvku 1 m) * hmot. mb tyče 0,0036 t) + (pol. 155213112 * dl. kotev. prvku 2,4 m * hmot. mb tyče 0,00385 t) + (pol. R155213611 * hmot. ocel. oka 0,0005 t) + ((919726121 + R919726121) * hmot. m2 geotextílií a PA sítí 0,0002 t) + (pol. 31319092 * hmot. m2 sítě 0,00170 t) + (pol. 31319110 * hmot. m2 sítě 0,00118 t) + (pol. 69321111 * hmot. m2 protierozní rohože 0,0006 t) + (pol. 31452106 * hmot. mb lana 0,00021 t) + (pol. 31452107 * hmot. mb lana 0,00032 t) + (pol. 155214411 * dl. sloupu 3 m * hmot. mb sloupu 0,0195 t) + (pol. 275311127 * prům. obj. hmot. betonu 2,3 t/m3); zaokr. na 0,01 t</t>
  </si>
  <si>
    <t>Vnitrostaveništní manipulace a přesuny ocelových sítí, kotevních prvků a ocelových lan.</t>
  </si>
  <si>
    <t>48</t>
  </si>
  <si>
    <t>997002611</t>
  </si>
  <si>
    <t>Nakládání suti a vybouraných hmot na dopravní prostředek, pro vodorovné přemístění</t>
  </si>
  <si>
    <t>Pol. 155211122 * prům. obj. hmot. 2,1 t/m3 + pol. 131213702 * prům. obj. hmot. 1,9 t/m3 + 30 % z ((pol. 155211122 + 155211312) * prům. obj. hmot. 2,1 t/m3 + (pol. 122211101 + 131213702) * prům. obj. hmot. 1,9 t/m3) + pol. 112155315 * prům. obj. hmot. dřevní štěpky 0,008 t/m3</t>
  </si>
  <si>
    <t>Nakládání vytěženého materiálu, který nemá v ceně započtenou nakládku a také znovunaložení 30 % materiálu (zemina a kamení) a dřevní štěpky v místě doporučené mezideponie na silniční vozidla pro odvoz na doporučenou skládku.</t>
  </si>
  <si>
    <t>49</t>
  </si>
  <si>
    <t>162432511</t>
  </si>
  <si>
    <t>Vodorovné přemístění výkopku pracovním vlakem bez naložení výkopku, avšak s jeho vyložením, pro jakoukoliv třídu těžitelnosti, na vzdálenost do 2 000</t>
  </si>
  <si>
    <t>70 % z ((pol. 155211122 + 155211312) * prům. obj. hmot. 2,1 t/m3 + (pol. 122211101 + 131213702) * prům. obj. hmot. 1,9 t/m3)</t>
  </si>
  <si>
    <t>Vodorovná doprava na doporučenou mezideponii, manipulační pl. (MP), která je uvažována v žel. st. Železný Brod, na pozemku s p. č. 3320/1 v k. ú. Železný Brod, ve vlastnictví společnosti České dráhy, a. s.. Uvažováno je s přepravou 70 % vytěženého materiálu (zemina a kamení). Dřevní štěpka bude naložena a odvezena na doporučenou skládku. V případě opětovného nevyužití všeho vytěženého materiálu (zemina a kamení), může být část, v rozsahu max. 30 %, naložena na silniční vozidla a předána do příslušného zařízení určeného pro skládkování odpadu. Poplatky za skládku viz pol. R997013873-1 a R997013873-2.</t>
  </si>
  <si>
    <t>50</t>
  </si>
  <si>
    <t>R997013873</t>
  </si>
  <si>
    <t>901</t>
  </si>
  <si>
    <t>Poplatek za uložení stavebního odpadu na recyklační skládce (skládkovné), zatříděného do Katalogu odpadů pod kódem 17 05 04: Zemina a kamení, nekontam</t>
  </si>
  <si>
    <t>Evidenční položka. Neoceňovat v objektu SO/PS, položka se oceňuje pouze v objektu SO 90-90.</t>
  </si>
  <si>
    <t>30 % z ((pol. 155211122 + 155211312) * prům. obj. hmot. 2,1 t/m3 + (pol. 122211101 + 131213702) * prům. obj. hmot. 1,9 t/m3)</t>
  </si>
  <si>
    <t>Veškeré poplatky provozovateli skládky, recyklační linky nebo jiného zařízení na zpracování nebo likvidaci odpadů souvisejících s převzetím, uložením, zpracováním nebo likvidací odpadu. Včetně nákladů spojených s dopravou odpadu z místa stavby na místo převzetí provozovatelem skládky a včetně nákladů spojených s vyložením a manipulací s materiálem v místě skládky. Položka neobsahuje náklady spojené s naložením a manipulací s materiálem. Doporučena skládka odpadů se nachází v Košťálově, 20 km z doporučené mezideponie, manipulační pl. (MP), která je uvažována v žel. st. Železný Brod.</t>
  </si>
  <si>
    <t>51</t>
  </si>
  <si>
    <t>902</t>
  </si>
  <si>
    <t>Poplatek za uložení stavebního odpadu na recyklační skládce (skládkovné), zatříděného do Katalogu odpadů pod kódem 02 01 07: Odpady z lesnictví, nekon</t>
  </si>
  <si>
    <t>Pol. 112155315 * prům. obj. hmot. dřevní štěpky 0,008 t/m3</t>
  </si>
  <si>
    <t xml:space="preserve">  SO 01-11-02</t>
  </si>
  <si>
    <t>Železný Brod – Tanvald, sanace skalního zářezu v km 2,310 - 2,370</t>
  </si>
  <si>
    <t>SO 01-11-02</t>
  </si>
  <si>
    <t>Délka zajišťovaného úseku (130 + 90 m) * šířka 3 m * 1,2 ztratné na prořezy a překryvy; zaokr. na celý m2</t>
  </si>
  <si>
    <t>Rozměr obednění ((2 * 0,5 m * 4 ks + 0,5 * 0,5 m) + (0,7 * 0,5 m * 4 ks + 0,5 * 0,5 m) * 2 ks) * 1,2 ztratné na prořezy a překryvy; zaokr. na celý m2</t>
  </si>
  <si>
    <t>Délka zajišťovaného úseku (130 + 90 m) / os. vzd sloupků 4 m + 2 ks krajní sloupek; zaokr. na celý ks</t>
  </si>
  <si>
    <t>Délka zajišťovaného úseku (130 + 90 m) * výška k-ce 2 m; zaokr. na celý m2</t>
  </si>
  <si>
    <t>(Pol. 944511111 + délka zajišťovaného úseku (130 + 90 m) * šířka 2 m) * 1,2 ztratné na prořezy, překryvy a zpět. ohnutí; zaokr. na celý m2</t>
  </si>
  <si>
    <t>(Délka zajišťovaného úseku (130 + 90 m) * 3 ks ztužení po výšce) + (pol. 155213611 * počet kotev. lan 2 ks * dl. 2,5 m); zaokr. na celý m</t>
  </si>
  <si>
    <t>112151112</t>
  </si>
  <si>
    <t>Pokácení stromu směrové v celku s odřezáním kmene a s odvětvením průměru kmene přes 200 do 300 mm</t>
  </si>
  <si>
    <t>Odborný odhad na základě návštěvy lokality 2 ks</t>
  </si>
  <si>
    <t>Pokácené stromy budou na místě rozřezány na manipulační díly. Ty budou pak naloženy a odvezeny na doporučenou mezideponii, manipulační pl. (MP), která je uvažována v žel. st. Železný Brod, na pozemku s p. č. 3320/1 v k. ú. Železný Brod, ve vlastnictví společnosti České dráhy, a. s..</t>
  </si>
  <si>
    <t>112211272</t>
  </si>
  <si>
    <t>Odstranění pařezu ručně na svahu přes 1:1 o průměru pařezu na řezné ploše přes 200 do 300 mm</t>
  </si>
  <si>
    <t>Pol. 112151112 + odborný odhad stávajících pařezů na základě návštěvy lokality 4 ks</t>
  </si>
  <si>
    <t>K odstranění kořenů bude použito mechanických, ne chemických (herbicidních) prostředků. Použití herbicidních prostředků je zcela vyloučeno. Dřevní hmota bude naložena a odvezena na doporučenou skládku. Poplatek za skládkování viz pol. R997013873.</t>
  </si>
  <si>
    <t>70 % z (součtová pl. z půdorysu 966,5 m2 * koef. sklonu 2,13 * koef. členitosti 1,3); zaokr. na celý m2</t>
  </si>
  <si>
    <t>30 % z (součtová pl. z půdorysu 662,7 m2) * koef. sklonu 2,13 * koef. členitosti 1,3 * mocnost 0,1 m; zaokr. nahoru na 0,1 m3</t>
  </si>
  <si>
    <t>Odstranění svahových pokryvů a povrchově narušených částí čištěných skalních ploch bude realizováno horolezeckým způsobem, pomocí ručního nářadí, případně také pomocí pneumatického ručního nářadí. Použitelná část odtěženého materiálu bude využita v místě stavby pro realizaci navržených kamenných podezdívek. Veškeré odtěžené hmoty budou charakteru kamenité suti. Nakládání s odpady je podrobně zpracováno v samostatné části B Souhrnná technická zpráva. Poplatek za částečné skládkování viz pol. 997013873.</t>
  </si>
  <si>
    <t>Odborný odhad na základě návštěvy lokality 52,5 + 2,8 + 1,5 m3</t>
  </si>
  <si>
    <t>Odtěžení projektantem určených, nestabilních bloků bude provedeno horolezeckým způsobem s použitím ručního a pneumatického nářadí. Použitelná část odtěženého materiálu bude využita v místě stavby pro realizaci navržených kamenných podezdívek. Veškeré odtěžené hmoty budou charakteru kamenité suti. Nakládání s odpady je podrobně zpracováno v samostatné části B Souhrnná technická zpráva. Poplatek za částečné skládkování viz pol. 997013873.</t>
  </si>
  <si>
    <t>Součtová pl. z půdorysu 185,4 m2 * prům. výška napadávky horniny, či osyp. kužele 0,4 m * 0,5; zaokr. na celý m3</t>
  </si>
  <si>
    <t>Odborný odhad na základě návštěvy lokality 28 ks</t>
  </si>
  <si>
    <t>Zavrtávací injekční tyče z oceli 28Mn6, min. pr. 32 mm, dl. min. 3,5 m pro kotvení uvolněných bloků. Každá kotevní tyč bude dodána včetně příslušenství (spojníky, podložka 150 x 150 x 8 mm, matka).</t>
  </si>
  <si>
    <t>((Pl. 1 mb tyče 0,10213946 m2 * koef. zohledňující závit 1,3 * dl. nátěru kotev. prvku 3 m * pol. 155213112) + (pl. podložky 0,0498 m2 * pol. 155213112)) * 1,2 ztratné; zaokr. na celý m2</t>
  </si>
  <si>
    <t>((Pl. 1 mb tyče 0,10213946 m2 * koef. zohledňující závit 1,3 * dl. nátěru kotev. prvku 0,4 m * pol. 155213112) + (pl. podložky 0,0498 m2 * pol. 155213112)) * počet vrstev 2 ks * 1,2 ztratné; zaokr. na celý m2</t>
  </si>
  <si>
    <t>Kotvené kamenné podezdívky</t>
  </si>
  <si>
    <t>Pl. základu v řezu 0,4 m2 * součtová dl. podezdívek 15 m * koef. nepravidelnosti výkopu 1,2; zaokr. nahoru na 0,1 m3</t>
  </si>
  <si>
    <t>Výkop rozměru cca 0,5 x 0,8 m příslušné délky pro případné provedení betonového základu, kdy by založení bylo nevyhovující. Způsob založení určí geotechnik na místě.</t>
  </si>
  <si>
    <t>V případě, kdy by založení bylo nevyhovující, lze po konzultaci s geotechnikem provést založení na základě z betonu C 25/30 XC2, rozměru cca 0,5 x 0,8 m příslušné délky. Skutečný tvar bude dle provedení výkopu, dle místních základových poměrů.</t>
  </si>
  <si>
    <t>327213113</t>
  </si>
  <si>
    <t>Zdění zdiva nadzákladového opěrných zdí a valů z lomového kamene štípaného nebo ručně vybíraného na maltu z nepravidelných kamenů objemu 1 kusu kamene</t>
  </si>
  <si>
    <t>(Půdorys. pl 9,9 m2 * prům. výška 2 m + půdorys. pl 6,8 m2 * prům. výška 1,5 m) * ztratné 1,05; zaokr. nahoru na 0,1 m3</t>
  </si>
  <si>
    <t>Podezdívky budou realizovány z místního, vytěženého kamene, opracovaného do formátu cca 0,2 x 0,3 x 0,3 m. Vlastní zdění bude prováděno na maltu M25 XF3 s přísadou zvyšující přilnavost směsi k materiálu kamene.Ve vyzdívkách budou vytvořeny drenážní prostupy zvětšením rozestupu mezi jednotlivými bloky kamene. Přesná specifikace kamene viz TZ.</t>
  </si>
  <si>
    <t>311213911</t>
  </si>
  <si>
    <t>Příplatek k cenám zdění zdiva z kamene na maltu za jednostranné lícování zdiva</t>
  </si>
  <si>
    <t>Součtová čelní pl. podezdívek 27 m2 * prům. tl. lícovaného zdiva 0,3 m; zaokr. nahoru na 0,1 m3</t>
  </si>
  <si>
    <t>Příplatek k cenám za jednostranné lícování zdiva pohledové části kamenné podezdívky.</t>
  </si>
  <si>
    <t>221211114</t>
  </si>
  <si>
    <t>Vrty přenosnými vrtacími kladivy v hloubce 0 až 10 m průměru přes 13 do 56 mm, do úklonu 90° (úpadně až horizontálně), v hornině tř. IV</t>
  </si>
  <si>
    <t>Pol. 153812121 * dl. vrtu 0,3 m; zaokr. nahoru na celý m</t>
  </si>
  <si>
    <t>Realizace vrtů pro protismykové trny v ploše bet. základu nebo nevodorovného skalního podloží. Vrtání pneumatickými kladivy s výplachem vzduchem.</t>
  </si>
  <si>
    <t>153812121</t>
  </si>
  <si>
    <t>Trn z betonářské oceli včetně zainjektování při průměru oceli od 20 do 26 mm, délky přes 0,4 do 3,0 m</t>
  </si>
  <si>
    <t>Součtová pl. pro založení podezdívek 12 m2 * 7 ks trnů na 1 m2 pl. základu; zaokr. na celý ks</t>
  </si>
  <si>
    <t>V případě potřeby budou v ploše bet. základu nebo nevodorovného skalního podloží použity protismykové trny z oceli S670H, min. pr. 25 mm, dl. min. 0,6 m.</t>
  </si>
  <si>
    <t>Součtová čelní pl. podezdívek 27 m2 / (rastr 1,5 * 1,5 m) * 1,2 pro dodatečné nesystémové kotvení; zaokr. na celý ks</t>
  </si>
  <si>
    <t>Zavrtávací injekční tyče z oceli 28Mn6, min. pr. 32 mm, dl. min. 3 m pro systémové a nesystémové kotvení podezdívek. Základní rastr kotvení bude 1,5 x 1,5 m (podélně x svisle). Každá kotevní tyč bude dodána včetně příslušenství (spojníky, podložka 150 x 150 x 8 mm, matka).</t>
  </si>
  <si>
    <t>((Pl. 1 mb tyče 0,079521564 m2 * koef. zohledňující závit 1,3 * dl. nátěru kotev. prvku 0,6 m * pol. 153812121) + (pl. 1 mb tyče 0,10213946 m2 * koef. zohledňující závit 1,3 * dl. nátěru kotev. prvku 3 m * pol. 155213612) + (pl. podložky 0,0498 m2 * pol. 155213612)) * 1,2 ztratné; zaokr. na celý m2</t>
  </si>
  <si>
    <t>((Pl. 1 mb tyče 0,079521564 m2 * koef. zohledňující závit 1,3 * dl. nátěru kotev. prvku 0,6 m * pol. 153812121) + (pl. 1 mb tyče 0,10213946 m2 * koef. zohledňující závit 1,3 * dl. nátěru kotev. prvku 1 m * pol. 155213612) + (pl. podložky 0,0498 m2 * pol. 155213612)) * počet vrstev 2 ks * 1,2 ztratné; zaokr. na celý m2</t>
  </si>
  <si>
    <t>628631211</t>
  </si>
  <si>
    <t>Spárování zdiva opěrných zdí a valů cementovou maltou hloubky spárování do 30 mm, zdiva z lomového kamene</t>
  </si>
  <si>
    <t>(Součet horizont. dl. síťované pl. 43 m * koef. členitosti 1,3 / os. vzd. prvků 3 m + 4 ks krajní) + (součet vertikál. dl. síťované pl. 27 m * koef. členitosti 1,3 / os. vzd. prvků 2 m + 4 ks krajní) + (pol. 155214111 / (rastr 3 * 2 m) * 1,1 na prokopírování povrchu); zaokr. na celý ks</t>
  </si>
  <si>
    <t>Zavrtávací injekční tyče z oceli 28Mn6, min. pr. 32 mm, dl. min. 3 m pro kotvení sítí po obvodu, systémové a nesystémové kotvení. Základní rastr kotvení bude 3 x 2 m (podélně x svisle). Každá kotevní tyč bude dodána včetně příslušenství (spojníky, podložka 150 x 150 x 8 mm, matka).</t>
  </si>
  <si>
    <t>155213113</t>
  </si>
  <si>
    <t>15 % z pol. 155213612; zaokr. na celý ks</t>
  </si>
  <si>
    <t>Zavrtávací injekční tyče z oceli 28Mn6, min. pr. 32 mm, dl. min. 4 m pro dodatečné nesystémové kotvení sítí. Každá kotevní tyč bude dodána včetně příslušenství (spojníky, podložka 150 x 150 x 8 mm, matka).</t>
  </si>
  <si>
    <t>(Pl. 1 mb tyče 0,10213946 m2 * koef. zohledňující závit 1,3 * (dl. nátěru kotev. prvku 3 m * pol. 155213612 + dl. nátěru kotev. prvku 4 m * pol. 155213113) + (pl. podložky 0,0498 m2 * (pol. 155213612 + 155213113))) * 1,2 ztratné; zaokr. na celý m2</t>
  </si>
  <si>
    <t>(Pl. 1 mb tyče 0,10213946 m2 * koef. zohledňující závit 1,3 * dl. nátěru kotev. prvku 0,4 m * (pol. 155213612 + 155213113) + (pl. podložky 0,0498 m2 * (pol. 155213612 + 155213113))) * počet vrstev 2 ks * 1,2 ztratné; zaokr. na celý m2</t>
  </si>
  <si>
    <t>Součtová pl. z půdorysu 69,8 m2 * koef. sklonu 3,24 * koef. členitosti 1,3; zaokr. na celý m2</t>
  </si>
  <si>
    <t>31319105</t>
  </si>
  <si>
    <t>Síť na skálu s oky 80 x 100 mm s vpleteným lanem po 500 mm 2,9 x 25 m</t>
  </si>
  <si>
    <t>Dvouzákrutová ocel. ZnAl síť s oky 80 x 100 mm s výrobně podélně vpletenými lany pr. 8 mm, á 0,5 m. Tahová pevnost sítě min. 50 kN/m, tahová pevnost pásu sítě min. 366 kN. Drát pletiva min. pr. 2,7 mm, tahová pevnost 350 - 550 Mpa.</t>
  </si>
  <si>
    <t>(Součet horizont. a vertikal. dl. síťované pl. 70 m * koef. členitosti 1,3) + (lano pro vzájemné spojení jednotlivých pásů sítě pol. 155214111 * koef. 0,35); zaokr. na celý m</t>
  </si>
  <si>
    <t>Odborný odhad geotechnika dle členitosti skalního svahu a četnosti, velikosti a šířky puklin: 2 ks</t>
  </si>
  <si>
    <t>Oprava stávající kamenné zídky</t>
  </si>
  <si>
    <t>R628195001</t>
  </si>
  <si>
    <t>Očištění zdiva nebo betonu zdí a valů před započetím oprav ručně, horolezecky</t>
  </si>
  <si>
    <t>Součtová čelní pl. kamenné zídky 54 m2 * koef. nerovnosti povrchu 1,2; zaokr. na celý m2</t>
  </si>
  <si>
    <t>Stávající kamenná zídka na hraně skalního svahu, která je délky cca 30 m a průměrné výšky cca 1,8 m, bude celoplošně očištěna. Vzhledem k stavu zdiva bude odstraňování mechu a ostatních rostlin realizováno ručně, citlivým způsobem a s odklizením na vzdálenost do 20 m.</t>
  </si>
  <si>
    <t>155211411</t>
  </si>
  <si>
    <t>Doplnění skalní stěny kamenem prováděné horolezeckou technikou do aktivované cementové malty</t>
  </si>
  <si>
    <t>20 % z pol. R628195001 * prům. tl. zdiva 0,1 m; zaokr. nahoru na 0,1 m3</t>
  </si>
  <si>
    <t>Po očištění kamenného zdiva budou lokální poruchy sanovány doplněním, případně výměnou zdiva. To bude prováděno na maltu M25 XF3 s přísadou zvyšující přilnavost směsi k materiálu zdiva. Jako zdivo bude použit místní, vytěžený kámen, který musí co nejvíce barevně korespondovat s okolním zdivem. V případě, že by místní kámen nevyhověl požadavkům na technické parametry zdiva, bude použit kámen vytěžený a dovezený z jiného SO stavby. Technické parametry projektem požadované na kvalitu zdiva, viz TZ.</t>
  </si>
  <si>
    <t>R628631211</t>
  </si>
  <si>
    <t>Spárování zdiva opěrných zdí a valů cementovou maltou hloubky spárování do 30 mm, zdiva z lomového kamene, horolezecky</t>
  </si>
  <si>
    <t>628195001</t>
  </si>
  <si>
    <t>Očištění zdiva nebo betonu zdí a valů před započetím oprav ručně</t>
  </si>
  <si>
    <t>Součtová pl. poškozené koruny bet. zídky 3 m2 * koef. nerovnosti povrchu 1,2; zaokr. na celý m2</t>
  </si>
  <si>
    <t>V koruně betonové zídky, která ze strany silnice lemuje tu kamennou, bude realizováno očištění poškozené betonové římsy. Odstraňování mechu a ostatních rostlin bude realizováno ručně, citlivým způsobem a s odklizením na vzdálenost do 20 m.</t>
  </si>
  <si>
    <t>274351121</t>
  </si>
  <si>
    <t>Bednění základů pasů rovné zřízení</t>
  </si>
  <si>
    <t>2 ks * rozměru 2,4 m2 * 1,2 ztratné; zaokr. na celý m2</t>
  </si>
  <si>
    <t>Realizace dřevěného bednění pro provedení vlastní opravy poškozené betonové římsy.</t>
  </si>
  <si>
    <t>274351122</t>
  </si>
  <si>
    <t>Bednění základů pasů rovné odstranění</t>
  </si>
  <si>
    <t>Pol. 274351121</t>
  </si>
  <si>
    <t>Odstranění použitého dřevěného bednění po dokončení opravy.</t>
  </si>
  <si>
    <t>Součtová pl. poškozené koruny bet. zídky 3 m2 * prům. tl. opravy 0,1 m * 1,2 ztratné; zaokr. nahoru na 0,1 m3</t>
  </si>
  <si>
    <t>V koruně betonové zídky, která ze strany silnice lemuje tu kamennou, bude realizována oprava poškozené betonové římsy. Doplnění římsy bude z betonu C 25/30 XC2.</t>
  </si>
  <si>
    <t>(Pol. 155213612 * dl. kotev. prvku 3 m + pol. 155213113 * dl. kotev. prvku 4 m + pol. 155213611 * dl. kotev. prvku 1 m) * hmot. mb tyče 0,0036 t) + (pol. 153812121 * dl. kotev. prvku 0,6 m * hmot. mb tyče 0,00385 t) + (pol. R155213611 * hmot. ocel. oka 0,0005 t) + ((919726121 + R919726121) * hmot. m2 geotextílií a PA sítí 0,0002 t) + (pol. 31319105 * hmot. m2 sítě 0,00183 t) + (pol. 31452106 * hmot. mb lana 0,00021 t) + (pol. 31452107 * hmot. mb lana 0,00032 t) + ((pol. 327213113 + 155211411) * prům. obj. hmot. zdiva 2,7 t/m3) + (pol. 275311127 * prům. obj. hmot. betonu 2,3 t/m3); zaokr. na 0,01 t</t>
  </si>
  <si>
    <t>Pol. 155211122 * prům. obj. hmot. 2,1 t/m3 + pol. 131213702 * prům. obj. hmot. 1,9 t/m3 + 30 % z ((pol. 155211122 + 155211312 - 327213113 - 155211411) * prům. obj. hmot. 2,1 t/m3 + (pol. 122211101 + 131213702) * prům. obj. hmot. 1,9 t/m3) + (obj. pařezu 0,035342917 * pol. 112211272) * prům. obj. hmot. dřevní hmoty 0,8 t/m3 + pol. 112155315 * prům. obj. hmot. dřevní štěpky 0,008 t/m3</t>
  </si>
  <si>
    <t>Nakládání vytěženého materiálu, který nemá v ceně započtenou nakládku a také znovunaložení 30 % materiálu (zemina a kamení), pařezů a dřevní štěpky v místě doporučené mezideponie na silniční vozidla pro odvoz na doporučenou skládku. Část skalní horniny, která bude využita v místě stavby pro realizaci kamenných podezdívek, nakládána nebude.</t>
  </si>
  <si>
    <t>70 % z ((pol. 155211122 + 155211312 - 327213113 - 155211411) * prům. obj. hmot. 2,1 t/m3 + (pol. 122211101 + 131213702) * prům. obj. hmot. 1,9 t/m3) + (obj. kmene 0,565486678 * pol. 112151112) * prům. obj. hmot. dřevní hmoty 0,8 t/m3</t>
  </si>
  <si>
    <t>Vodorovná doprava na doporučenou mezideponii, manipulační pl. (MP), která je uvažována v žel. st. Železný Brod, na pozemku s p. č. 3320/1 v k. ú. Železný Brod, ve vlastnictví společnosti České dráhy, a. s.. Uvažováno je s přepravou 70 % vytěženého materiálu (zemina a kamení) a všech kmenů stromů. Kmeny stromů zde zůstávají, pařezy a dřevní štěpka bude naložena a odvezena na doporučenou skládku. Část skalní horniny, která bude využita v místě stavby pro realizaci kamenných podezdívek, odvážena nebude. V případě opětovného nevyužití všeho vytěženého materiálu (zemina a kamení), může být část, v rozsahu max. 30 %, naložena na silniční vozidla a předána do příslušného zařízení určeného pro skládkování odpadu. Poplatky za skládku viz pol. R997013873-1 a R997013873-2.</t>
  </si>
  <si>
    <t>52</t>
  </si>
  <si>
    <t>162732519</t>
  </si>
  <si>
    <t>Příplatek k ceně za vodorovné přemístění výkopku pracovním vlakem, ZKD i započatý km</t>
  </si>
  <si>
    <t>tkm</t>
  </si>
  <si>
    <t>Pol. 162432511 * 1 km</t>
  </si>
  <si>
    <t>Celková předpokládaná vzdálenost odvozu materiálu na doporučenou MP je 3 km.</t>
  </si>
  <si>
    <t>53</t>
  </si>
  <si>
    <t>30 % z ((pol. 155211122 + 155211312 - 327213113 - 155211411) * prům. obj. hmot. 2,1 t/m3 + (pol. 122211101 + 131213702) * prům. obj. hmot. 1,9 t/m3)</t>
  </si>
  <si>
    <t>54</t>
  </si>
  <si>
    <t>(Obj. pařezu 0,035342917 * pol. 112211272) * prům. obj. hmot. dřevní hmoty 0,8 t/m3 + pol. 112155315 * prům. obj. hmot. dřevní štěpky 0,008 t/m3</t>
  </si>
  <si>
    <t xml:space="preserve">  SO 01-11-03</t>
  </si>
  <si>
    <t>Železný Brod – Tanvald, sanace skalního zářezu v km 2,970 - 3,050</t>
  </si>
  <si>
    <t>SO 01-11-03</t>
  </si>
  <si>
    <t>Délka zajišťovaného úseku 85 m * šířka 3 m * 1,2 ztratné na prořezy a překryvy; zaokr. na celý m2</t>
  </si>
  <si>
    <t>Rozměr obednění ((2 * 0,5 m * 4 ks + 0,5 * 0,5 m) + (0,7 * 0,5 m * 4 ks + 0,5 * 0,5 m) * 3 ks + (2,5 * 1,5 m)) * 1,2 ztratné na prořezy a překryvy; zaokr. na celý m2</t>
  </si>
  <si>
    <t>Délka zajišťovaného úseku 85 m / os. vzd sloupků 4 m + 1 ks krajní sloupek; zaokr. na celý ks</t>
  </si>
  <si>
    <t>Délka zajišťovaného úseku 85 m * výška k-ce 2 m; zaokr. na celý m2</t>
  </si>
  <si>
    <t>(Pol. 944511111 + délka zajišťovaného úseku 85 m * šířka 2 m) * 1,2 ztratné na prořezy, překryvy a zpět. ohnutí; zaokr. na celý m2</t>
  </si>
  <si>
    <t>(Délka zajišťovaného úseku 85 m * 3 ks ztužení po výšce) + (pol. 155213611 * počet kotev. lan 2 ks * dl. 2,5 m); zaokr. na celý m</t>
  </si>
  <si>
    <t>Odborný odhad na základě návštěvy lokality 5 ks</t>
  </si>
  <si>
    <t>Pol. 112151112 + odborný odhad stávajících pařezů na základě návštěvy lokality 17 ks</t>
  </si>
  <si>
    <t>80 % z (součtová pl. z půdorysu 826,2 m2 * koef. sklonu 1,79 * koef. členitosti 1,2); zaokr. na celý m2</t>
  </si>
  <si>
    <t>50 % z (součtová pl. z půdorysu 393,7 m2) * koef. sklonu 1,79 * koef. členitosti 1,2 * mocnost 0,1 m; zaokr. nahoru na 0,1 m3</t>
  </si>
  <si>
    <t>Odborný odhad na základě návštěvy lokality 2,3 + 1,4 + 1,8 m3</t>
  </si>
  <si>
    <t>Součtová pl. z půdorysu 106,1 m2 * prům. výška napadávky horniny, či osyp. kužele 0,8 m * 0,5; zaokr. na celý m3</t>
  </si>
  <si>
    <t>(Půdorysná dl. vzepnutí sítě 77 m * koef. členitosti 1,2 / os. vzd. sl. 2 m + 2 ks krajní) / 2 ks sl. na jeden kotevní prvek + (2 ks krajní * 2 ks vzepnutí); zaokr. na celý ks</t>
  </si>
  <si>
    <t>Zavrtávací injekční tyče z oceli 28Mn6, min. pr. 32 mm, dl. min. 1,5 m pro kotvení sloupků vzepnutí horního okraje sítě, a to v ose (krajní sloupky) a také kolmo ke skalnímu svahu, systémem 1 kotevní prvek na 2 sloupky. Tyto tyče budou dodány se  šroubovacím ocel. pZn okem.</t>
  </si>
  <si>
    <t>(Součet horizont. dl. síťované pl. 151 m * koef. členitosti 1,2 / os. vzd. prvků 2 m + 4 ks krajní) + (součet vertikál. dl. síťované pl. 30 m * koef. členitosti 1,2 / os. vzd. prvků 2 m + 4 ks krajní) + (pol. 155214111 / (rastr 2 * 2 m) * 1,1 na prokopírování povrchu) + (půdorysná dl. vzepnutí sítě 77 m * koef. členitosti 1,2 / os. vzd. sl. 2 m + 2 ks krajní); zaokr. na celý ks</t>
  </si>
  <si>
    <t>Zavrtávací injekční tyče z oceli 28Mn6, min. pr. 32 mm, dl. min. 2,5 m pro kotvení sítí po obvodu, systémové a nesystémové kotvení. Základní rastr kotvení bude 2 x 2 m (podélně x svisle). Každá kotevní tyč bude dodána včetně příslušenství (spojníky, podložka 150 x 150 x 8 mm, matka). Také sloupky pro vzepnutí horního okraje sítě dl. min. 3 m, á 2 m. Tyto tyče budou dodány se šroubovacím ocel. pZn okem.</t>
  </si>
  <si>
    <t>Pol. 155213611 + (půdorysná dl. vzepnutí sítě 77 m * koef. členitosti 1,2 / os. vzd. sl. 2 m + 2 ks krajní); zaokr. na celý ks</t>
  </si>
  <si>
    <t>Zavrtávací inj. tyče, které budou sloupky vzepnutí horního okraje sítě a také kotevní prvky vzepnutí, budou dodány se šroubovacím ocelovým pZn okem se závitem pro příslušný průměr tyče 32 mm.</t>
  </si>
  <si>
    <t>(Pl. 1 mb tyče 0,10213946 m2 * koef. zohledňující závit 1,3 * (dl. nátěru kotev. prvku 1,5 m * pol. 155213611 + dl. nátěru kotev. prvku 2,5 m * (pol. 155213612 - 49 ks sl.) + dl. nátěru sloupku 3 m * 49 ks sl.) + (pl. podložky 0,0498 m2 * (pol. 155213612 - 49 ks sl.))) * 1,2 ztratné; zaokr. na celý m2</t>
  </si>
  <si>
    <t>(Pl. 1 mb tyče 0,10213946 m2 * koef. zohledňující závit 1,3 * (dl. nátěru kotev. prvku 0,4 m * (pol. 155213611 + 155213612 - 49 ks. sl.) + dl. nátěru kotev. prvku 1,9 m * 49 ks. sl.) + (pl. podložky 0,0498 m2 * (pol. 155213612 - 49 ks. sl.))) * počet vrstev 2 ks * 1,2 ztratné; zaokr. na celý m2</t>
  </si>
  <si>
    <t>(Součtová pl. z půdorysu 393,7 m2 * koef. sklonu 2,37 * koef. členitosti 1,2) + (půdorysná dl. vzepnutí sítě 77 m * koef. členitosti 1,2 * výška vzepnutí 1,5 m); zaokr. na celý m2</t>
  </si>
  <si>
    <t>75 % z (součtová pl. z půdorysu 393,7 m2 * koef. sklonu 2,37 * koef. členitosti 1,2) * 1,2 ztratné na překryvy, prořezy a zpětné ohnutí; zaokr. na celý m2</t>
  </si>
  <si>
    <t>(Součet horizont. a vertikal. dl. síťované pl. 181 m * koef. členitosti 1,2) + (lano pro vzájemné spojení jednotlivých pásů sítě pol. 155214111 * koef. 0,35) + (půdorysná dl. vzepnutí sítě 77 m * koef. členitosti 1,2 * 3 ks ztužení po výšce) + (pol. 155213611 * počet kotev. lan 2 ks * dl. 2,5 m); zaokr. na celý m</t>
  </si>
  <si>
    <t>Montáž ocelových lan pro vlastní uchycení sítě po obvodu, vzájemné spojení jednotlivých pásů sítě, ztužujících lan vzepnutí horního okraje sítě a kotevních lan sloupků vzepnutí, včetně manipulace s lanem, montáže a dodání spojovacího materiálu.</t>
  </si>
  <si>
    <t>((Pol. 155213612, resp. pol. č. 3 + 49 ks sl. z pol. č. 21) * dl. kotev. prvku 3 m + pol. 155213612, resp. pol. č. 21 - 49 ks sl. z pol. č. 21) * dl. kotev. prvku 2,5 m + pol. 155213611 * dl. kotev. prvku 1,5 m + pol. 155213611 * dl. kotev. prvku 1 m) * hmot. mb tyče 0,0036 t) + (pol. R155213611 * hmot. ocel. oka 0,0005 t) + ((919726121 + R919726121) * hmot. m2 geotextílií a PA sítí 0,0002 t) + (pol. 31319092 * hmot. m2 sítě 0,00170 t) + (pol. 69321111 * hmot. m2 protierozní rohože 0,0006 t) + (pol. 31452106 * hmot. mb lana 0,00021 t) + (pol. 31452107 * hmot. mb lana 0,00032 t); zaokr. na 0,01 t</t>
  </si>
  <si>
    <t>Pol. 155211122 * prům. obj. hmot. 2,1 t/m3 + 30 % z ((pol. 155211122 + 155211312) * prům. obj. hmot. 2,1 t/m3 + pol. 122211101 * prům. obj. hmot. 1,9 t/m3) + (obj. pařezu 0,035342917 * pol. 112211272) * prům. obj. hmot. dřevní hmoty 0,8 t/m3 + pol. 112155315 * prům. obj. hmot. dřevní štěpky 0,008 t/m3</t>
  </si>
  <si>
    <t>Nakládání vytěženého materiálu, který nemá v ceně započtenou nakládku a také znovunaložení 30 % materiálu (zemina a kamení), pařezů a dřevní štěpky v místě doporučené mezideponie na silniční vozidla pro odvoz na doporučenou skládku.</t>
  </si>
  <si>
    <t>70 % z ((pol. 155211122 + 155211312) * prům. obj. hmot. 2,1 t/m3 + pol. 122211101 * prům. obj. hmot. 1,9 t/m3) + (obj. kmene 0,565486678 * pol. 112151112) * prům. obj. hmot. dřevní hmoty 0,8 t/m3</t>
  </si>
  <si>
    <t>Vodorovná doprava na doporučenou mezideponii, manipulační pl. (MP), která je uvažována v žel. st. Železný Brod, na pozemku s p. č. 3320/1 v k. ú. Železný Brod, ve vlastnictví společnosti České dráhy, a. s.. Uvažováno je s přepravou 70 % vytěženého materiálu (zemina a kamení) a všech kmenů stromů. Kmeny stromů zde zůstávají, pařezy a dřevní štěpka bude naložena a odvezena na doporučenou skládku. V případě opětovného nevyužití všeho vytěženého materiálu (zemina a kamení), může být část, v rozsahu max. 30 %, naložena na silniční vozidla a předána do příslušného zařízení určeného pro skládkování odpadu. Poplatky za skládku viz pol. R997013873-1 a R997013873-2.</t>
  </si>
  <si>
    <t>Pol. 162432511 * 2 km</t>
  </si>
  <si>
    <t>Celková předpokládaná vzdálenost odvozu materiálu na doporučenou MP je 4 km.</t>
  </si>
  <si>
    <t>30 % z ((pol. 155211122 + 155211312) * prům. obj. hmot. 2,1 t/m3 + pol. 122211101 * prům. obj. hmot. 1,9 t/m3)</t>
  </si>
  <si>
    <t xml:space="preserve">  SO 01-11-04</t>
  </si>
  <si>
    <t>Železný Brod – Tanvald, sanace skalního zářezu v km 3,600 - 3,730</t>
  </si>
  <si>
    <t>SO 01-11-04</t>
  </si>
  <si>
    <t>Délka zajišťovaného úseku 140 m * šířka 3 m * 1,2 ztratné na prořezy a překryvy; zaokr. na celý m2</t>
  </si>
  <si>
    <t>Rozměr obednění ((0,7 * 0,5 m * 3 ks + 0,5 * 0,5 m) + (2 * 0,5 m * 4 ks + 0,5 * 0,5 m) + (0,7 * 0,5 m * 4 ks + 0,5 * 0,5 m) * 4 ks) * 1,2 ztratné na prořezy a překryvy; zaokr. na celý m2</t>
  </si>
  <si>
    <t>Délka zajišťovaného úseku 140 m / os. vzd sloupků 4 m + 1 ks krajní sloupek; zaokr. na celý ks</t>
  </si>
  <si>
    <t>Délka zajišťovaného úseku 140 m * výška k-ce 2 m; zaokr. na celý m2</t>
  </si>
  <si>
    <t>(Pol. 944511111 + délka zajišťovaného úseku 140 m * šířka 2 m) * 1,2 ztratné na prořezy, překryvy a zpět. ohnutí; zaokr. na celý m2</t>
  </si>
  <si>
    <t>(Délka zajišťovaného úseku 140 m * 3 ks ztužení po výšce) + (pol. 155213611 * počet kotev. lan 2 ks * dl. 2,5 m); zaokr. na celý m</t>
  </si>
  <si>
    <t>Odborný odhad na základě návštěvy lokality 11 ks</t>
  </si>
  <si>
    <t>70 % z (součtová pl. z půdorysu 1 527,9 m2 * koef. sklonu 2,00 * koef. členitosti 1,2); zaokr. na celý m2</t>
  </si>
  <si>
    <t>40 % z (součtová pl. z půdorysu 829,9 m2) * koef. sklonu 2,37 * koef. členitosti 1,2 * mocnost 0,1 m; zaokr. nahoru na 0,1 m3</t>
  </si>
  <si>
    <t>Součtová pl. z půdorysu 124,4 m2 * prům. výška napadávky horniny, či osyp. kužele 0,7 m * 0,5; zaokr. na celý m3</t>
  </si>
  <si>
    <t>Pol. 155213112 * dl. vrtu 3 m</t>
  </si>
  <si>
    <t>Odborný odhad na základě návštěvy lokality: 32 ks</t>
  </si>
  <si>
    <t>Celozávitové kotevníní tyče z oceli B550B, min. pr. 25 mm, dl. min. 3 m pro kotvení uvolněných bloků. Každá kotevní tyč bude dodána včetně příslušenství (spojníky, podložka 150 x 150 x 8 mm, matka).</t>
  </si>
  <si>
    <t>((Pl. 1 mb tyče 0,079521564 m2 * koef. zohledňující závit 1,3 * dl. nátěru kotev. prvku 3 m * pol. 155213112) + (pl. podložky 0,0498 m2 * pol. 155213112)) * 1,2 ztratné; zaokr. na celý m2</t>
  </si>
  <si>
    <t>Vrty pro kotevní prvky budou min. pr. 40 mm s úklonem vrtu 10° a budou se provádět pneumatickými kladivy. Jako výplach bude použit stlačený vzduch. Skutečné rozmístění kotevních prvků určí geotechnický dozor zhotovitele přímo na stavbě dle daných geologických podmínek.</t>
  </si>
  <si>
    <t>(Součet horizont. dl. síťované pl. 14 m * koef. členitosti 1,2 / os. vzd. prvků 3 m + 2 ks krajní) + (součet vertikál. dl. síťované pl. 13 m * koef. členitosti 1,2 / os. vzd. prvků 2 m + 2 ks krajní) + (pol. 155214111 / (rastr 3 * 2 m) * 1,1 na prokopírování povrchu); zaokr. na celý ks</t>
  </si>
  <si>
    <t>Celozávitové kotevníní tyče z oceli B550B, min. pr. 25 mm, dl. min. 3 m pro kotvení sítí po obvodu, systémové a nesystémové kotvení. Základní rastr kotvení bude 3 x 2 m (podélně x svisle). Každá kotevní tyč bude dodána včetně příslušenství (spojníky, podložka 150 x 150 x 8 mm, matka).</t>
  </si>
  <si>
    <t>Součtová pl. z půdorysu 25,5 m2 * koef. sklonu 2,37 * koef. členitosti 1,2; zaokr. na celý m2</t>
  </si>
  <si>
    <t>(Součet horizont. a vertikal. dl. síťované pl. 27 m * koef. členitosti 1,2) + (lano pro vzájemné spojení jednotlivých pásů sítě pol. 155214111 * koef. 0,35); zaokr. na celý m</t>
  </si>
  <si>
    <t>Dynamická bariéra výšky do 3 m</t>
  </si>
  <si>
    <t>224211116</t>
  </si>
  <si>
    <t>Maloprofilové vrty průběžným sacím vrtáním, průměru přes 56 do 93 mm, do úklonu 45°, v hl 0 až 25 m, v hornině třídy V a VI</t>
  </si>
  <si>
    <t>(Pol. 155213112 * dl. vrtu 3 m + pol. 155213123 * dl. vrtu 4 m) + (54 ks z pol. 155213312 * dl. vrtu 2 m) + (6 ks z pol. 155213312 * dl. vrtu 3 m)</t>
  </si>
  <si>
    <t>Realizace vrtů pro založení sloupů dynamických bariér, kotvení dopletů terénních depresí a deviační kotvení. Vrty budou min. pr. 70 mm, provedeny bezjádrovým vrtáním se vzduchovým výplachem. Skutečné rozmístění kotevních prvků určí geotechnický dozor zhotovitele přímo na stavbě dle daných geologických podmínek.</t>
  </si>
  <si>
    <t>224311116</t>
  </si>
  <si>
    <t>Maloprofilové vrty průbežným sacím vrtáním, průměru přes 93 do 156 mm, do úklonu 45°, v hl 0 až 25 m, v hornině třídy V a VI</t>
  </si>
  <si>
    <t>(5 ks zadního kotvení * dl. vrtu 3 m + 2 ks postranního kotvení * dl. vrtu 4 m) + (12 + 4 ks zadního a postranního "B" kotvení * dl. vrtu 5 m + 4 ks postranního "A" kotvení * dl. vrtu 6 m)</t>
  </si>
  <si>
    <t>Realizace vrtů pro zadní a postranní kotvení dynamických bariér. Vrty budou min. pr. 114 mm, provedeny bezjádrovým vrtáním se vzduchovým výplachem. Skutečné rozmístění kotevních prvků určí geotechnický dozor zhotovitele přímo na stavbě dle daných geologických podmínek.</t>
  </si>
  <si>
    <t>155211311</t>
  </si>
  <si>
    <t>Odtěžení nestabilních hornin ze skalních stěn, horolezeckou technikou, s přehozením na vzdálenost do 3 m nebo s naložením na dopravní prostředek, s po</t>
  </si>
  <si>
    <t>Součtová pl. z půdorysu 18 m2 * prům. mocnost odtěžení 0,6 m; zaokr. na 0,1 m3</t>
  </si>
  <si>
    <t>V projektem stanovených místech bude provedeno odtěžení částí skalního masivu, které by kolidovaly s budovanou k-cí. Skalní hornina bude rozpojena pomocí sbíjecích kladiv, případně hydraulických klínů. Zemina či skalní hornina musí být v trase navržené bariéry odstraněna všude tam, kde by docházelo při vypnutí spodního podélného lana k jeho zdvihu o terén, lano musí mezi ocel. patkami procházet volně položené na terénu.</t>
  </si>
  <si>
    <t>Rozměr bet. patky (0,5 * 0,5 * 0,8 m) * počet všech patek 14 ks * koef. nepravidelnosti výkopu 1,2; zaokr. nahoru na 0,1 m3</t>
  </si>
  <si>
    <t>Sloupy dynamických bariér budou osazeny do vrtu v kombinaci s bet. základovou patkou. Jedná se o místa realizace sloupů v zemním svahu, mělkém kvartérním krytu anebo v místech, kde se předpokládá rychlé zvětrání skalního svahu.</t>
  </si>
  <si>
    <t>275354111</t>
  </si>
  <si>
    <t>Bednění základových konstrukcí, patek a bloků, zřízení</t>
  </si>
  <si>
    <t>Rozměr bednění (0,5 * 0,8 m * 4 ks) * počet všech patek 14 ks * 1,2 ztratné; zaokr. na celý m2</t>
  </si>
  <si>
    <t>Betonové patky sloupů budou provedeny do dřevěného bednění.</t>
  </si>
  <si>
    <t>275354211</t>
  </si>
  <si>
    <t>Bednění základových konstrukcí, patek a bloků, odstranění bednění</t>
  </si>
  <si>
    <t>Pol. 275354111</t>
  </si>
  <si>
    <t>Odstranění dřevěného bednění.</t>
  </si>
  <si>
    <t>Základové patky z betonu třídy C25/30 XC2, rozměru cca 0,5 x 0,5 x 0,8 m. Skutečný tvar bude dle provedení výkopu, dle místních základových poměrů.</t>
  </si>
  <si>
    <t>Počet sloupů 4 ks * 2 ks trnů na založení sloupu</t>
  </si>
  <si>
    <t>Celozávitové kotevníní tyče z oceli B550B, min. pr. 25 mm, dl. min. 3 m do vrtu min. pr. 70 mm pro založení sloupů dynamické bariéry I. skupiny (odolnost do 750 kJ).</t>
  </si>
  <si>
    <t>155213123</t>
  </si>
  <si>
    <t>Trny z oceli prováděné horolezeckou technikou bez oka z celozávitové oceli pro uchycení sítí zainjektované cementovou maltou délky přes 3 do 5 m, prům</t>
  </si>
  <si>
    <t>Počet sloupů 10 ks * 2 ks trnů na založení sloupu</t>
  </si>
  <si>
    <t>Celozávitové kotevníní tyče z oceli B550B, min. pr. 32 mm, dl. min. 4 m do vrtu min. pr. 70 mm pro založení sloupů dynamické bariéry II. skupiny (odolnost do 2 000 kJ).</t>
  </si>
  <si>
    <t>155213312</t>
  </si>
  <si>
    <t>Trny z oceli prováděné horolezeckou technikou s okem z betonářské oceli pro uchycení lana při montáži sítí a sloupků záchytného plotu zainjektované ce</t>
  </si>
  <si>
    <t>(Součtová dl. kotvené části dopletů 59 m * koef. členitosti 1,2 / os. vzd. prvků 1,5 m + 6 ks krajních) + 6 ks pro deviační kotvení; zaokr. na celý ks</t>
  </si>
  <si>
    <t>Celozávitové kotevníní tyče s okem z oceli B550B, min. pr. 25 mm, dl. min. 2 a 3 m do vrtu min. pr. 70 mm pro kotvení dopletů terénních depresí a deviační kotvení.</t>
  </si>
  <si>
    <t>((Pl. 1 mb tyče 0,079521564 m2 * koef. zohledňující závit 1,3 * (dl. nátěru kotev. prvku 3 m * (pol. 155213112 + 6 ks z pol. 155213312) + dl. nátěru kotev. prvku 2 m * 54 ks z pol. 155213312)) + (pl. 1 mb tyče 0,10213946 m2 * koef. zohledňující závit 1,3 * dl. nátěru kotev. prvku 4 m * pol. 155213123)) * 1,2 ztratné; zaokr. na celý m2</t>
  </si>
  <si>
    <t>((Pl. 1 mb tyče 0,079521564 m2 * koef. zohledňující závit 1,3 * dl. nátěru kotev. prvku 0,4 m * (pol. 155213112 + 155213312)) + (pl. 1 mb tyče 0,10213946 m2 * koef. zohledňující závit 1,3 * dl. nátěru kotev. prvku 0,4 m * pol. 155213123)) * počet vrstev 2 ks * 1,2 ztratné; zaokr. na celý m2</t>
  </si>
  <si>
    <t>(Pol. 224211116 + 224311116) * 0,5 h/bm vrtu; zaokr. na 0,1 h</t>
  </si>
  <si>
    <t>155215111</t>
  </si>
  <si>
    <t>Montáž dynamické bariéry, prováděná horolezeckou technikou, I. skupiny (odolnost do 1 000 kJ)</t>
  </si>
  <si>
    <t>Pol. R1.155215111</t>
  </si>
  <si>
    <t>Realizace dynamické bariéry, prováděná horolezeckou technikou. Přesná specifikace polohy DB je možná až po provedení prací na odstranění náletu, očištění zvětralých částí a odtěžení nestabilních bloků. Práce bude na místě řídit geotechnik nebo projektant.</t>
  </si>
  <si>
    <t>R1.155215111</t>
  </si>
  <si>
    <t>Dynamická bariéra I. skupiny (odolnost do 750 kJ), včetně všech kotevních prvků a spojovacího sortimentu</t>
  </si>
  <si>
    <t>Součtová dl. dynam. bariér 24 m * výška 3 m</t>
  </si>
  <si>
    <t>Sloupy DB budou z pZn trubek pr. 114,3/4 mm z oceli S235JR. Pro hlavní nosná (horní a spodní) a postranní brzdná lana bude použito ocel. pZn lano pr. 18 mm, pro zadní brzdná a postranní spojovací a mezilehlá lana bude použito ocel. pZn lano pr. 16 mm. Vlastní výplň bariéry bude tvořit hlavní záchytný panel z čtvercového pletiva 300 x 300 mm z ocel. pZn lan min. pr. 7 mm a doplňkové ocel. dvouzákrutové pZn pletivo 80 x 100 mm z drátu min. pr. 2,2 mm.</t>
  </si>
  <si>
    <t>R2.155215111</t>
  </si>
  <si>
    <t>Dvouzákrutová ocel. pZn síť s oky 80 x 100 mm, drát pr. 2,2 mm v kombinaci se záchytným panelem z čtvercového pletiva 300 x 300 mm z ocelových pZn lan</t>
  </si>
  <si>
    <t>Součtová pl. dopletů 9 m2 * 1,2 ztratné na překryvy, prořezy a zpětné ohnutí; zaokr. na celý m2</t>
  </si>
  <si>
    <t>Pro vykrytí terénních depresí formou dopletení bude použit hlavní záchytný panel z čtvercového pletiva 300 x 300 mm z ocel. pZn lan min. pr. 7 mm. Jako doplňkové pletivo bude použito ocelové dvouzákrutové pZn pletivo s rozměrem ok 80 x 100 mm z drátu min. pr. 2,2 mm.</t>
  </si>
  <si>
    <t>155215121</t>
  </si>
  <si>
    <t>Montáž dynamické bariéry, prováděná horolezeckou technikou, II. skupiny (odolnost do 2 000 kJ)</t>
  </si>
  <si>
    <t>Pol. R1.155215121</t>
  </si>
  <si>
    <t>R1.155215121</t>
  </si>
  <si>
    <t>Dynamická bariéra II. skupiny (odolnost do 2 000 kJ), včetně všech kotevních prvků a spojovacího sortimentu</t>
  </si>
  <si>
    <t>Součtová dl. dynam. bariér (36 + 36 m) * výška 3 m</t>
  </si>
  <si>
    <t>Sloupy DB budou z pZn profilu HEA160 z oceli S275JR. Pro hlavní nosná (horní a spodní) a zadní brzdná lana bude použito ocel. pZn lano pr. 18 mm, pro postranní brzdná a spojovací a mezilehlá lana bude použito ocel. pZn lano pr. 16 mm. Vlastní výplň bariéry bude tvořit hlavní záchytný panel z kruhového pletiva s rozměrem ok max. 350 mm s jednotlivým ocel. pZn drátem min. pr. 3 mm a doplňkové ocel. dvouzákrutové pZn pletivo 80 x 100 mm z drátu min. pr. 2,2 mm.</t>
  </si>
  <si>
    <t>R2.155215121</t>
  </si>
  <si>
    <t>Dvouzákrutová ocel. pZn síť s oky 80 x 100 mm, drát pr. 2,2 mm v kombinaci se záchytným panelem z kruhového pletiva pr. 350 mm, jednotlivý drát pr. 3</t>
  </si>
  <si>
    <t>Součtová pl. dopletů 49 m2 * 1,2 ztratné na překryvy, prořezy a zpětné ohnutí; zaokr. na celý m2</t>
  </si>
  <si>
    <t>Pro vykrytí terénních depresí formou dopletení bude použit hlavní záchytný panel z kruhového pletiva s rozměrem ok 350 mm s jednotlivým ocel. pZn drátem min. pr. 3 mm. Jako doplňkové pletivo bude použito ocelové dvouzákrutové pZn pletivo s rozměrem ok 80 x 100 mm z drátu min. pr. 2,2 mm.</t>
  </si>
  <si>
    <t>155214212</t>
  </si>
  <si>
    <t>Montáž ocelového lana pro uchycení sítě, prováděná horolezeckou technikou, pr. přes 10 mm</t>
  </si>
  <si>
    <t>Součtový obvod dopletů 103 m * koef. členitosti 1,2; zaokr. na celý m</t>
  </si>
  <si>
    <t>Montáž ocel. pZn lana pro vlastní uchycení dopletů terénních depresí, včetně manipulace s lanem, montáže a dodání spojovacího materiálu.</t>
  </si>
  <si>
    <t>R155214212</t>
  </si>
  <si>
    <t>Lano ocelové, šestipramenné 6 x 19 drátů, pozinkované, 1 770 Mpa, D 18 mm</t>
  </si>
  <si>
    <t>Pol. 155214212 * 1,2 ztratné na překryvy, prořezy a zpětné ohnutí; zaokr. na celý m</t>
  </si>
  <si>
    <t>Ocelové pZn lano min. pr. 18 mm, šestipramenné, 114 drátů (6 x 19 WSC), třídy pevnosti 1 770 Mpa, jmenovité únosnosti min. 207 kN.</t>
  </si>
  <si>
    <t>55</t>
  </si>
  <si>
    <t>56</t>
  </si>
  <si>
    <t>57</t>
  </si>
  <si>
    <t>58</t>
  </si>
  <si>
    <t>Celková dl. plotu 36 m / osová vzd. sloupů 3 m + 3 ks krajní; zaokr. na celý ks</t>
  </si>
  <si>
    <t>59</t>
  </si>
  <si>
    <t>60</t>
  </si>
  <si>
    <t>61</t>
  </si>
  <si>
    <t>62</t>
  </si>
  <si>
    <t>63</t>
  </si>
  <si>
    <t>64</t>
  </si>
  <si>
    <t>Celková dl. plotu 36 m * šířka pásu pletiva 2 m; zaokr. na celý m2</t>
  </si>
  <si>
    <t>65</t>
  </si>
  <si>
    <t>66</t>
  </si>
  <si>
    <t>Celková dl. plotu 36 m * 5 ks lan; zaokr. na celý m</t>
  </si>
  <si>
    <t>67</t>
  </si>
  <si>
    <t>68</t>
  </si>
  <si>
    <t>((Pol. 155213612 * dl. kotev. prvku 3 m + pol. 155213611 * dl. kotev. prvku 1,5 m + pol. 155213611 * dl. kotev. prvku 1 m) * hmot. mb tyče 0,0036 t) + ((pol. 155213112 + 6 ks z pol. 155213312) * dl. kotev. prvku 3 m * hmot. mb tyče 0,00385 t) + (46 ks z pol. 155213312 * dl. kotev. prvku 2 m * hmot. mb tyče 0,00385 t) + (pol. 155213123 * dl. kotev. prvku 4 m * hmot. mb tyče 0,00631 t) + (pol. R155213611 * hmot. ocel. oka 0,0005 t) + ((919726121 + R919726121) * hmot. m2 geotextílií a PA sítí 0,0002 t) + (pol. 31319092 * hmot. m2 sítě 0,00170 t) + ((pol. R2.155215111 + R2.155215121) * hmot. m2 sítě 0,00256 t) + (pol. 31319110 * hmot. m2 sítě 0,00118 t) + (pol. 31452106 * hmot. mb lana 0,00021 t) + (pol. 31452107 * hmot. mb lana 0,00032 t) + (pol. R155214212 * hmot. mb lana 0,00064 t) + (pol. R1.155215111 * hmot. m2 DB 0,02503 t) + (pol. R1.155215121 * hmot. m2 DB 0,04505 t) + (pol. 155214411 * dl. sloupu 3 m * hmot. mb sloupu 0,0195 t) + ((pol. 275354111 + 275354211) * hmot. m2 bednění 0,00144 t) + (pol. 275311127 * prům. obj. hmot. betonu 2,3 t/m3); zaokr. na 0,01 t</t>
  </si>
  <si>
    <t>69</t>
  </si>
  <si>
    <t>Pol. 155211122 * prům. obj. hmot. 2,1 t/m3 + pol. 131213702 * prům. obj. hmot. 1,9 t/m3 + 30 % z ((pol. 155211122 + 155211311) * prům. obj. hmot. 2,1 t/m3 + (pol. 122211101 + 131213702) * prům. obj. hmot. 1,9 t/m3) + (obj. pařezu 0,035342917 * pol. 112211272) * prům. obj. hmot. dřevní hmoty 0,8 t/m3 + pol. 112155315 * prům. obj. hmot. dřevní štěpky 0,008 t/m3</t>
  </si>
  <si>
    <t>70</t>
  </si>
  <si>
    <t>70 % z ((pol. 155211122 + 155211311) * prům. obj. hmot. 2,1 t/m3 + (pol. 122211101 + 131213702) * prům. obj. hmot. 1,9 t/m3) + (obj. kmene 0,565486678 * pol. 112151112) * prům. obj. hmot. dřevní hmoty 0,8 t/m3</t>
  </si>
  <si>
    <t>71</t>
  </si>
  <si>
    <t>Pol. 162432511 * 3 km</t>
  </si>
  <si>
    <t>Celková předpokládaná vzdálenost odvozu materiálu na doporučenou MP je 5 km.</t>
  </si>
  <si>
    <t>72</t>
  </si>
  <si>
    <t>30 % z ((pol. 155211122 + 155211311) * prům. obj. hmot. 2,1 t/m3 + (pol. 122211101 + 131213702) * prům. obj. hmot. 1,9 t/m3)</t>
  </si>
  <si>
    <t>73</t>
  </si>
  <si>
    <t xml:space="preserve">  SO 01-11-05</t>
  </si>
  <si>
    <t>Železný Brod – Tanvald, sanace skalního zářezu v km 3,830 - 3,890</t>
  </si>
  <si>
    <t>SO 01-11-05</t>
  </si>
  <si>
    <t>Délka zajišťovaného úseku 55 m * šířka 3 m * 1,2 ztratné na prořezy a překryvy; zaokr. na celý m2</t>
  </si>
  <si>
    <t>Rozměr obednění (0,7 * 0,5 m * 4 ks + 0,5 * 0,5 m) * 4 ks * 1,2 ztratné na prořezy a překryvy; zaokr. na celý m2</t>
  </si>
  <si>
    <t>Délka zajišťovaného úseku 55 m / os. vzd sloupků 4 m + 1 ks krajní sloupek; zaokr. na celý ks</t>
  </si>
  <si>
    <t>Délka zajišťovaného úseku 55 m * výška k-ce 2 m; zaokr. na celý m2</t>
  </si>
  <si>
    <t>(Pol. 944511111 + délka zajišťovaného úseku 55 m * šířka 2 m) * 1,2 ztratné na prořezy, překryvy a zpět. ohnutí; zaokr. na celý m2</t>
  </si>
  <si>
    <t>(Délka zajišťovaného úseku 55 m * 3 ks ztužení po výšce) + (pol. 155213611 * počet kotev. lan 2 ks * dl. 2,5 m); zaokr. na celý m</t>
  </si>
  <si>
    <t>Odborný odhad na základě návštěvy lokality 4 ks</t>
  </si>
  <si>
    <t>Pol. 112151112</t>
  </si>
  <si>
    <t>70 % z (součtová pl. z půdorysu 871,2 m2 * koef. sklonu 1,74 * koef. členitosti 1,2); zaokr. na celý m2</t>
  </si>
  <si>
    <t>45 % z (součtová pl. z půdorysu 354,2 m2) * koef. sklonu 2,37 * koef. členitosti 1,2 * mocnost 0,1 m; zaokr. nahoru na 0,1 m3</t>
  </si>
  <si>
    <t>Odborný odhad na základě návštěvy lokality: 2 m3</t>
  </si>
  <si>
    <t>Součtová pl. z půdorysu 100,8 m2 * prům. výška napadávky horniny, či osyp. kužele 0,6 m * 0,5; zaokr. na celý m3</t>
  </si>
  <si>
    <t>(Součet horizont. dl. síťované pl. 85 m * koef. členitosti 1,2 / os. vzd. prvků 3 m + 2 ks krajní) + (součet vertikál. dl. síťované pl. 33 m * koef. členitosti 1,2 / os. vzd. prvků 2 m + 2 ks krajní) + (pol. 155214111 / (rastr 3 * 2 m) * 1,1 na prokopírování povrchu); zaokr. na celý ks</t>
  </si>
  <si>
    <t>((Pl. 1 mb tyče 0,10213946 m2 * koef. zohledňující závit 1,3 * dl. nátěru kotev. prvku 3 m * pol. 155213612) + (pl. podložky 0,0498 m2 * pol. 155213612)) * 1,2 ztratné; zaokr. na celý m2</t>
  </si>
  <si>
    <t>((Pl. 1 mb tyče 0,10213946 m2 * koef. zohledňující závit 1,3 * dl. nátěru kotev. prvku 0,4 m * pol. 155213612) + (pl. podložky 0,0498 m2 * pol. 155213612)) * počet vrstev 2 ks * 1,2 ztratné; zaokr. na celý m2</t>
  </si>
  <si>
    <t>Součtová pl. z půdorysu 354,2 m2 * koef. sklonu 2,37 * koef. členitosti 1,2; zaokr. na celý m2</t>
  </si>
  <si>
    <t>30 % z pol. 155214111 * 1,2 ztratné na překryvy, prořezy a zpětné ohnutí; zaokr. na celý m2</t>
  </si>
  <si>
    <t>(Součet horizont. a vertikal. dl. síťované pl. 118 m * koef. členitosti 1,2) + (lano pro vzájemné spojení jednotlivých pásů sítě pol. 155214111 * koef. 0,35); zaokr. na celý m</t>
  </si>
  <si>
    <t>Celková dl. plotu 24 m / osová vzd. sloupů 3 m + 1 ks krajní; zaokr. na celý ks</t>
  </si>
  <si>
    <t>Pol. 155214411 + (2 ks krajní * 1 ks plotu); zaokr. na celý ks</t>
  </si>
  <si>
    <t>Pol. 155214411 / 2 ks sl. na jeden kotevní prvek + (2 ks krajní * 1 ks plotů); zaokr. na celý ks</t>
  </si>
  <si>
    <t>Celková dl. plotu 24 m * šířka pásu pletiva 2 m; zaokr. na celý m2</t>
  </si>
  <si>
    <t>Celková dl. plotu 24 m * 5 ks lan; zaokr. na celý m</t>
  </si>
  <si>
    <t>((Pol. 155213612 * dl. kotev. prvku 3 m + pol. 155213611 * dl. kotev. prvku 1,5 m + pol. 155213611 * dl. kotev. prvku 1 m) * hmot. mb tyče 0,0036 t) + (pol. R155213611 * hmot. ocel. oka 0,0005 t) + ((919726121 + R919726121) * hmot. m2 geotextílií a PA sítí 0,0002 t) + (pol. 31319092 * hmot. m2 sítě 0,00170 t) + (pol. 31319110 * hmot. m2 sítě 0,00118 t) + (pol. 69321111 * hmot. m2 protierozní rohože 0,0006 t) + (pol. 31452106 * hmot. mb lana 0,00021 t) + (pol. 31452107 * hmot. mb lana 0,00032 t) + (pol. 155214411 * dl. sloupu 3 m * hmot. mb sloupu 0,0195 t) + (pol. 275311127 * prům. obj. hmot. betonu 2,3 t/m3); zaokr. na 0,01 t</t>
  </si>
  <si>
    <t>Pol. 155211122 * prům. obj. hmot. 2,1 t/m3 + pol. 131213702 * prům. obj. hmot. 1,9 t/m3 + 30 % z ((pol. 155211122 + 155211312) * prům. obj. hmot. 2,1 t/m3 + (pol. 122211101 + 131213702) * prům. obj. hmot. 1,9 t/m3) + (obj. pařezu 0,035342917 * pol. 112211272) * prům. obj. hmot. dřevní hmoty 0,8 t/m3 + pol. 112155315 * prům. obj. hmot. dřevní štěpky 0,008 t/m3</t>
  </si>
  <si>
    <t>70 % z ((pol. 155211122 + 155211312) * prům. obj. hmot. 2,1 t/m3 + (pol. 122211101 + 131213702) * prům. obj. hmot. 1,9 t/m3) + (obj. kmene 0,565486678 * pol. 112151112) * prům. obj. hmot. dřevní hmoty 0,8 t/m3</t>
  </si>
  <si>
    <t xml:space="preserve">  SO 01-11-06</t>
  </si>
  <si>
    <t>Železný Brod – Tanvald, sanace skalního zářezu v km 4,770 - 4,820</t>
  </si>
  <si>
    <t>SO 01-11-06</t>
  </si>
  <si>
    <t>Délka zajišťovaného úseku 75 m * šířka 3 m * 1,2 ztratné na prořezy a překryvy; zaokr. na celý m2</t>
  </si>
  <si>
    <t>Rozměr obednění (0,7 * 0,5 m * 4 ks + 0,5 * 0,5 m) * 3 ks * 1,2 ztratné na prořezy a překryvy; zaokr. na celý m2</t>
  </si>
  <si>
    <t>Délka zajišťovaného úseku 75 m / os. vzd sloupků 4 m + 1 ks krajní sloupek; zaokr. na celý ks</t>
  </si>
  <si>
    <t>Délka zajišťovaného úseku 75 m * výška k-ce 2 m; zaokr. na celý m2</t>
  </si>
  <si>
    <t>(Pol. 944511111 + délka zajišťovaného úseku 75 m * šířka 2 m) * 1,2 ztratné na prořezy, překryvy a zpět. ohnutí; zaokr. na celý m2</t>
  </si>
  <si>
    <t>(Délka zajišťovaného úseku 75 m * 3 ks ztužení po výšce) + (pol. 155213611 * počet kotev. lan 2 ks * dl. 2,5 m); zaokr. na celý m</t>
  </si>
  <si>
    <t>Odborný odhad na základě návštěvy lokality 3 ks</t>
  </si>
  <si>
    <t>70 % z (součtová pl. z půdorysu 1 379,1 m2 * koef. sklonu 1,74 * koef. členitosti 1,2); zaokr. na celý m2</t>
  </si>
  <si>
    <t>30 % z (součtová pl. z půdorysu 648,4 m2) * koef. sklonu 1,74 * koef. členitosti 1,2 * mocnost 0,1 m; zaokr. nahoru na 0,1 m3</t>
  </si>
  <si>
    <t>Odborný odhad na základě návštěvy lokality: 1,5 m3</t>
  </si>
  <si>
    <t>Součtová pl. z půdorysu 119,4 m2 * prům. výška napadávky horniny, či osyp. kužele 0,7 m * 0,5; zaokr. na celý m3</t>
  </si>
  <si>
    <t>Odborný odhad na základě návštěvy lokality 6 ks</t>
  </si>
  <si>
    <t>Zavrtávací injekční tyče z oceli 28Mn6, min. pr. 32 mm, dl. min. 2,5 m pro kotvení uvolněných bloků. Každá kotevní tyč bude dodána včetně příslušenství (spojníky, podložka 150 x 150 x 8 mm, matka).</t>
  </si>
  <si>
    <t>((Pl. 1 mb tyče 0,10213946 m2 * koef. zohledňující závit 1,3 * dl. nátěru kotev. prvku 2,5 m * pol. 155213112) + (pl. podložky 0,0498 m2 * pol. 155213112)) * 1,2 ztratné; zaokr. na celý m2</t>
  </si>
  <si>
    <t>(Součet horizont. dl. síťované pl. 26 m * koef. členitosti 1,2 / os. vzd. prvků 3 m + 2 ks krajní) + (součet vertikál. dl. síťované pl. 40 m * koef. členitosti 1,2 / os. vzd. prvků 2 m + 2 ks krajní) + (pol. 155214111 / (rastr 3 * 2 m) * 1,1 na prokopírování povrchu); zaokr. na celý ks</t>
  </si>
  <si>
    <t>Zavrtávací injekční tyče z oceli 28Mn6, min. pr. 32 mm, dl. min. 2,5 m pro kotvení sítí po obvodu, systémové a nesystémové kotvení. Základní rastr kotvení bude 3 x 2 m (podélně x svisle). Každá kotevní tyč bude dodána včetně příslušenství (spojníky, podložka 150 x 150 x 8 mm, matka).</t>
  </si>
  <si>
    <t>((Pl. 1 mb tyče 0,10213946 m2 * koef. zohledňující závit 1,3 * dl. nátěru kotev. prvku 2,5 m * pol. 155213612) + (pl. podložky 0,0498 m2 * pol. 155213612)) * 1,2 ztratné; zaokr. na celý m2</t>
  </si>
  <si>
    <t>Součtová pl. z půdorysu 129,5 m2 * koef. sklonu 2,37 * koef. členitosti 1,2; zaokr. na celý m2</t>
  </si>
  <si>
    <t>(Součet horizont. a vertikal. dl. síťované pl. 66 m * koef. členitosti 1,2) + (lano pro vzájemné spojení jednotlivých pásů sítě pol. 155214111 * koef. 0,35); zaokr. na celý m</t>
  </si>
  <si>
    <t>Celková dl. plotu 87 m / osová vzd. sloupů 3 m + 4 ks krajní; zaokr. na celý ks</t>
  </si>
  <si>
    <t>Pol. 155214411 + (2 ks krajní * 4 ks plotu); zaokr. na celý ks</t>
  </si>
  <si>
    <t>Pol. 155214411 / 2 ks sl. na jeden kotevní prvek + (2 ks krajní * 4 ks plotů); zaokr. na celý ks</t>
  </si>
  <si>
    <t>Celková dl. plotu 87 m * šířka pásu pletiva 2 m; zaokr. na celý m2</t>
  </si>
  <si>
    <t>((Pol. 155213612 * dl. kotev. prvku 3 m + pol. 155213612 * dl. kotev. prvku 2,5 m + pol. 155213611 * dl. kotev. prvku 1,5 m + pol. 155213611 * dl. kotev. prvku 1 m) * hmot. mb tyče 0,0036 t) + (pol. R155213611 * hmot. ocel. oka 0,0005 t) + ((919726121 + R919726121) * hmot. m2 geotextílií a PA sítí 0,0002 t) + (pol. 31319092 * hmot. m2 sítě 0,00170 t) + (pol. 31319110 * hmot. m2 sítě 0,00118 t) + (pol. 69321111 * hmot. m2 protierozní rohože 0,0006 t) + (pol. 31452106 * hmot. mb lana 0,00021 t) + (pol. 31452107 * hmot. mb lana 0,00032 t) + (pol. 155214411 * dl. sloupu 3 m * hmot. mb sloupu 0,0195 t) + (pol. 275311127 * prům. obj. hmot. betonu 2,3 t/m3); zaokr. na 0,01 t</t>
  </si>
  <si>
    <t>Pol. 155211122 * prům. obj. hmot. 2,1 t/m3 + pol. 131213702 * prům. obj. hmot. 1,9 t/m3 + 30 % z ((pol. 155211122 + 155211312) * prům. obj. hmot. 2,1 t/m3 + (pol. 122211101 + 131213702) * prům. obj. hmot. 1,9 t/m3 ) + (obj. pařezu 0,035342917 * pol. 112211272) * prům. obj. hmot. dřevní hmoty 0,8 t/m3 + pol. 112155315 * prům. obj. hmot. dřevní štěpky 0,008 t/m3</t>
  </si>
  <si>
    <t>Pol. 162432511 * 4 km</t>
  </si>
  <si>
    <t>Celková předpokládaná vzdálenost odvozu materiálu na doporučenou MP je 6 km.</t>
  </si>
  <si>
    <t xml:space="preserve">  SO 01-11-07</t>
  </si>
  <si>
    <t>Železný Brod – Tanvald, sanace skalního zářezu v km 4,890 - 4,940</t>
  </si>
  <si>
    <t>SO 01-11-07</t>
  </si>
  <si>
    <t>Délka zajišťovaného úseku 45 m * šířka 3 m * 1,2 ztratné na prořezy a překryvy; zaokr. na celý m2</t>
  </si>
  <si>
    <t>Rozměr obednění ((2 * 0,5 m * 4 ks + 0,5 * 0,5 m) + (0,7 * 0,5 m * 4 ks + 0,5 * 0,5 m) * 3 ks) * 1,2 ztratné na prořezy a překryvy; zaokr. na celý m2</t>
  </si>
  <si>
    <t>Délka zajišťovaného úseku 45 m / os. vzd sloupků 4 m + 1 ks krajní sloupek; zaokr. na celý ks</t>
  </si>
  <si>
    <t>Délka zajišťovaného úseku 45 m * výška k-ce 2 m; zaokr. na celý m2</t>
  </si>
  <si>
    <t>(Pol. 944511111 + délka zajišťovaného úseku 45 m * šířka 2 m) * 1,2 ztratné na prořezy, překryvy a zpět. ohnutí; zaokr. na celý m2</t>
  </si>
  <si>
    <t>(Délka zajišťovaného úseku 45 m * 3 ks ztužení po výšce) + (pol. 155213611 * počet kotev. lan 2 ks * dl. 2,5 m); zaokr. na celý m</t>
  </si>
  <si>
    <t>Odborný odhad stávajících pařezů na základě návštěvy lokality 5 ks</t>
  </si>
  <si>
    <t>112211273</t>
  </si>
  <si>
    <t>Odstranění pařezu ručně na svahu přes 1:1 o průměru pařezu na řezné ploše přes 300 do 400 mm</t>
  </si>
  <si>
    <t>Odborný odhad stávajících pařezů na základě návštěvy lokality 4 ks</t>
  </si>
  <si>
    <t>80 % z (součtová pl. z půdorysu 372,7 m2 * koef. sklonu 1,74 * koef. členitosti 1,2); zaokr. na celý m2</t>
  </si>
  <si>
    <t>80 % z (součtová pl. z půdorysu 204,5 m2) * koef. sklonu 2,37 * koef. členitosti 1,2 * mocnost 0,1 m; zaokr. nahoru na 0,1 m3</t>
  </si>
  <si>
    <t>Odborný odhad na základě návštěvy lokality: 2,5 m3</t>
  </si>
  <si>
    <t>Součtová pl. z půdorysu 44 m2 * prům. výška napadávky horniny, či osyp. kužele 0,8 m * 0,5; zaokr. na celý m3</t>
  </si>
  <si>
    <t>(Součet horizont. dl. síťované pl. 86 m * koef. členitosti 1,2 / os. vzd. prvků 2 m + 2 ks krajní) + (součet vertikál. dl. síťované pl. 19 m * koef. členitosti 1,2 / os. vzd. prvků 2 m + 2 ks krajní) + (pol. 155214111 / (rastr 2 * 2 m) * 1,1 na prokopírování povrchu); zaokr. na celý ks</t>
  </si>
  <si>
    <t>Zavrtávací injekční tyče z oceli 28Mn6, min. pr. 32 mm, dl. min. 2,5 m pro kotvení sítí po obvodu, systémové a nesystémové kotvení. Základní rastr kotvení bude 2 x 2 m (podélně x svisle). Každá kotevní tyč bude dodána včetně příslušenství (spojníky, podložka 150 x 150 x 8 mm, matka).</t>
  </si>
  <si>
    <t>Součtová pl. z půdorysu 266,7 m2 * koef. sklonu 2,37 * koef. členitosti 1,2; zaokr. na celý m2</t>
  </si>
  <si>
    <t>40 % z pol. 155214111 * 1,2 ztratné na překryvy, prořezy a zpětné ohnutí; zaokr. na celý m2</t>
  </si>
  <si>
    <t>(Součet horizont. a vertikal. dl. síťované pl. 105 m * koef. členitosti 1,2) + (lano pro vzájemné spojení jednotlivých pásů sítě pol. 155214111 * koef. 0,35); zaokr. na celý m</t>
  </si>
  <si>
    <t>((Pol. 155213612 * dl. kotev. prvku 3 m + pol. 155213612 * dl. kotev. prvku 2,5 m + pol. 155213611 * dl. kotev. prvku 1 m) * hmot. mb tyče 0,0036 t) + (pol. R155213611 * hmot. ocel. oka 0,0005 t) + ((919726121 + R919726121) * hmot. m2 geotextílií a PA sítí 0,0002 t) + (pol. 31319105 * hmot. m2 sítě 0,00183 t) + (pol. 69321111 * hmot. m2 protierozní rohože 0,0006 t) + (pol. 31452106 * hmot. mb lana 0,00021 t) + (pol. 31452107 * hmot. mb lana 0,00032 t); zaokr. na 0,01 t</t>
  </si>
  <si>
    <t>Pol. 155211122 * prům. obj. hmot. 2,1 t/m3 + 30 % z ((pol. 155211122 + 155211312) * prům. obj. hmot. 2,1 t/m3 + pol. 122211101 * prům. obj. hmot. 1,9 t/m3) + (obj. pařezu 0,035342917 * pol. 112211272 + obj. pařezu 0,062831853 * pol. 112211273) * prům. obj. hmot. dřevní hmoty 0,8 t/m3 + pol. 112155315 * prům. obj. hmot. dřevní štěpky 0,008 t/m3</t>
  </si>
  <si>
    <t>70 % z ((pol. 155211122 + 155211312) * prům. obj. hmot. 2,1 t/m3 + pol. 122211101 * prům. obj. hmot. 1,9 t/m3)</t>
  </si>
  <si>
    <t>Vodorovná doprava na doporučenou mezideponii, manipulační pl. (MP), která je uvažována v žel. st. Železný Brod, na pozemku s p. č. 3320/1 v k. ú. Železný Brod, ve vlastnictví společnosti České dráhy, a. s.. Uvažováno je s přepravou 70 % vytěženého materiálu (zemina a kamení). Pařezy a dřevní štěpka bude naložena a odvezena na doporučenou skládku. V případě opětovného nevyužití všeho vytěženého materiálu (zemina a kamení), může být část, v rozsahu max. 30 %, naložena na silniční vozidla a předána do příslušného zařízení určeného pro skládkování odpadu. Poplatky za skládku viz pol. R997013873-1 a R997013873-2.</t>
  </si>
  <si>
    <t>(Obj. pařezu 0,035342917 * pol. 112211272 + obj. pařezu 0,062831853 * pol. 112211273) * prům. obj. hmot. dřevní hmoty 0,8 t/m3 + pol. 112155315 * prům. obj. hmot. dřevní štěpky 0,008 t/m3</t>
  </si>
  <si>
    <t xml:space="preserve">  SO 01-11-08</t>
  </si>
  <si>
    <t>Železný Brod – Tanvald, sanace skalního zářezu v km 6,100 - 6,300</t>
  </si>
  <si>
    <t>SO 01-11-08</t>
  </si>
  <si>
    <t>Délka zajišťovaného úseku (100 + 165 + 60 m) * šířka 3 m * 1,2 ztratné na prořezy a překryvy; zaokr. na celý m2</t>
  </si>
  <si>
    <t>Délka zajišťovaného úseku (100 + 165 + 60 m) / os. vzd sloupků 4 m + 3 ks krajní sloupek; zaokr. na celý ks</t>
  </si>
  <si>
    <t>Délka zajišťovaného úseku (100 + 165 + 60 m) * výška k-ce 2 m; zaokr. na celý m2</t>
  </si>
  <si>
    <t>(Pol. 944511111 + délka zajišťovaného úseku (100 + 165 + 60 m) * šířka 2 m) * 1,2 ztratné na prořezy, překryvy a zpět. ohnutí; zaokr. na celý m2</t>
  </si>
  <si>
    <t>(Délka zajišťovaného úseku (100 + 165 + 60 m) * 3 ks ztužení po výšce) + (pol. 155213611 * počet kotev. lan 2 ks * dl. 2,5 m); zaokr. na celý m</t>
  </si>
  <si>
    <t>966071131</t>
  </si>
  <si>
    <t>Demontáž ocelových konstrukcí profilů hmotnosti přes 30 kg/m, hmotnosti konstrukce do 5 t</t>
  </si>
  <si>
    <t>Počet všech stávajících sloupů 53 ks * hmot. mb ocel. profilu 0,04939 t; zaokr. na 0,01 t</t>
  </si>
  <si>
    <t>Stávající ocel. profily v patě svahu budou v rámci stavby demontovány, ručním způsobem, upálením nebo odřezáním. Vzniklý materiál bude odkupen dodavatelem za cenu šrotu.</t>
  </si>
  <si>
    <t>Geodetická zajišťovací značka, zřízení včetně zaměření</t>
  </si>
  <si>
    <t>Na základě návštěvy lokality bylo zjištěno 2 ks</t>
  </si>
  <si>
    <t>Na stávajících ocel. profilech v patě svahu, které budou v rámci stavby demontovány, jsou osazeny 2 ks geodetických zajišťovacích značek. Po instalaci nové záchytné k-ce budou tyto značky obnoveny a geodeticky zaměřeny. Osazeny budou na nové ocel. profily, sloupy nové záchytné k-ce.</t>
  </si>
  <si>
    <t>Pol. 112151112 + odborný odhad stávajících pařezů na základě návštěvy lokality 8 ks</t>
  </si>
  <si>
    <t>75 % z (součtová pl. z půdorysu 2 526,3 m2 * koef. sklonu 1,56 * koef. členitosti 1,2); zaokr. na celý m2</t>
  </si>
  <si>
    <t>60 % z (součtová pl. z půdorysu 1 339,5 m2) * koef. sklonu 1,56 * koef. členitosti 1,2 * mocnost 0,1 m; zaokr. nahoru na 0,1 m3</t>
  </si>
  <si>
    <t>Odborný odhad na základě návštěvy lokality: 19,7 + 6,5 + 5,3 + 5,9 m3</t>
  </si>
  <si>
    <t>Součtová pl. z půdorysu 461 m2 * prům. výška napadávky horniny, či osyp. kužele 0,6 m * 0,5; zaokr. na celý m3</t>
  </si>
  <si>
    <t>Odborný odhad na základě návštěvy lokality 12 ks</t>
  </si>
  <si>
    <t>(Součet horizont. dl. síťované pl. 310 m * koef. členitosti 1,2 / os. vzd. prvků 2 m + 8 ks krajní) + (součet vertikál. dl. síťované pl. 69 m * koef. členitosti 1,2 / os. vzd. prvků 2 m + 8 ks krajní) + (pol. 155214111 / (rastr 2 * 2 m) * 1,1 na prokopírování povrchu); zaokr. na celý ks</t>
  </si>
  <si>
    <t>Součtová pl. z půdorysu 891,7 m2 * koef. sklonu 1,74 * koef. členitosti 1,2; zaokr. na celý m2</t>
  </si>
  <si>
    <t>55 % z pol. 155214111 * 1,2 ztratné na překryvy, prořezy a zpětné ohnutí; zaokr. na celý m2</t>
  </si>
  <si>
    <t>(Součet horizont. a vertikal. dl. síťované pl. 379 m * koef. členitosti 1,2) + (lano pro vzájemné spojení jednotlivých pásů sítě pol. 155214111 * koef. 0,35); zaokr. na celý m</t>
  </si>
  <si>
    <t>Pevná zábrana z pražců výšky do 1,6 m</t>
  </si>
  <si>
    <t>((Celková dl. k-ce 160 m / osová vzd. sloupů 2,5 m + 1 ks krajní) * rozměr bet. patky 0,6 * 0,7 * 0,5 m) * koef. nepravidelnosti výkopu 1,2; zaokr. nahoru na 0,1 m3</t>
  </si>
  <si>
    <t>Ve vytyčené linii budou provedeny základové jámy pro založení sloupů záchytné k-ce. Jámy budou rozměru cca 0,6 x 0,7 x 0,5 m a v osové vzdálenosti 2,5 m.</t>
  </si>
  <si>
    <t>Základové patky z betonu třídy C25/30 XC2, rozměru cca 0,6 x 0,7 x 0,5 m. Skutečný tvar bude dle provedení výkopu, dle místních základových poměrů.</t>
  </si>
  <si>
    <t>R151711111</t>
  </si>
  <si>
    <t>Ocelová zápora, profil HEA 220 mm (50,5 kg/m) s dílensky navařenou ocel. podložkou, včetně dopravy, manipulace a montáže HR rukou</t>
  </si>
  <si>
    <t>(Celková dl. k-ce 160 m / osová vzd. sloupů 2,5 m + 1 ks krajní) * výška sloupu 1,6 m; zaokr. na celý m</t>
  </si>
  <si>
    <t>Sloupy záchytné k-ce budou z profilu HEA 220, z oceli S235JR, délky min. 1,6 m, á 2,5 m. Každý sloup bude dílensky navařen na ocel. podložce z oceli S235JR, 400 x 550 x 20 mm, oboustranným koutovým svarem po celém obvodu profilu.</t>
  </si>
  <si>
    <t>((Celková dl. k-ce 160 m / osová vzd. sloupů 2,5 m + 1 ks krajní) * 4 ks na jeden sloup; zaokr. na celý ks</t>
  </si>
  <si>
    <t>Zavrtávací injekční tyče z oceli 28Mn6, min. pr. 32 mm, dl. min. 2 m pro kotvení sloupů přes ocel. podložku a základovou patku.</t>
  </si>
  <si>
    <t>((Pl. 1 mb sloupu 1,26 m2 * pol. R151711111) + (pl. podložky 0,478 m2 * počet všech sloupů 65 ks) + (pl. 1 mb tyče 0,10213946 m2 * koef. zohledňující závit 1,3 * dl. nátěru kotev. prvku 2 m * pol. 155213611)) * 1,2 ztratné; zaokr. na celý m2</t>
  </si>
  <si>
    <t>((Pl. 1 mb sloupu 1,26 m2 * pol. R151711111) + (pl. podložky 0,478 m2 * počet všech sloupů 65 ks) + (pl. 1 mb tyče 0,10213946 m2 * koef. zohledňující závit 1,3 * dl. nátěru kotev. prvku 0,4 m * pol. 155213611)) * počet vrstev 2 ks * 1,2 ztratné; zaokr. na celý m2</t>
  </si>
  <si>
    <t>Monolitický pražec SB5 z předpjatého bet., výzisk (270 kg/kus), včetně dopravy, manipulace a montáže HR rukou</t>
  </si>
  <si>
    <t>Počet všech potřebných pražců (celková dl. k-ce 160 m / osová vzd. sloupů 2,5 m * 6 ks pražců na jedno pole) - 108 ks stávajících pražců; zaokr. na celý ks</t>
  </si>
  <si>
    <t>Pro výplň záchytné k-ce budou použity stávající monolitické pražce, které budou doplněny dovezenými pražci SB5 z předpjatého bet. (výzisk).</t>
  </si>
  <si>
    <t>Celková dl. plotů 114 m / osová vzd. sloupů 3 m + 2 ks krajní; zaokr. na celý ks</t>
  </si>
  <si>
    <t>Pol. 155214411 + (2 ks krajní * 2 ks plotů); zaokr. na celý ks</t>
  </si>
  <si>
    <t>Pol. 155214411 / 2 ks sl. na jeden kotevní prvek + (2 ks krajní * 2 ks plotů); zaokr. na celý ks</t>
  </si>
  <si>
    <t>Celková dl. plotu 114 m * šířka pásu pletiva 2 m; zaokr. na celý m2</t>
  </si>
  <si>
    <t>Celková dl. plotu 114 m * 5 ks lan; zaokr. na celý m</t>
  </si>
  <si>
    <t>((Pol. 155213612 * dl. kotev. prvku 3 m + pol. 155213612 * dl. kotev. prvku 2,5 m + pol. 155213611 * dl. kotev. prvku 2 m + pol. 155213611 * dl. kotev. prvku 1,5 m + pol. 155213611 * dl. kotev. prvku 1 m) * hmot. mb tyče 0,0036 t) + (pol. R155213611 * hmot. ocel. oka 0,0005 t) + ((919726121 + R919726121) * hmot. m2 geotextílií a PA sítí 0,0002 t) + (pol. 31319092 * hmot. m2 sítě 0,00170 t) + (pol. 31319110 * hmot. m2 sítě 0,00118 t) + (pol. 69321111 * hmot. m2 protierozní rohože 0,0006 t) + (pol. 31452106 * hmot. mb lana 0,00021 t) + (pol. 31452107 * hmot. mb lana 0,00032 t) + (pol. 155214411 * dl. sloupu 3 m * hmot. mb sloupu 0,0195 t) + (pol. 275311127 * prům. obj. hmot. betonu 2,3 t/m3) + (pol. 966071131); zaokr. na 0,01 t</t>
  </si>
  <si>
    <t>Pol. 155211122 * prům. obj. hmot. 2,1 t/m3 + (pol. 131213702 + 131213702) * prům. obj. hmot. 1,9 t/m3 + pol. 966071131 + 30 % z ((pol. 155211122 + 155211312) * prům. obj. hmot. 2,1 t/m3 + (pol. 122211101 + 131213702 + 131213702) * prům. obj. hmot. 1,9 t/m3) + (obj. pařezu 0,035342917 * pol. 112211272) * prům. obj. hmot. dřevní hmoty 0,8 t/m3 + pol. 112155315 * prům. obj. hmot. dřevní štěpky 0,008 t/m3</t>
  </si>
  <si>
    <t>70 % z ((pol. 155211122 + 155211312) * prům. obj. hmot. 2,1 t/m3 + (pol. 122211101 + 131213702 + 131213702) * prům. obj. hmot. 1,9 t/m3 + pol. 966071131 + (obj. kmene 0,565486678 * pol. 112151112) * prům. obj. hmot. dřevní hmoty 0,8 t/m3</t>
  </si>
  <si>
    <t>Vodorovná doprava na doporučenou mezideponii, manipulační pl. (MP), která je uvažována v žel. st. Železný Brod, na pozemku s p. č. 3320/1 v k. ú. Železný Brod, ve vlastnictví společnosti České dráhy, a. s.. Uvažováno je s přepravou 70 % vytěženého materiálu (zemina a kamení) a všech kmenů stromů. Kmeny stromů zde zůstávají, pařezy a dřevní štěpka bude naložena a odvezena na doporučenou skládku. Ocel. profily ze stávající k-ce zde také zůstávají a budou odkupeny dodavatelem za cenu šrotu. V případě opětovného nevyužití všeho vytěženého materiálu (zemina a kamení), může být část, v rozsahu max. 30 %, naložena na silniční vozidla a předána do příslušného zařízení určeného pro skládkování odpadu. Poplatky za skládku viz pol. R997013873-1 a R997013873-2.</t>
  </si>
  <si>
    <t>Pol. 162432511 * 5 km</t>
  </si>
  <si>
    <t>Celková předpokládaná vzdálenost odvozu materiálu na doporučenou MP je 7 km.</t>
  </si>
  <si>
    <t>30 % z ((pol. 155211122 + 155211312) * prům. obj. hmot. 2,1 t/m3 + (pol. 122211101 + 131213702 + 131213702) * prům. obj. hmot. 1,9 t/m3)</t>
  </si>
  <si>
    <t xml:space="preserve">  SO 01-11-09</t>
  </si>
  <si>
    <t>Železný Brod – Tanvald, sanace skalního zářezu v km 6,510 - 6,590</t>
  </si>
  <si>
    <t>SO 01-11-09</t>
  </si>
  <si>
    <t>Délka zajišťovaného úseku (70 + 60 m) * šířka 3 m * 1,2 ztratné na prořezy a překryvy; zaokr. na celý m2</t>
  </si>
  <si>
    <t>Délka zajišťovaného úseku (70 + 60 m) / os. vzd sloupků 4 m + 2 ks krajní sloupek; zaokr. na celý ks</t>
  </si>
  <si>
    <t>Délka zajišťovaného úseku (70 + 60 m) * výška k-ce 2 m; zaokr. na celý m2</t>
  </si>
  <si>
    <t>(Pol. 944511111 + délka zajišťovaného úseku (70 + 60 m) * šířka 2 m) * 1,2 ztratné na prořezy, překryvy a zpět. ohnutí; zaokr. na celý m2</t>
  </si>
  <si>
    <t>(Délka zajišťovaného úseku (70 + 60 m) * 3 ks ztužení po výšce) + (pol. 155213611 * počet kotev. lan 2 ks * dl. 2,5 m); zaokr. na celý m</t>
  </si>
  <si>
    <t>Odborný odhad na základě návštěvy lokality 1 ks</t>
  </si>
  <si>
    <t>Pol. 112151112 + odborný odhad stávajících pařezů na základě návštěvy lokality 2 ks</t>
  </si>
  <si>
    <t>80 % z (součtová pl. z půdorysu 1 227,2 m2 * koef. sklonu 2,37 * koef. členitosti 1,2); zaokr. na celý m2</t>
  </si>
  <si>
    <t>80 % z (součtová pl. z půdorysu 317,2 m2) * koef. sklonu 2,37 * koef. členitosti 1,2 * mocnost 0,1 m; zaokr. nahoru na 0,1 m3</t>
  </si>
  <si>
    <t>Odborný odhad na základě návštěvy lokality: 1,5 + 9,2 + 3,1 + 1,8 m3</t>
  </si>
  <si>
    <t>Součtová pl. z půdorysu 140,2 m2 * prům. výška napadávky horniny, či osyp. kužele 0,7 m * 0,5; zaokr. na celý m3</t>
  </si>
  <si>
    <t>(Součet horizont. dl. síťované pl. 348 m * koef. členitosti 1,2 / os. vzd. prvků 2 m + 4 ks krajní) + (součet vertikál. dl. síťované pl. 19 m * koef. členitosti 1,2 / os. vzd. prvků 2 m + 4 ks krajní) + (pol. 155214111 / (rastr 2 * 2 m) * 1,1 na prokopírování povrchu); zaokr. na celý ks</t>
  </si>
  <si>
    <t>Součtová pl. z půdorysu 864 m2 * koef. sklonu 2,37 * koef. členitosti 1,2; zaokr. na celý m2</t>
  </si>
  <si>
    <t>50 % z pol. 155214111 * 1,2 ztratné na překryvy, prořezy a zpětné ohnutí; zaokr. na celý m2</t>
  </si>
  <si>
    <t>(Součet horizont. a vertikal. dl. síťované pl. 367 m * koef. členitosti 1,2) + (lano pro vzájemné spojení jednotlivých pásů sítě pol. 155214111 * koef. 0,35); zaokr. na celý m</t>
  </si>
  <si>
    <t>((Pol. 155213612 * dl. kotev. prvku 3 m + pol. 155213612 * dl. kotev. prvku 2,5 m + pol. 155213611 * dl. kotev. prvku 1 m) * hmot. mb tyče 0,0036 t) + (pol. R155213611 * hmot. ocel. oka 0,0005 t) + ((919726121 + R919726121) * hmot. m2 geotextílií a PA sítí 0,0002 t) + (pol. 31319092 * hmot. m2 sítě 0,00170 t) + (pol. 69321111 * hmot. m2 protierozní rohože 0,0006 t) + (pol. 31452106 * hmot. mb lana 0,00021 t) + (pol. 31452107 * hmot. mb lana 0,00032 t); zaokr. na 0,01 t</t>
  </si>
  <si>
    <t>70 % z ((pol. 155211122 + 155211312) * prům. obj. hmot. 2,1 t/m3 + pol. 122211101 * prům. obj. hmot. 1,9 t/m3 + (obj. kmene 0,565486678 * pol. 112151112) * prům. obj. hmot. dřevní hmoty 0,8 t/m3</t>
  </si>
  <si>
    <t xml:space="preserve">  SO 01-11-10</t>
  </si>
  <si>
    <t>Železný Brod – Tanvald, sanace skalního zářezu v km 8,010 - 8,170</t>
  </si>
  <si>
    <t>SO 01-11-10</t>
  </si>
  <si>
    <t>Délka zajišťovaného úseku 155 m * šířka 3 m * 1,2 ztratné na prořezy a překryvy; zaokr. na celý m2</t>
  </si>
  <si>
    <t>Rozměr obednění ((2 * 0,5 m * 4 ks + 0,5 * 0,5 m) + (0,7 * 0,5 m * 4 ks + 0,5 * 0,5 m) * 1 ks) * 1,2 ztratné na prořezy a překryvy; zaokr. na celý m2</t>
  </si>
  <si>
    <t>Délka zajišťovaného úseku 155 m / os. vzd sloupků 4 m + 1 ks krajní sloupek; zaokr. na celý ks</t>
  </si>
  <si>
    <t>Délka zajišťovaného úseku 155 m * výška k-ce 2 m; zaokr. na celý m2</t>
  </si>
  <si>
    <t>(Pol. 944511111 + délka zajišťovaného úseku 155 m * šířka 2 m) * 1,2 ztratné na prořezy, překryvy a zpět. ohnutí; zaokr. na celý m2</t>
  </si>
  <si>
    <t>(Délka zajišťovaného úseku 155 m * 3 ks ztužení po výšce) + (pol. 155213611 * počet kotev. lan 2 ks * dl. 2,5 m); zaokr. na celý m</t>
  </si>
  <si>
    <t>Pol. 112151112 + odborný odhad stávajících pařezů na základě návštěvy lokality 3 ks</t>
  </si>
  <si>
    <t>80 % z (součtová pl. z půdorysu 1 396,1 m2 * koef. sklonu 1,74 * koef. členitosti 1,2); zaokr. na celý m2</t>
  </si>
  <si>
    <t>80 % z (součtová pl. z půdorysu 420,9 m2) * koef. sklonu 2,92 * koef. členitosti 1,2 * mocnost 0,1 m; zaokr. nahoru na 0,1 m3</t>
  </si>
  <si>
    <t>Odborný odhad na základě návštěvy lokality: 2,9 + 3,8 m3</t>
  </si>
  <si>
    <t>Součtová pl. z půdorysu 160,4 m2 * prům. výška napadávky horniny, či osyp. kužele 0,8 m * 0,5; zaokr. na celý m3</t>
  </si>
  <si>
    <t>Odborný odhad na základě návštěvy lokality 36 ks</t>
  </si>
  <si>
    <t>Zajištění skalního svahu ocelovou sítí 400 x 400 mm</t>
  </si>
  <si>
    <t>(Součet horizont. dl. síťované pl. 120 m * koef. členitosti 1,2 / os. vzd. prvků 3 m + 7 ks krajní) + (součet vertikál. dl. síťované pl. 48 m * koef. členitosti 1,2 / os. vzd. prvků 3 m + 7 ks krajní) + (pol. 155214111 / (rastr 3 * 3 m) * 1,1 na prokopírování povrchu); zaokr. na celý ks</t>
  </si>
  <si>
    <t>Zavrtávací injekční tyče z oceli 28Mn6, min. pr. 32 mm, dl. min. 2,5 m pro kotvení sítí po obvodu, systémové a nesystémové kotvení. Základní rastr kotvení bude 3 x 3 m (podélně x svisle). Každá kotevní tyč bude dodána včetně příslušenství (spojníky, podložka 150 x 150 x 8 mm, matka).</t>
  </si>
  <si>
    <t>Rozměr lanového panelu (3 x 6 m) * celkový počet panelů 35 ks; zaokr. na celý m2</t>
  </si>
  <si>
    <t>R155214111</t>
  </si>
  <si>
    <t>Síť na skálu s oky 400 x 400 mm z ocel. pZn lana pr. 10 mm, lanový panel 3 x 6 m</t>
  </si>
  <si>
    <t>Pol. 155214111</t>
  </si>
  <si>
    <t>Čtvercová lanová síť 400 x 400 mm z ocel. pZn lana min. pr. 10 mm, šestipramenné, 114 drátů  (6 x 19 WSC), třídy pevnosti 1 770 Mpa, jmenovité únosnosti min. 64 kN. Tahová pevnost lanové sítě min. 155 kN/m, pevnost křížového uzlu max. 24 kN. Drát křížového uzlu sítě min. pr. 3 mm s tahovou pevností min. 350 - 550 Mpa.</t>
  </si>
  <si>
    <t>(Součet horizont. a vertikal. dl. síťované pl. 168 m + doplňkové lano síťované pl. 348 m + lano pro vzájemné spojení jednotlivých panelů 269,5 m) * koef. členitosti 1,2; zaokr. na celý m</t>
  </si>
  <si>
    <t>Montáž ocelových lan pro vlastní uchycení sítě po obvodu síťované plochy, doplňkové lano ztužující plochu každého panelu a vzájemné spojení jednotlivých panelů, včetně manipulace s lanem, montáže a dodání spojovacího materiálu.</t>
  </si>
  <si>
    <t>Celková dl. plotů 165 m / osová vzd. sloupů 3 m + 6 ks krajní; zaokr. na celý ks</t>
  </si>
  <si>
    <t>Pol. 155214411 + (2 ks krajní * 6 ks plotů); zaokr. na celý ks</t>
  </si>
  <si>
    <t>Pol. 155214411 / 2 ks sl. na jeden kotevní prvek + (2 ks krajní * 6 ks plotů); zaokr. na celý ks</t>
  </si>
  <si>
    <t>Celková dl. plotu 165 m * šířka pásu pletiva 2 m; zaokr. na celý m2</t>
  </si>
  <si>
    <t>Celková dl. plotu 165 m * 5 ks lan; zaokr. na celý m</t>
  </si>
  <si>
    <t>((Pol. 155213612 * dl. kotev. prvku 3 m + pol. 155213612 * dl. kotev. prvku 2,5 m + pol. 155213611 * dl. kotev. prvku 1,5 m + pol. 155213611 * dl. kotev. prvku 1 m) * hmot. mb tyče 0,0036 t) + (pol. R155213611 * hmot. ocel. oka 0,0005 t) + ((919726121 + R919726121) * hmot. m2 geotextílií a PA sítí 0,0002 t) + (pol. R155214111 * hmot. m2 sítě 0,00170 t) + (pol. 31319110 * hmot. m2 sítě 0,00118 t) + (pol. 31452107 * hmot. mb lana 0,00032 t) + (pol. 155214411 * dl. sloupu 3 m * hmot. mb sloupu 0,0195 t) + (pol. 275311127 * prům. obj. hmot. betonu 2,3 t/m3); zaokr. na 0,01 t</t>
  </si>
  <si>
    <t>Pol. 162432511 * 7 km</t>
  </si>
  <si>
    <t>Celková předpokládaná vzdálenost odvozu materiálu na doporučenou MP je 9 km.</t>
  </si>
  <si>
    <t xml:space="preserve">  SO 01-11-11</t>
  </si>
  <si>
    <t>Železný Brod – Tanvald, sanace skalního zářezu v km 8,230 - 8,350</t>
  </si>
  <si>
    <t>SO 01-11-11</t>
  </si>
  <si>
    <t>Délka zajišťovaného úseku 120 m * šířka 3 m * 1,2 ztratné na prořezy a překryvy; zaokr. na celý m2</t>
  </si>
  <si>
    <t>Délka zajišťovaného úseku 120 m / os. vzd sloupků 4 m + 1 ks krajní sloupek; zaokr. na celý ks</t>
  </si>
  <si>
    <t>Délka zajišťovaného úseku 120 m * výška k-ce 2 m; zaokr. na celý m2</t>
  </si>
  <si>
    <t>(Pol. 944511111 + délka zajišťovaného úseku 120 m * šířka 2 m) * 1,2 ztratné na prořezy, překryvy a zpět. ohnutí; zaokr. na celý m2</t>
  </si>
  <si>
    <t>(Délka zajišťovaného úseku 120 m * 3 ks ztužení po výšce) + (pol. 155213611 * počet kotev. lan 2 ks * dl. 2,5 m); zaokr. na celý m</t>
  </si>
  <si>
    <t>70 % z (součtová pl. z půdorysu 1 080,9 m2 * koef. sklonu 2,37 * koef. členitosti 1,2); zaokr. na celý m2</t>
  </si>
  <si>
    <t>50 % z (součtová pl. z půdorysu 729,5 m2) * koef. sklonu 2,37 * koef. členitosti 1,2 * mocnost 0,1 m; zaokr. nahoru na 0,1 m3</t>
  </si>
  <si>
    <t>Odborný odhad na základě návštěvy lokality: 1,6 + 1,9 m3</t>
  </si>
  <si>
    <t>Součtová pl. z půdorysu 105,8 m2 * prům. výška napadávky horniny, či osyp. kužele 0,9 m * 0,5; zaokr. na celý m3</t>
  </si>
  <si>
    <t>Odborný odhad na základě návštěvy lokality 26 ks</t>
  </si>
  <si>
    <t>Dynamická bariéra výšky do 3,5 m</t>
  </si>
  <si>
    <t>(Pol. 155213112 * dl. vrtu 3 m) + (34 ks z pol. 155213312 * dl. vrtu 2 m) + (1 ks z pol. 155213312 * dl. vrtu 3 m)</t>
  </si>
  <si>
    <t>(7 ks zadního kotvení * dl. vrtu 3 m) + (2 ks postranního kotvení * dl. vrtu 4 m)</t>
  </si>
  <si>
    <t>Součtová pl. z půdorysu 9,2 m2 * prům. mocnost odtěžení 0,6 m; zaokr. na 0,1 m3</t>
  </si>
  <si>
    <t>Rozměr bet. patky (0,5 * 0,5 * 0,8 m) * počet všech patek 6 ks * koef. nepravidelnosti výkopu 1,2; zaokr. nahoru na 0,1 m3</t>
  </si>
  <si>
    <t>Rozměr bednění (0,5 * 0,8 m * 4 ks) * počet všech patek 6 ks * 1,2 ztratné; zaokr. na celý m2</t>
  </si>
  <si>
    <t>Počet sloupů 6 ks * 2 ks trnů na založení sloupu</t>
  </si>
  <si>
    <t>(Součtová dl. kotvené části dopletů 37 m * koef. členitosti 1,2 / os. vzd. prvků 1,5 m + 4 ks krajních) + 1 ks pro deviační kotvení; zaokr. na celý ks</t>
  </si>
  <si>
    <t>(Pl. 1 mb tyče 0,079521564 m2 * koef. zohledňující závit 1,3 * (dl. nátěru kotev. prvku 3 m * (pol. 155213112 + 1 ks z pol. 155213312) + dl. nátěru kotev. prvku 2 m * 34 ks z pol. 155213312)) * 1,2 ztratné; zaokr. na celý m2</t>
  </si>
  <si>
    <t>(Pl. 1 mb tyče 0,079521564 m2 * koef. zohledňující závit 1,3 * dl. nátěru kotev. prvku 0,4 m * (pol. 155213112 + 155213312)) * počet vrstev 2 ks * 1,2 ztratné; zaokr. na celý m2</t>
  </si>
  <si>
    <t>Součtová dl. dynam. bariér 52 m * výška 3,5 m</t>
  </si>
  <si>
    <t>Součtová pl. dopletů 35 m2 * 1,2 ztratné na překryvy, prořezy a zpětné ohnutí; zaokr. na celý m2</t>
  </si>
  <si>
    <t>Součtový obvod dopletů 64 m * koef. členitosti 1,2; zaokr. na celý m</t>
  </si>
  <si>
    <t>Pol. 155214411 + (2 ks krajní * 4 ks plotů); zaokr. na celý ks</t>
  </si>
  <si>
    <t>Celková dl. plotu 87 m * 5 ks lan; zaokr. na celý m</t>
  </si>
  <si>
    <t>((Pol. 155213612 * dl. kotev. prvku 3 m + pol. 155213612 * dl. kotev. prvku 2,5 m + pol. 155213611 * dl. kotev. prvku 1,5 m + pol. 155213611 * dl. kotev. prvku 1 m) * hmot. mb tyče 0,0036 t) + ((pol. 155213112 + 1 ks z pol. 155213312) * dl. kotev. prvku 3 m * hmot. mb tyče 0,00385 t) + (34 ks z pol. 155213312 * dl. kotev. prvku 2 m * hmot. mb tyče 0,00385 t) + (pol. R155213611 * hmot. ocel. oka 0,0005 t) + ((919726121 + R919726121) * hmot. m2 geotextílií a PA sítí 0,0002 t) + (pol. R2.155215111 * hmot. m2 sítě 0,00256 t) + (pol. 31319110 * hmot. m2 sítě 0,00118 t) + (pol. 31452107 * hmot. mb lana 0,00032 t) + (pol. R155214212 * hmot. mb lana 0,00064 t) + (pol. R1.155215111 * hmot. m2 DB 0,02503 t) + (pol. 155214411 * dl. sloupu 3 m * hmot. mb sloupu 0,0195 t) + ((pol. 275354111 + 275354211) * hmot. m2 bednění 0,00144 t) + (pol. 275311127 * prům. obj. hmot. betonu 2,3 t/m3); zaokr. na 0,01 t</t>
  </si>
  <si>
    <t>Pol. 155211122 * prům. obj. hmot. 2,1 t/m3 + pol. 131213702 * prům. obj. hmot. 1,9 t/m3 + 30 % z ((pol. 155211122 + 155211312 + 155211311) * prům. obj. hmot. 2,1 t/m3 + (pol. 122211101 + 131213702 + 131213702) * prům. obj. hmot. 1,9 t/m3) + (obj. pařezu 0,035342917 * pol. 112211272) * prům. obj. hmot. dřevní hmoty 0,8 t/m3 + pol. 112155315 * prům. obj. hmot. dřevní štěpky 0,008 t/m3</t>
  </si>
  <si>
    <t>70 % z ((pol. 155211122 + 155211312 + 155211311) * prům. obj. hmot. 2,1 t/m3 + (pol. 122211101 + 131213702 + 131213702) * prům. obj. hmot. 1,9 t/m3) + (obj. kmene 0,565486678 * pol. 112151112) * prům. obj. hmot. dřevní hmoty 0,8 t/m3</t>
  </si>
  <si>
    <t>30 % z ((pol. 155211122 + 155211312 + 155211311) * prům. obj. hmot. 2,1 t/m3 + (pol. 122211101 + 131213702 + 131213702) * prům. obj. hmot. 1,9 t/m3)</t>
  </si>
  <si>
    <t xml:space="preserve">  SO 01-11-12</t>
  </si>
  <si>
    <t>Železný Brod – Tanvald, sanace skalního zářezu v km 8,550 - 8,620</t>
  </si>
  <si>
    <t>SO 01-11-12</t>
  </si>
  <si>
    <t>Délka zajišťovaného úseku 65 m * šířka 3 m * 1,2 ztratné na prořezy a překryvy; zaokr. na celý m2</t>
  </si>
  <si>
    <t>Rozměr obednění (2 * 0,5 m * 2 ks + 2 * 1,2 m * 2 ks + 0,5 * 1,2 m) * 1,2 ztratné na prořezy a překryvy; zaokr. na celý m2</t>
  </si>
  <si>
    <t>Délka zajišťovaného úseku 65 m / os. vzd sloupků 4 m + 1 ks krajní sloupek; zaokr. na celý ks</t>
  </si>
  <si>
    <t>Délka zajišťovaného úseku 65 m * výška k-ce 2 m; zaokr. na celý m2</t>
  </si>
  <si>
    <t>(Pol. 944511111 + délka zajišťovaného úseku 65 m * šířka 2 m) * 1,2 ztratné na prořezy, překryvy a zpět. ohnutí; zaokr. na celý m2</t>
  </si>
  <si>
    <t>(Délka zajišťovaného úseku 65 m * 3 ks ztužení po výšce) + (pol. 155213611 * počet kotev. lan 2 ks * dl. 2,5 m); zaokr. na celý m</t>
  </si>
  <si>
    <t>Pol. 112151112 + odborný odhad stávajících pařezů na základě návštěvy lokality 5 ks</t>
  </si>
  <si>
    <t>K odstranění kořenů bude použito mechanických, ne chemických (herbicidních) prostředků. Použití herbicidních prostředků je zcela vyloučeno. Dřevní hmota bude naložena a odvezena na doporučenou skládku. Poplatek za skládku viz pol. R997013873-2.</t>
  </si>
  <si>
    <t>70 % z (součtová pl. z půdorysu 432,4 m2 * koef. sklonu 2,37 * koef. členitosti 1,2); zaokr. na celý m2</t>
  </si>
  <si>
    <t>Během realizace bude dřevní hmota na místě zpracována štěpkováním nebo rozřezáním na manipulační díly. Dřevní hmota bude naložena a odvezena na doporučenou skládku. Poplatek za skládku viz pol. R997013873-2.</t>
  </si>
  <si>
    <t>80 % z (součtová pl. z půdorysu 151,2 m2) * koef. sklonu 2,92 * koef. členitosti 1,2 * mocnost 0,1 m; zaokr. nahoru na 0,1 m3</t>
  </si>
  <si>
    <t>Odstranění svahových pokryvů a povrchově narušených částí čištěných skalních ploch bude realizováno horolezeckým způsobem, pomocí ručního nářadí, případně také pomocí pneumatického ručního nářadí. Veškeré odtěžené hmoty budou charakteru kamenité suti. Nakládání s odpady je podrobně zpracováno v samostatné části B Souhrnná technická zpráva. Poplatek za částečné skládkování viz pol. R997013873-1.</t>
  </si>
  <si>
    <t>Odtěžení projektantem určených, nestabilních bloků bude provedeno horolezeckým způsobem s použitím ručního a pneumatického nářadí. Veškeré odtěžené hmoty budou charakteru kamenité suti. Nakládání s odpady je podrobně zpracováno v samostatné části B Souhrnná technická zpráva. Poplatek za částečné skládkování viz pol. R997013873-1.</t>
  </si>
  <si>
    <t>Součtová pl. z půdorysu 63,9 m2 * prům. výška napadávky horniny, či osyp. kužele 0,9 m * 0,5; zaokr. na celý m3</t>
  </si>
  <si>
    <t>Z akumulačního prostoru pod skalním svahem bude odtěžena napadaná suť. Odtěžení bude provedeno ruční i strojní odkopávkou a mocnost a rozsah odtěžení bude na místě řídit geotechnik stavby nebo projektant. Veškeré odtěžené hmoty budou charakteru zemitě-kamenité suti. Nakládání s odpady je podrobně zpracováno v samostatné části B Souhrnná technická zpráva. Poplatek za částečné skládkování viz pol. R997013873-1.</t>
  </si>
  <si>
    <t>(Součet horizont. dl. síťované pl. 32 m * koef. členitosti 1,2 / os. vzd. prvků 2 m + 2 ks krajní) + (součet vertikál. dl. síťované pl. 12 m * koef. členitosti 1,2 / os. vzd. prvků 2 m + 2 ks krajní) + (pol. 155214111 / (rastr 2 * 2 m) * 1,1 na prokopírování povrchu); zaokr. na celý ks</t>
  </si>
  <si>
    <t>Součtová pl. z půdorysu 50,2 m2 * koef. sklonu 2,37 * koef. členitosti 1,2; zaokr. na celý m2</t>
  </si>
  <si>
    <t>(Součet horizont. a vertikal. dl. síťované pl. 44 m * koef. členitosti 1,2) * 1,2 ztratné na prořezy, překryvy a zpět. ohnutí; zaokr. na celý m</t>
  </si>
  <si>
    <t>R155213623</t>
  </si>
  <si>
    <t>Trny z injekčních zavrtávacích tyčí prováděné horolezeckou technikou zainjektované cem. maltou pr. 38 mm včetně vrtů přenosnými vrtacími kladivy na zt</t>
  </si>
  <si>
    <t>(Součet horizont. dl. síťované pl. 42 m * koef. členitosti 1,2 / os. vzd. prvků 3 m + 2 ks krajní) + (součet vertikál. dl. síťované pl. 24 m * koef. členitosti 1,2 / os. vzd. prvků 3 m + 2 ks krajní) + (pol. 155214111 / (rastr 3 * 3 m) * 1,1 na prokopírování povrchu); zaokr. na celý ks</t>
  </si>
  <si>
    <t>Zavrtávací injekční tyče z oceli 28Mn6, min. pr. 38 mm, dl. min. 4,0 m pro kotvení sítí po obvodu, systémové a nesystémové kotvení. Základní rastr kotvení bude 3 x 3 m (podélně x svisle). Každá kotevní tyč bude dodána včetně příslušenství (spojníky, podložka 150 x 150 x 8 mm, matka).</t>
  </si>
  <si>
    <t>((Pl. 1 mb tyče 0,121648751 m2 * koef. zohledňující závit 1,3 * dl. nátěru kotev. prvku 4,0 m * pol. R155213623) + (pl. podložky 0,0498 m2 * pol. R155213623)) * 1,2 ztratné; zaokr. na celý m2</t>
  </si>
  <si>
    <t>((Pl. 1 mb tyče 0,121648751 m2 * koef. zohledňující závit 1,3 * dl. nátěru kotev. prvku 0,4 m * pol. R155213623) + (pl. podložky 0,0498 m2 * pol. R155213623)) * počet vrstev 2 ks * 1,2 ztratné; zaokr. na celý m2</t>
  </si>
  <si>
    <t>Rozměr lanového panelu (3 x 6 m) * celkový počet panelů 14 ks; zaokr. na celý m2</t>
  </si>
  <si>
    <t>31319146</t>
  </si>
  <si>
    <t>Síť na skálu s oky 80 x 100 mm, drát D 2,7 mm povrch galfan, role 50 x 3 m</t>
  </si>
  <si>
    <t>Jako doplňkové pletivo bude použito ocel. dvouzákrutové ZnAl pletivo s rozměrem ok 80 x 100 mm z drátu min. pr. 2,7 mm. Tahová pevnost sítě min. 50 kN/m, tahová pevnost pásu sítě min. 150 kN. Drát pletiva min. pr. 2,7 mm, tahová pevnost 350 - 550 Mpa.</t>
  </si>
  <si>
    <t>(Součet horizont. a vertikal. dl. síťované pl. 66 m + doplňkové lano síťované pl. 126 m + lano pro vzájemné spojení jednotlivých panelů 108,5 m) * koef. členitosti 1,2; zaokr. na celý m</t>
  </si>
  <si>
    <t>((Pol. 155213612 * dl. kotev. prvku 3 m + pol. 155213612 * dl. kotev. prvku 2,5 m + pol. 155213611 * dl. kotev. prvku 1 m) * hmot. mb tyče 0,0036 t) + (pol. R155213623 * dl. kotev. prvku 4 m * hmot. mb tyče 0,0065 t) + (pol. R155213611 * hmot. ocel. oka 0,0005 t) + ((919726121 + R919726121) * hmot. m2 geotextílií a PA sítí 0,0002 t) + ((pol. 31319092 + R155214111 + 31319146) * hmot. m2 sítě 0,00170 t) + (pol. 31452106 * hmot. mb lana 0,00021 t) + (pol. 31452107 * hmot. mb lana 0,00032 t); zaokr. na 0,01 t</t>
  </si>
  <si>
    <t xml:space="preserve">  SO 01-11-13</t>
  </si>
  <si>
    <t>Železný Brod – Tanvald, sanace skalního zářezu v km 8,630 - 8,720</t>
  </si>
  <si>
    <t>SO 01-11-13</t>
  </si>
  <si>
    <t>Délka zajišťovaného úseku (90 + 45 m) * šířka 3 m * 1,2 ztratné na prořezy a překryvy; zaokr. na celý m2</t>
  </si>
  <si>
    <t>Rozměr obednění ((2 * 0,5 m * 4 ks + 0,5 * 0,5 m)+ (0,7 * 0,5 m * 4 ks + 0,5 * 0,5 m) * 1 ks) * 1,2 ztratné na prořezy a překryvy; zaokr. na celý m2</t>
  </si>
  <si>
    <t>Délka zajišťovaného úseku (90 + 45 m) / os. vzd sloupků 4 m + 2 ks krajní sloupek; zaokr. na celý ks</t>
  </si>
  <si>
    <t>Délka zajišťovaného úseku (90 + 45 m) * výška k-ce 2 m; zaokr. na celý m2</t>
  </si>
  <si>
    <t>(Pol. 944511111 + délka zajišťovaného úseku (90 + 45 m) * šířka 2 m) * 1,2 ztratné na prořezy, překryvy a zpět. ohnutí; zaokr. na celý m2</t>
  </si>
  <si>
    <t>(Délka zajišťovaného úseku (90 + 45 m) * 3 ks ztužení po výšce) + (pol. 155213611 * počet kotev. lan 2 ks * dl. 2,5 m); zaokr. na celý m</t>
  </si>
  <si>
    <t>((Pol. 155213613 * dl. kotev. prvku 3,5 m + pol. 155213612 * dl. kotev. prvku 3 m + pol. 155213612 * dl. kotev. prvku 2,5 m + pol. 155213611 * dl. kotev. prvku 1 m) * hmot. mb tyče 0,0036 t) + (pol. 153812121 * dl. kotev. prvku 0,6 m * hmot. mb tyče 0,00385 t) + (pol. R155213611 * hmot. ocel. oka 0,0005 t) + ((919726121 + R919726121) * hmot. m2 geotextílií a PA sítí 0,0002 t) + ((pol. 31319092 + R155214111 + 31319146) * hmot. m2 sítě 0,00170 t) + (pol. 69321111 * hmot. m2 protierozní rohože 0,0006 t) + (pol. 31452106 * hmot. mb lana 0,00021 t) + (pol. 31452107 * hmot. mb lana 0,00032 t) + (pol. 327213113 * prům. obj. hmot. zdiva 2,7 t/m3) + (pol. 275311127 * prům. obj. hmot. betonu 2,3 t/m3); zaokr. na 0,01 t</t>
  </si>
  <si>
    <t>Pol. 155211122 * prům. obj. hmot. 2,1 t/m3 + pol. 131213702 * prům. obj. hmot. 1,9 t/m3 + 30 % z ((pol. 155211122 + 155211312 - 327213113) * prům. obj. hmot. 2,1 t/m3 + (pol. 122211101 + 131213702) * prům. obj. hmot. 1,9 t/m3) + (obj. pařezu 0,035342917 * pol. 112211272) * prům. obj. hmot. dřevní hmoty 0,8 t/m3 + pol. 112155315 * prům. obj. hmot. dřevní štěpky 0,008 t/m3</t>
  </si>
  <si>
    <t>70 % z ((pol. 155211122 + 155211312 - 327213113) * prům. obj. hmot. 2,1 t/m3 + (pol. 122211101 + 131213702) * prům. obj. hmot. 1,9 t/m3) + (obj. kmene 0,565486678 * pol. 112151112) * prům. obj. hmot. dřevní hmoty 0,8 t/m3</t>
  </si>
  <si>
    <t>Vodorovná doprava na doporučenou mezideponii, manipulační pl. (MP), která je uvažována v žel. st. Železný Brod, na pozemku s p. č. 3320/1 v k. ú. Železný Brod, ve vlastnictví společnosti České dráhy, a. s.. Uvažováno je s přepravou 70 % vytěženého materiálu (zemina a kamení) a všech kmenů stromů. Kmeny stromů zde zůstávají, pařezy a dřevní štěpka bude naložena a odvezena na doporučenou skládku. Část skalní horniny, která bude využita v místě stavby pro realizaci kamenných podezdívek, odvážena nebude. V případě opětovného nevyužití všeho vytěženého materiálu (zemina a kamení), může být část, v rozsahu max. 30 %, naložena na silniční vozidla a předána do příslušného zařízení určeného pro skládkování odpadu. Poplatky za skládku, viz pol. R997013873-1 a R997013873-2.</t>
  </si>
  <si>
    <t>30 % z ((pol. 155211122 + 155211312 - 327213113) * prům. obj. hmot. 2,1 t/m3 + (pol. 122211101 + 131213702) * prům. obj. hmot. 1,9 t/m3)</t>
  </si>
  <si>
    <t>70 % z (součtová pl. z půdorysu 591,4 m2 * koef. sklonu 2,37 * koef. členitosti 1,2); zaokr. na celý m2</t>
  </si>
  <si>
    <t>70 % z (součtová pl. z půdorysu 281,5 m2) * koef. sklonu 2,92 * koef. členitosti 1,2 * mocnost 0,1 m; zaokr. nahoru na 0,1 m3</t>
  </si>
  <si>
    <t>Odstranění svahových pokryvů a povrchově narušených částí čištěných skalních ploch bude realizováno horolezeckým způsobem, pomocí ručního nářadí, případně také pomocí pneumatického ručního nářadí. Použitelná část odtěženého materiálu bude využita v místě stavby pro realizaci navržených kamenných podezdívek. Veškeré odtěžené hmoty budou charakteru kamenité suti. Nakládání s odpady je podrobně zpracováno v samostatné části B Souhrnná technická zpráva. Poplatek za částečné skládkování viz pol. R997013873-1.</t>
  </si>
  <si>
    <t>Odborný odhad na základě návštěvy lokality: 41,2 + 2,6 m3</t>
  </si>
  <si>
    <t>Odtěžení projektantem určených, nestabilních bloků bude provedeno horolezeckým způsobem s použitím ručního a pneumatického nářadí. Použitelná část odtěženého materiálu bude využita v místě stavby pro realizaci navržených kamenných podezdívek. Veškeré odtěžené hmoty budou charakteru kamenité suti. Nakládání s odpady je podrobně zpracováno v samostatné části B Souhrnná technická zpráva. Poplatek za částečné skládkování viz pol. R997013873-1.</t>
  </si>
  <si>
    <t>Součtová pl. z půdorysu 142,1 m2 * prům. výška napadávky horniny, či osyp. kužele 0,6 m * 0,5; zaokr. na celý m3</t>
  </si>
  <si>
    <t>Odborný odhad na základě návštěvy lokality 18 ks</t>
  </si>
  <si>
    <t>Pl. základu v řezu 0,25 m2 * součtová dl. podezdívek 5 m * koef. nepravidelnosti výkopu 1,2; zaokr. nahoru na 0,1 m3</t>
  </si>
  <si>
    <t>Výkop rozměru cca 0,5 x 0,5 m příslušné délky pro případné provedení betonového základu, kdy by založení bylo nevyhovující. Způsob založení určí geotechnik na místě.</t>
  </si>
  <si>
    <t>V případě, kdy by založení bylo nevyhovující, lze po konzultaci s geotechnikem provést založení na základě z betonu C 25/30 XC2, rozměru cca 0,5 x 0,5 m příslušné délky. Skutečný tvar bude dle provedení výkopu, dle místních základových poměrů.</t>
  </si>
  <si>
    <t>(Půdorys. pl 2,7 m2 * prům. výška 1 m + půdorys. pl 2,5 m2 * prům. výška 0,8 m + půdorys. pl 2,2 m2 * prům. výška 1 m) * ztratné 1,05; zaokr. nahoru na 0,1 m3</t>
  </si>
  <si>
    <t>Součtová čelní pl. podezdívek 13 m2 * prům. tl. lícovaného zdiva 0,3 m; zaokr. nahoru na 0,1 m3</t>
  </si>
  <si>
    <t>Součtová pl. pro založení podezdívek 7,4 m2 * 7 ks trnů na 1 m2 pl. základu; zaokr. na celý ks</t>
  </si>
  <si>
    <t>Součtová čelní pl. podezdívek 13 m2 / (rastr 1,5 * 1,5 m) * 1,2 pro dodatečné nesystémové kotvení; zaokr. na celý ks</t>
  </si>
  <si>
    <t>Zavrtávací injekční tyče z oceli 28Mn6, min. pr. 32 mm, dl. min. 2,5 m pro systémové a nesystémové kotvení podezdívek. Základní rastr kotvení bude 1,5 x 1,5 m (podélně x svisle). Každá kotevní tyč bude dodána včetně příslušenství (spojníky, podložka 150 x 150 x 8 mm, matka).</t>
  </si>
  <si>
    <t>((Pl. 1 mb tyče 0,079521564 m2 * koef. zohledňující závit 1,3 * dl. nátěru kotev. prvku 0,6 m * pol. 153812121) + (pl. 1 mb tyče 0,10213946 m2 * koef. zohledňující závit 1,3 * dl. nátěru kotev. prvku 2,5 m * pol. 155213612) + (pl. podložky 0,0498 m2 * pol. 155213612)) * 1,2 ztratné; zaokr. na celý m2</t>
  </si>
  <si>
    <t>Součtová čelní pl. podezdívek 13 m2 * koef. nerovnosti povrchu 1,2; zaokr. na celý m2</t>
  </si>
  <si>
    <t>Spárování čelních ploch podezdívek. Vytvořené drenážní prostupy zvětšením rozestupu mezi jednotlivými bloky kamene budou bez příslušného vyspárování.</t>
  </si>
  <si>
    <t>(Součet horizont. dl. síťované pl. 22 m * koef. členitosti 1,2 / os. vzd. prvků 2 m + 2 ks krajní) + (součet vertikál. dl. síťované pl. 15 m * koef. členitosti 1,2 / os. vzd. prvků 2 m + 2 ks krajní) + (pol. 155214111 / (rastr 2 * 2 m) * 1,1 na prokopírování povrchu); zaokr. na celý ks</t>
  </si>
  <si>
    <t>Součtová pl. z půdorysu 44 m2 * koef. sklonu 2,37 * koef. členitosti 1,2; zaokr. na celý m2</t>
  </si>
  <si>
    <t>100 % z pol. 155214111 * 1,2 ztratné na překryvy, prořezy a zpětné ohnutí; zaokr. na celý m2</t>
  </si>
  <si>
    <t>(Součet horizont. a vertikal. dl. síťované pl. 37 m * koef. členitosti 1,2) + (lano pro vzájemné spojení jednotlivých pásů sítě pol. 155214111 * koef. 0,35); zaokr. na celý m</t>
  </si>
  <si>
    <t>(Součet horizont. a vertikal. dl. síťované pl. 37 m * koef. členitosti 1,2) * 1,2 ztratné na prořezy, překryvy a zpět. ohnutí; zaokr. na celý m</t>
  </si>
  <si>
    <t>Zajištění skalního svahu ocelovou sítí 250 x 250 mm</t>
  </si>
  <si>
    <t>155213613</t>
  </si>
  <si>
    <t>(Součet horizont. dl. síťované pl. 90 m * koef. členitosti 1,2 / os. vzd. prvků 3 m + 5 ks krajní) + (součet vertikál. dl. síťované pl. 42 m * koef. členitosti 1,2 / os. vzd. prvků 3 m + 5 ks krajní) + (pol. 155214111 / (rastr 3 * 3 m) * 1,1 na prokopírování povrchu); zaokr. na celý ks</t>
  </si>
  <si>
    <t>Zavrtávací injekční tyče z oceli 28Mn6, min. pr. 32 mm, dl. min. 3,5 m pro kotvení sítí po obvodu, systémové a nesystémové kotvení. Základní rastr kotvení bude 3 x 3 m (podélně x svisle). Každá kotevní tyč bude dodána včetně příslušenství (spojníky, podložka 150 x 150 x 8 mm, matka).</t>
  </si>
  <si>
    <t>((Pl. 1 mb tyče 0,10213946 m2 * koef. zohledňující závit 1,3 * dl. nátěru kotev. prvku 3,5 m * pol. 155213613) + (pl. podložky 0,0498 m2 * pol. 155213613)) * 1,2 ztratné; zaokr. na celý m2</t>
  </si>
  <si>
    <t>((Pl. 1 mb tyče 0,10213946 m2 * koef. zohledňující závit 1,3 * dl. nátěru kotev. prvku 0,4 m * pol. 155213613) + (pl. podložky 0,0498 m2 * pol. 155213613)) * počet vrstev 2 ks * 1,2 ztratné; zaokr. na celý m2</t>
  </si>
  <si>
    <t>Rozměr lanového panelu (3 x 6 m) * celkový počet panelů 27 ks; zaokr. na celý m2</t>
  </si>
  <si>
    <t>Síť na skálu s oky 250 x 250 mm z ocel. pZn lana pr. 8 mm, lanový panel 3 x 6 m</t>
  </si>
  <si>
    <t>Čtvercová lanová síť 250 x 250 mm z ocel. pZn lana min. pr. 8 mm, šestipramenné, 42 drátů  (6 x 7 WSC), třídy pevnosti 1 770 Mpa, jmenovité únosnosti min. 41 kN. Tahová pevnost lanové sítě min. 185 kN/m, pevnost křížového uzlu max. 24 kN. Drát křížového uzlu sítě min. pr. 3 mm s tahovou pevností min. 350 - 550 Mpa.</t>
  </si>
  <si>
    <t>(Součet horizont. a vertikal. dl. síťované pl. 132 m + doplňkové lano síťované pl. 243 m + lano pro vzájemné spojení jednotlivých panelů 206,5 m) * koef. členitosti 1,2; zaokr. na celý m</t>
  </si>
  <si>
    <t>(Doplňkové lano síťované pl. 243 m + lano pro vzájemné spojení jednotlivých panelů 206,5 m) * koef. členitosti 1,2 * 1,2 ztratné na prořezy, překryvy a zpět. ohnutí; zaokr. na celý m</t>
  </si>
  <si>
    <t>Součet horizont. a vertikal. dl. síťované pl. 132 m * koef. členitosti 1,2 * 1,2 ztratné na prořezy, překryvy a zpět. ohnutí; zaokr. na celý m</t>
  </si>
  <si>
    <t xml:space="preserve">  SO 01-11-14</t>
  </si>
  <si>
    <t>Železný Brod – Tanvald, sanace skalního zářezu v km 9,13-9,21</t>
  </si>
  <si>
    <t>SO 01-11-14</t>
  </si>
  <si>
    <t>agreg</t>
  </si>
  <si>
    <t>80</t>
  </si>
  <si>
    <t>Délka zajišťovaného úseku 80 m * šířka 3 m * 1,2 ztratné na prořezy a překryvy; zaokr. na celý m2</t>
  </si>
  <si>
    <t>V průběhu stavby nesmí dojít k poškození kolejového svršku. V době a v místě provádění sanačních prací (čištění  a odtěžování skalního masivu) bude kolejový svršek před mechanickým poškozením při pádu horniny, chráněn gumovými pláty.</t>
  </si>
  <si>
    <t>Délka zajišťovaného úseku 80 m / os. vzd sloupků 4 m + 1 ks krajní sloupek; zaokr. na celý ks</t>
  </si>
  <si>
    <t>(Pol. 944511111 + délka zajišťovaného úseku 80 m * šířka 4 m) * 1,2 ztratné na prořezy, překryvy a zpět. ohnutí; zaokr. na celý m 2</t>
  </si>
  <si>
    <t>Odstranění ochranné geotextilie, její ovoz, likvidace, ruční vyčištění kolejového lože a kolejového roštu, finální úprava drážní stezky, příkopu, příp</t>
  </si>
  <si>
    <t>Délka zajišťovaného úseku</t>
  </si>
  <si>
    <t>Jedná se o dokončovací práce a čištění nutné k zpětnému předání koleje správci</t>
  </si>
  <si>
    <t>Ukolejnění ocelových konstrukcí</t>
  </si>
  <si>
    <t>SOUBOR</t>
  </si>
  <si>
    <t>Kolejnicové schéma ukolejnění dle sestav Správy železnic, s. o.</t>
  </si>
  <si>
    <t>Způsob a provedení ukolejnění bude konkrétně řešeno ve stupni RDS. Správnost rozhodnutí o způsobu ukolejnění bude ověřena po montáži konstrukce měřením a posouzením řešení ze strany schvalujících jednotek.</t>
  </si>
  <si>
    <t>Odstranění vegetace, očištění, odtěžení a obnova akumulačního prostoru</t>
  </si>
  <si>
    <t>243</t>
  </si>
  <si>
    <t>pl. z půdorysu  m2  * koef. sklonu 1,75 * koef. členitosti 1,2)</t>
  </si>
  <si>
    <t>Během realizace bude dřevní hmota na místě zpracována štěpkováním anebo rozřezáním na manipulační díly, naložena, deponována a předána do příslušného zařízení, dle plánovaného koncového využití konkrétního odpadu (poplatek za skládku viz pol. 155211112</t>
  </si>
  <si>
    <t>mocnosti 200 mm průměrně</t>
  </si>
  <si>
    <t>plocha  * mocnost</t>
  </si>
  <si>
    <t>Odstranění svahových pokryvů a povrchově narušených částí čištěných skalních ploch bude realizováno horolezeckým způsobem, pomocí ručního nářadí, případně také pomocí pneumatického ručního nářadí. Veškeré odtěžené hmoty budou naloženy, deponovány a předány do příslušného zařízení, dle plánovaného koncového využití konkrétního odpadu (poplatek za skládku viz Pol. 997013873).</t>
  </si>
  <si>
    <t>Odborný odhad na základě návštěvy lokality 8+3</t>
  </si>
  <si>
    <t>Odtěžení projektantem určených, nestabilních bloků bude provedeno horolezeckým způsobem s použitím ručního  a pneumatického nářadí. Veškeré odtěžené hmoty budou naloženy, deponovány a předány do příslušného zařízení, dle plánovaného koncového využití konkrétního odpadu (poplatek za skládku viz Pol. 997013873).</t>
  </si>
  <si>
    <t>měřeno při prohlídce na místě</t>
  </si>
  <si>
    <t>Z akumulačního prostoru pod skalním svahem bude odtěžena napadaná suť. Odtěžení bude provedeno ruční i strojní odkopávkou a mocnost a rozsah odtěžení bude na místě řídit geotechnik stavby nebo projektant. Veškeré odtěžené hmoty budou naloženy, deponovány a předány do příslušného zařízení, dle plánovaného koncového využití konkrétního odpadu (poplatek za skládku viz Pol. 997013873).</t>
  </si>
  <si>
    <t>Odborný odhad na základě návštěvy lokality, včetně upnutí cementovou směsí</t>
  </si>
  <si>
    <t>Zavrtávací injekční tyče z oceli B500B, min. pr. 25 mm, dl. min. 2,5 m pro kotvení uvolněných bloků. Každá kotevní tyč bude dodána včetně příslušenství (spojníky, podložka 150 x 150 x 8 mm, matka).</t>
  </si>
  <si>
    <t>Plocha 1 m tyče 0,1 m2 * koef. horolez.5 * počet</t>
  </si>
  <si>
    <t>Zdivo, sanace zdiva, injektáž puklin</t>
  </si>
  <si>
    <t>327212</t>
  </si>
  <si>
    <t>ZDI OPĚRNÉ, ZÁRUBNÍ, NÁBŘEŽNÍ Z LOMOVÉHO KAMENE NA MC</t>
  </si>
  <si>
    <t>nová podezdívka</t>
  </si>
  <si>
    <t>Položka zahrnuje dodávku a osazení lomového kamene, jeho výběr a případnou úpravu, dodávku předepsané malty, spárování.</t>
  </si>
  <si>
    <t>327215</t>
  </si>
  <si>
    <t>PŘEZDĚNÍ ZDÍ Z KAMENNÉHO ZDIVA</t>
  </si>
  <si>
    <t>stávající zeď sanace</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</si>
  <si>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</si>
  <si>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261315</t>
  </si>
  <si>
    <t>VRTY PRO KOTVENÍ A INJEKTÁŽ NA POVRCHU TŘ. III D DO 50MM</t>
  </si>
  <si>
    <t>vrty</t>
  </si>
  <si>
    <t>položka zahrnuje: přemístění, montáž a demontáž vrtných souprav  
svislou dopravu zeminy z vrtu  
vodorovnou dopravu zeminy bez uložení na skládku  
případně nutné pažení dočasné (včetně odpažení) i trvalé</t>
  </si>
  <si>
    <t>281611</t>
  </si>
  <si>
    <t>INJEKTOVÁNÍ NÍZKOTLAKÉ Z CEMENTOVÝCH POJIV NA POVRCHU</t>
  </si>
  <si>
    <t>nízkotlaká injektáž významných diskontinuit</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</si>
  <si>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</si>
  <si>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 155213612 * dl. kotev. prvku 3 m + (pol. 155213612 + 155213612) * dl. kotev. prvku 2,5 m + pol. 
155213611 * dl. kotev. prvku 1,5 m + pol. 155213611 * dl. kotev. prvku 1 m) * hmot. mb tyče 0,0036 t) + (pol. R155213611 * hmot. ocel. oka 0,0005 t) + ((919726121 + R919726121) * hmot. m 2  geotextílií a PA sítí 0,0002 t) 
+ (pol. 31319092 * hmot. m 2  sítě 0,00170 t) + (pol. 31319110 * hmot. m 2  sítě 0,00118 t) + (pol. 69321111 * hmot. m 2  protierozní rohože 0,0006 t) + (pol. 31452106 * hmot. mb lana 0,00021 t) + (pol. 31452107 * hmot. mb lana 0,00032 t) + (pol. 155214411 * dl. sloupu 3 m * hmot. mb sloupu 0,0195 t) + (pol. 275311127 * prům. obj. 
hmot. betonu 2,3 t/m3); zaokr. na 0,01 t</t>
  </si>
  <si>
    <t>Vodorovná doprava na doporučenou mezideponii, manipulační pl. (MP), která je uvažována v žel. st. Železný Brod, na pozemku s p. č. 3320/1 v k. ú. Železný Brod, ve vlastnictví společnosti České dráhy, a. s.. V případě opětovného nevyužití všeho vytěženého materiálu (zemina a kamení), může být část, v rozsahu max. 30 %, naložena na silniční vozidla a předána do příslušného zařízení určeného pro skládkování odpadu. Poplatky za skládku viz pol. 997013873 a R997013873.</t>
  </si>
  <si>
    <t>Pol. 162432511 * 8 km</t>
  </si>
  <si>
    <t>Celková předpokládaná vzdálenost odvozu materiálu na doporučenou MP je 10 km.</t>
  </si>
  <si>
    <t xml:space="preserve">  SO 01-11-15</t>
  </si>
  <si>
    <t>Železný Brod – Tanvald, sanace skalního zářezu v km 9,6-9,7</t>
  </si>
  <si>
    <t>SO 01-11-15</t>
  </si>
  <si>
    <t>100</t>
  </si>
  <si>
    <t>Délka zajišťovaného úseku  * šířka 3 m * 1,2 ztratné na prořezy a překryvy; zaokr. na celý m2</t>
  </si>
  <si>
    <t>Na základě návštěvy lokality 10+14</t>
  </si>
  <si>
    <t>Během realizace bude dřevní hmota na místě zpracována štěpkováním anebo rozřezáním na manipulační díly, naložena, deponována a předána do příslušného zařízení, dle plánovaného koncového využití konkrétního odpadu (poplatek za skládku viz Pol. R997013873).</t>
  </si>
  <si>
    <t>K odstranění kořenů bude použito mechanických, ne chemických (herbicidních) prostředků. Použití herbicidních prostředků je zcela vyloučeno. Dřevní hmota bude naložena, deponována a předána do příslušného zařízení, dle plánovaného koncového využití konkrétního odpadu (poplatek za skládku viz Pol. R997013873).</t>
  </si>
  <si>
    <t>464</t>
  </si>
  <si>
    <t>mocnosti 100 mm průměrně</t>
  </si>
  <si>
    <t>Odborný odhad na základě návštěvy lokality</t>
  </si>
  <si>
    <t>Zavrtávací injekční tyče z oceli B500B, min. pr. 25 mm, dl. min. 3,0 m pro kotvení uvolněných bloků. Každá kotevní tyč bude dodána včetně příslušenství (spojníky, podložka 150 x 150 x 8 mm, matka).</t>
  </si>
  <si>
    <t>155213615</t>
  </si>
  <si>
    <t>Pol. 155211122 * prům. obj. hmot. 2,1 t/m3 + pol. 131213702 * prům. obj. hmot. 1,9 t/m3 + 30 % z (pol. 162432511 
- veškerá dřevní hmota 17,57 t) + (obj. pařezu 0,035342917 * pol. 112211272) * prům. obj. hmot. dřevní hmoty 0,8 t/m 3  + pol. 112155315 * prům. obj. hmot. dřevní štěpky 0,008 t/m 3</t>
  </si>
  <si>
    <t>(Pol. 155211122 + 155211312) * prům. obj. hmot. 2,1 t/m3 + (pol. 122211101 + 131213702) * prům. obj. hmot. 1,9 t/m3 + (obj. kmene 0,565486678 * pol. 112151112 + obj. pařezu 0,035342917 * pol. 112211272) * prům. obj.    hmot. dřevní hmoty 0,8 t/m 3  + pol. 112155315 * prům. obj. hmot. dřevní štěpky 0,008 t/m 3</t>
  </si>
  <si>
    <t>Pol. 162432511 * 9 km</t>
  </si>
  <si>
    <t>Celková předpokládaná vzdálenost odvozu materiálu na doporučenou MP je 11 km.</t>
  </si>
  <si>
    <t xml:space="preserve">  SO 01-11-16</t>
  </si>
  <si>
    <t>Železný Brod – Tanvald, sanace skalního zářezu v km 10,23-10,39</t>
  </si>
  <si>
    <t>SO 01-11-16</t>
  </si>
  <si>
    <t>160</t>
  </si>
  <si>
    <t>Délka zajišťovaného úseku * šířka 3 m * 1,2 ztratné na prořezy a překryvy; zaokr. na celý m2</t>
  </si>
  <si>
    <t>579</t>
  </si>
  <si>
    <t>Dle výkresu</t>
  </si>
  <si>
    <t>(Součet horizont. a vertikal. dl. délka zajišťovaného úseku*3*15/3 * koef. členitosti 1,2) + (lano pro vzájemné spojení jednotlivých pásů sítě pol. 155214111 * koef. 0,35); zaokr. na celý m</t>
  </si>
  <si>
    <t>(Součet horizont. a vertikal. dl. délka zajišťovaného úseku*3*13/3 * koef. členitosti 1,2) + (lano pro vzájemné spojení jednotlivých pásů sítě pol. 155214111 * koef. 0,35); zaokr. na celý m</t>
  </si>
  <si>
    <t>(Součet horizont. a vertikal. dl. délka zajišťovaného úseku*2 * koef. členitosti 1,2) + (lano pro vzájemné spojení jednotlivých pásů sítě pol. 155214111 * koef. 0,35); zaokr. na celý m</t>
  </si>
  <si>
    <t>nízkotlaká injektáž puklin</t>
  </si>
  <si>
    <t xml:space="preserve">  SO 01-11-17</t>
  </si>
  <si>
    <t>Železný Brod – Tanvald, sanace skalního zářezu v km 10,715-10,77</t>
  </si>
  <si>
    <t>SO 01-11-17</t>
  </si>
  <si>
    <t>Pol. 162432511 *10 km</t>
  </si>
  <si>
    <t>Celková předpokládaná vzdálenost odvozu materiálu na doporučenou MP je 12 km.</t>
  </si>
  <si>
    <t xml:space="preserve">  SO 01-11-18</t>
  </si>
  <si>
    <t>Železný Brod – Tanvald, sanace skalního zářezu v km 10,97-11,02</t>
  </si>
  <si>
    <t>SO 01-11-18</t>
  </si>
  <si>
    <t>235</t>
  </si>
  <si>
    <t>24/3+1 * dl. vrtu 1,2 m</t>
  </si>
  <si>
    <t>24*5 + (24/3+1)*2,5</t>
  </si>
  <si>
    <t>Sloupy plotu budou kotveny v ose (krajní sloupky) a také kolmo ke skalnímu svahu, systémem 1 kotevní prvek na  2 sloupy. V místech změny vedení plotu, či v místech s výrazněji porušenou tektonikou svahu budou kotveny jednotlivě.</t>
  </si>
  <si>
    <t>(24/3+1)*2</t>
  </si>
  <si>
    <t>24 m * (2+přesah 1)</t>
  </si>
  <si>
    <t>Plocha tyče 0,2 m2 * koef. horolez. 5 * počet</t>
  </si>
  <si>
    <t>Pol. 162432511 * 10 km</t>
  </si>
  <si>
    <t xml:space="preserve">  SO 01-11-19</t>
  </si>
  <si>
    <t>Železný Brod – Tanvald, sanace skalního zářezu v km 11,06-11,20</t>
  </si>
  <si>
    <t>SO 01-11-19</t>
  </si>
  <si>
    <t>140</t>
  </si>
  <si>
    <t>860</t>
  </si>
  <si>
    <t>R155213616</t>
  </si>
  <si>
    <t>Trny z tyčí prováděné horolezeckou technikou zainjektované cem. maltou pr. 50 mm včetně vrtů přenosnými vrtacími kladivy na ztracenou korunku průměru</t>
  </si>
  <si>
    <t>Smykové zarážky tyče z oceli B500B, min. pr. 50 mm, dl. min. 1,0 m pro kotvení uvolněných bloků.</t>
  </si>
  <si>
    <t xml:space="preserve">  SO 01-11-20</t>
  </si>
  <si>
    <t>Železný Brod – Tanvald, sanace skalního zářezu v km 11,85-11,97</t>
  </si>
  <si>
    <t>SO 01-11-20</t>
  </si>
  <si>
    <t>120</t>
  </si>
  <si>
    <t>523</t>
  </si>
  <si>
    <t>155213616</t>
  </si>
  <si>
    <t>Pol. 162432511 * 11 km</t>
  </si>
  <si>
    <t>Celková předpokládaná vzdálenost odvozu materiálu na doporučenou MP je 13 km.</t>
  </si>
  <si>
    <t xml:space="preserve">  SO 01-11-21</t>
  </si>
  <si>
    <t>Železný Brod – Tanvald, sanace skalního zářezu v km 15,780-15,850</t>
  </si>
  <si>
    <t>SO 01-11-21</t>
  </si>
  <si>
    <t>1228</t>
  </si>
  <si>
    <t>17160</t>
  </si>
  <si>
    <t>ULOŽENÍ SYPANINY DO NÁSYPŮ Z HORNIN KAMENITÝCH SE ZHUTNĚNÍM</t>
  </si>
  <si>
    <t>zemní val</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</si>
  <si>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</si>
  <si>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stávající zeď sanace, oprava obkladní kamenné zdi</t>
  </si>
  <si>
    <t>Pol. 162432511 * 15 km</t>
  </si>
  <si>
    <t>Celková předpokládaná vzdálenost odvozu materiálu na doporučenou MP je 17 km.</t>
  </si>
  <si>
    <t xml:space="preserve">  SO 01-11-22</t>
  </si>
  <si>
    <t>Železný Brod – Tanvald, sanace skalního zářezu v km 16,100-16,500</t>
  </si>
  <si>
    <t>SO 01-11-22</t>
  </si>
  <si>
    <t>400</t>
  </si>
  <si>
    <t>112151114</t>
  </si>
  <si>
    <t>Pokácení stromu směrové v celku s odřezáním kmene a s odvětvením průměru kmene přes 400 do 500 mm</t>
  </si>
  <si>
    <t>112211274</t>
  </si>
  <si>
    <t>Odstranění pařezu ručně na svahu přes 1:1 o průměru pařezu na řezné ploše přes 400 do 500 mm</t>
  </si>
  <si>
    <t>1769</t>
  </si>
  <si>
    <t>Dle výkresu včetně upnutí cementovou směsí</t>
  </si>
  <si>
    <t>1101</t>
  </si>
  <si>
    <t>194</t>
  </si>
  <si>
    <t>[bez vazby na CS]</t>
  </si>
  <si>
    <t>D.9.8</t>
  </si>
  <si>
    <t>SO 98-98 – Všeobecný objekt</t>
  </si>
  <si>
    <t xml:space="preserve">  SO 98-98</t>
  </si>
  <si>
    <t>Všeobecný objekt</t>
  </si>
  <si>
    <t>SO 98-98</t>
  </si>
  <si>
    <t>Dokumentace stavby</t>
  </si>
  <si>
    <t>VSEOB001</t>
  </si>
  <si>
    <t>Dokumentace skutečného provedení stavby, geodetická část</t>
  </si>
  <si>
    <t>KPL</t>
  </si>
  <si>
    <t>Vypracování vybrané části dokumentace skutečného provedení (DSPS)</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</si>
  <si>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</si>
  <si>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</si>
  <si>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</si>
  <si>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</si>
  <si>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</si>
  <si>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</si>
  <si>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</si>
  <si>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</si>
  <si>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</si>
  <si>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</si>
  <si>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</si>
  <si>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</si>
  <si>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</si>
  <si>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</si>
  <si>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Exkurze</t>
  </si>
  <si>
    <t>KUS</t>
  </si>
  <si>
    <t>Exkurze dle zákona o zadávání veřejných zakázek</t>
  </si>
  <si>
    <t>Předpoklad 1 exkurze v době realizace stavby</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</si>
  <si>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 zapůjčení vhodné obuvi (zajišťuje si každý návštěvník sám) a dopravu mezi navštívenými místy  
3. Měrná jednotka: KUS   
4. Způsob měření:  soubor všech úkonů a činností, které jsou třeba k uskutečnění akce pro jednu skupinu návštěvníků  
5. Hlavní materiál:0</t>
  </si>
  <si>
    <t>D.9.9</t>
  </si>
  <si>
    <t>SO 90-90 - Odpady</t>
  </si>
  <si>
    <t xml:space="preserve">  SO 90-90</t>
  </si>
  <si>
    <t>Likvidace odpadů</t>
  </si>
  <si>
    <t>SO 90-90</t>
  </si>
  <si>
    <t>0</t>
  </si>
  <si>
    <t>Všeobecné konstrukce a práce</t>
  </si>
  <si>
    <t>Poplatek za uložení stavebního odpadu na recyklační skládce (skládkovné), zatříděného do Katalogu odpadů pod kódem 17 05 04: Zemina a kamení, nekontaminované, bez nakládky, včetně dopravy</t>
  </si>
  <si>
    <t>107,03 + 75,6 + 54,62 + 96,38 + 49,19 + 56,51 + 41,19 + 216,91 + 83,81 + 126,33 + 105,33 + 44,82 + 91,89 + 74,34 + 118,44 + 213,57 + 45,36 + 237,195 + 177,66 + 137,97 + 78,75 + 79,38=2 312.275 [A]</t>
  </si>
  <si>
    <t>Poplatek za uložení stavebního odpadu na recyklační skládce (skládkovné), zatříděného do Katalogu odpadů pod kódem 02 01 07: Odpady z lesnictví, nekontaminované, bez nakládky, včetně dopravy</t>
  </si>
  <si>
    <t>22,04 + 15,16 + 11,98 + 20,96 + 10,31 + 16,21 + 5,33 + 28,74 + 22,43 + 18,78 + 17,33 + 7,09 + 9,74 + 4,082 + 8,474 + 10,406 + 4,365 + 3,948 + 14,448 + 8,786 + 21,394 + 30,143=312.146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</si>
</sst>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styles" Target="styles.xml" /><Relationship Id="rId27" Type="http://schemas.openxmlformats.org/officeDocument/2006/relationships/sharedStrings" Target="sharedStrings.xml" /><Relationship Id="rId2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0+C10+C33+C35</f>
      </c>
    </row>
    <row r="7" spans="2:3" ht="12.75" customHeight="1">
      <c r="B7" s="8" t="s">
        <v>7</v>
      </c>
      <c s="10">
        <f>0+E10+E33+E35</f>
      </c>
    </row>
    <row r="9" spans="1:6" ht="12.75" customHeight="1">
      <c r="A9" s="9" t="s">
        <v>8</v>
      </c>
      <c s="9" t="s">
        <v>9</v>
      </c>
      <c s="9" t="s">
        <v>10</v>
      </c>
      <c s="9" t="s">
        <v>11</v>
      </c>
      <c s="9" t="s">
        <v>12</v>
      </c>
      <c s="9" t="s">
        <v>13</v>
      </c>
    </row>
    <row r="10" spans="1:6" ht="12.75">
      <c r="A10" s="11" t="s">
        <v>14</v>
      </c>
      <c s="12" t="s">
        <v>15</v>
      </c>
      <c s="14">
        <f>0+C11+C12+C13+C14+C15+C16+C17+C18+C19+C20+C21+C22+C23+C24+C25+C26+C27+C28+C29+C30+C31+C32</f>
      </c>
      <c s="14">
        <f>C10*0.21</f>
      </c>
      <c s="14">
        <f>0+E11+E12+E13+E14+E15+E16+E17+E18+E19+E20+E21+E22+E23+E24+E25+E26+E27+E28+E29+E30+E31+E32</f>
      </c>
      <c s="13">
        <f>0+F11+F12+F13+F14+F15+F16+F17+F18+F19+F20+F21+F22+F23+F24+F25+F26+F27+F28+F29+F30+F31+F32</f>
      </c>
    </row>
    <row r="11" spans="1:6" ht="12.75">
      <c r="A11" s="11" t="s">
        <v>16</v>
      </c>
      <c s="12" t="s">
        <v>17</v>
      </c>
      <c s="14">
        <f>'SO 01-11-01'!K8+'SO 01-11-01'!M8</f>
      </c>
      <c s="14">
        <f>C11*0.21</f>
      </c>
      <c s="14">
        <f>C11+D11</f>
      </c>
      <c s="13">
        <f>'SO 01-11-01'!T7</f>
      </c>
    </row>
    <row r="12" spans="1:6" ht="12.75">
      <c r="A12" s="11" t="s">
        <v>285</v>
      </c>
      <c s="12" t="s">
        <v>286</v>
      </c>
      <c s="14">
        <f>'SO 01-11-02'!K8+'SO 01-11-02'!M8</f>
      </c>
      <c s="14">
        <f>C12*0.21</f>
      </c>
      <c s="14">
        <f>C12+D12</f>
      </c>
      <c s="13">
        <f>'SO 01-11-02'!T7</f>
      </c>
    </row>
    <row r="13" spans="1:6" ht="12.75">
      <c r="A13" s="11" t="s">
        <v>391</v>
      </c>
      <c s="12" t="s">
        <v>392</v>
      </c>
      <c s="14">
        <f>'SO 01-11-03'!K8+'SO 01-11-03'!M8</f>
      </c>
      <c s="14">
        <f>C13*0.21</f>
      </c>
      <c s="14">
        <f>C13+D13</f>
      </c>
      <c s="13">
        <f>'SO 01-11-03'!T7</f>
      </c>
    </row>
    <row r="14" spans="1:6" ht="12.75">
      <c r="A14" s="11" t="s">
        <v>426</v>
      </c>
      <c s="12" t="s">
        <v>427</v>
      </c>
      <c s="14">
        <f>'SO 01-11-04'!K8+'SO 01-11-04'!M8</f>
      </c>
      <c s="14">
        <f>C14*0.21</f>
      </c>
      <c s="14">
        <f>C14+D14</f>
      </c>
      <c s="13">
        <f>'SO 01-11-04'!T7</f>
      </c>
    </row>
    <row r="15" spans="1:6" ht="12.75">
      <c r="A15" s="11" t="s">
        <v>544</v>
      </c>
      <c s="12" t="s">
        <v>545</v>
      </c>
      <c s="14">
        <f>'SO 01-11-05'!K8+'SO 01-11-05'!M8</f>
      </c>
      <c s="14">
        <f>C15*0.21</f>
      </c>
      <c s="14">
        <f>C15+D15</f>
      </c>
      <c s="13">
        <f>'SO 01-11-05'!T7</f>
      </c>
    </row>
    <row r="16" spans="1:6" ht="12.75">
      <c r="A16" s="11" t="s">
        <v>573</v>
      </c>
      <c s="12" t="s">
        <v>574</v>
      </c>
      <c s="14">
        <f>'SO 01-11-06'!K8+'SO 01-11-06'!M8</f>
      </c>
      <c s="14">
        <f>C16*0.21</f>
      </c>
      <c s="14">
        <f>C16+D16</f>
      </c>
      <c s="13">
        <f>'SO 01-11-06'!T7</f>
      </c>
    </row>
    <row r="17" spans="1:6" ht="12.75">
      <c r="A17" s="11" t="s">
        <v>603</v>
      </c>
      <c s="12" t="s">
        <v>604</v>
      </c>
      <c s="14">
        <f>'SO 01-11-07'!K8+'SO 01-11-07'!M8</f>
      </c>
      <c s="14">
        <f>C17*0.21</f>
      </c>
      <c s="14">
        <f>C17+D17</f>
      </c>
      <c s="13">
        <f>'SO 01-11-07'!T7</f>
      </c>
    </row>
    <row r="18" spans="1:6" ht="12.75">
      <c r="A18" s="11" t="s">
        <v>630</v>
      </c>
      <c s="12" t="s">
        <v>631</v>
      </c>
      <c s="14">
        <f>'SO 01-11-08'!K8+'SO 01-11-08'!M8</f>
      </c>
      <c s="14">
        <f>C18*0.21</f>
      </c>
      <c s="14">
        <f>C18+D18</f>
      </c>
      <c s="13">
        <f>'SO 01-11-08'!T7</f>
      </c>
    </row>
    <row r="19" spans="1:6" ht="12.75">
      <c r="A19" s="11" t="s">
        <v>682</v>
      </c>
      <c s="12" t="s">
        <v>683</v>
      </c>
      <c s="14">
        <f>'SO 01-11-09'!K8+'SO 01-11-09'!M8</f>
      </c>
      <c s="14">
        <f>C19*0.21</f>
      </c>
      <c s="14">
        <f>C19+D19</f>
      </c>
      <c s="13">
        <f>'SO 01-11-09'!T7</f>
      </c>
    </row>
    <row r="20" spans="1:6" ht="12.75">
      <c r="A20" s="11" t="s">
        <v>702</v>
      </c>
      <c s="12" t="s">
        <v>703</v>
      </c>
      <c s="14">
        <f>'SO 01-11-10'!K8+'SO 01-11-10'!M8</f>
      </c>
      <c s="14">
        <f>C20*0.21</f>
      </c>
      <c s="14">
        <f>C20+D20</f>
      </c>
      <c s="13">
        <f>'SO 01-11-10'!T7</f>
      </c>
    </row>
    <row r="21" spans="1:6" ht="12.75">
      <c r="A21" s="11" t="s">
        <v>735</v>
      </c>
      <c s="12" t="s">
        <v>736</v>
      </c>
      <c s="14">
        <f>'SO 01-11-11'!K8+'SO 01-11-11'!M8</f>
      </c>
      <c s="14">
        <f>C21*0.21</f>
      </c>
      <c s="14">
        <f>C21+D21</f>
      </c>
      <c s="13">
        <f>'SO 01-11-11'!T7</f>
      </c>
    </row>
    <row r="22" spans="1:6" ht="12.75">
      <c r="A22" s="11" t="s">
        <v>767</v>
      </c>
      <c s="12" t="s">
        <v>768</v>
      </c>
      <c s="14">
        <f>'SO 01-11-12'!K8+'SO 01-11-12'!M8</f>
      </c>
      <c s="14">
        <f>C22*0.21</f>
      </c>
      <c s="14">
        <f>C22+D22</f>
      </c>
      <c s="13">
        <f>'SO 01-11-12'!T7</f>
      </c>
    </row>
    <row r="23" spans="1:6" ht="12.75">
      <c r="A23" s="11" t="s">
        <v>800</v>
      </c>
      <c s="12" t="s">
        <v>801</v>
      </c>
      <c s="14">
        <f>'SO 01-11-13'!K8+'SO 01-11-13'!M8</f>
      </c>
      <c s="14">
        <f>C23*0.21</f>
      </c>
      <c s="14">
        <f>C23+D23</f>
      </c>
      <c s="13">
        <f>'SO 01-11-13'!T7</f>
      </c>
    </row>
    <row r="24" spans="1:6" ht="12.75">
      <c r="A24" s="11" t="s">
        <v>849</v>
      </c>
      <c s="12" t="s">
        <v>850</v>
      </c>
      <c s="14">
        <f>'SO 01-11-14'!K8+'SO 01-11-14'!M8</f>
      </c>
      <c s="14">
        <f>C24*0.21</f>
      </c>
      <c s="14">
        <f>C24+D24</f>
      </c>
      <c s="13">
        <f>'SO 01-11-14'!T7</f>
      </c>
    </row>
    <row r="25" spans="1:6" ht="12.75">
      <c r="A25" s="11" t="s">
        <v>900</v>
      </c>
      <c s="12" t="s">
        <v>901</v>
      </c>
      <c s="14">
        <f>'SO 01-11-15'!K8+'SO 01-11-15'!M8</f>
      </c>
      <c s="14">
        <f>C25*0.21</f>
      </c>
      <c s="14">
        <f>C25+D25</f>
      </c>
      <c s="13">
        <f>'SO 01-11-15'!T7</f>
      </c>
    </row>
    <row r="26" spans="1:6" ht="12.75">
      <c r="A26" s="11" t="s">
        <v>917</v>
      </c>
      <c s="12" t="s">
        <v>918</v>
      </c>
      <c s="14">
        <f>'SO 01-11-16'!K8+'SO 01-11-16'!M8</f>
      </c>
      <c s="14">
        <f>C26*0.21</f>
      </c>
      <c s="14">
        <f>C26+D26</f>
      </c>
      <c s="13">
        <f>'SO 01-11-16'!T7</f>
      </c>
    </row>
    <row r="27" spans="1:6" ht="12.75">
      <c r="A27" s="11" t="s">
        <v>928</v>
      </c>
      <c s="12" t="s">
        <v>929</v>
      </c>
      <c s="14">
        <f>'SO 01-11-17'!K8+'SO 01-11-17'!M8</f>
      </c>
      <c s="14">
        <f>C27*0.21</f>
      </c>
      <c s="14">
        <f>C27+D27</f>
      </c>
      <c s="13">
        <f>'SO 01-11-17'!T7</f>
      </c>
    </row>
    <row r="28" spans="1:6" ht="12.75">
      <c r="A28" s="11" t="s">
        <v>933</v>
      </c>
      <c s="12" t="s">
        <v>934</v>
      </c>
      <c s="14">
        <f>'SO 01-11-18'!K8+'SO 01-11-18'!M8</f>
      </c>
      <c s="14">
        <f>C28*0.21</f>
      </c>
      <c s="14">
        <f>C28+D28</f>
      </c>
      <c s="13">
        <f>'SO 01-11-18'!T7</f>
      </c>
    </row>
    <row r="29" spans="1:6" ht="12.75">
      <c r="A29" s="11" t="s">
        <v>944</v>
      </c>
      <c s="12" t="s">
        <v>945</v>
      </c>
      <c s="14">
        <f>'SO 01-11-19'!K8+'SO 01-11-19'!M8</f>
      </c>
      <c s="14">
        <f>C29*0.21</f>
      </c>
      <c s="14">
        <f>C29+D29</f>
      </c>
      <c s="13">
        <f>'SO 01-11-19'!T7</f>
      </c>
    </row>
    <row r="30" spans="1:6" ht="12.75">
      <c r="A30" s="11" t="s">
        <v>952</v>
      </c>
      <c s="12" t="s">
        <v>953</v>
      </c>
      <c s="14">
        <f>'SO 01-11-20'!K8+'SO 01-11-20'!M8</f>
      </c>
      <c s="14">
        <f>C30*0.21</f>
      </c>
      <c s="14">
        <f>C30+D30</f>
      </c>
      <c s="13">
        <f>'SO 01-11-20'!T7</f>
      </c>
    </row>
    <row r="31" spans="1:6" ht="12.75">
      <c r="A31" s="11" t="s">
        <v>960</v>
      </c>
      <c s="12" t="s">
        <v>961</v>
      </c>
      <c s="14">
        <f>'SO 01-11-21'!K8+'SO 01-11-21'!M8</f>
      </c>
      <c s="14">
        <f>C31*0.21</f>
      </c>
      <c s="14">
        <f>C31+D31</f>
      </c>
      <c s="13">
        <f>'SO 01-11-21'!T7</f>
      </c>
    </row>
    <row r="32" spans="1:6" ht="12.75">
      <c r="A32" s="11" t="s">
        <v>971</v>
      </c>
      <c s="12" t="s">
        <v>972</v>
      </c>
      <c s="14">
        <f>'SO 01-11-22'!K8+'SO 01-11-22'!M8</f>
      </c>
      <c s="14">
        <f>C32*0.21</f>
      </c>
      <c s="14">
        <f>C32+D32</f>
      </c>
      <c s="13">
        <f>'SO 01-11-22'!T7</f>
      </c>
    </row>
    <row r="33" spans="1:6" ht="12.75">
      <c r="A33" s="11" t="s">
        <v>984</v>
      </c>
      <c s="12" t="s">
        <v>985</v>
      </c>
      <c s="14">
        <f>0+C34</f>
      </c>
      <c s="14">
        <f>C33*0.21</f>
      </c>
      <c s="14">
        <f>0+E34</f>
      </c>
      <c s="13">
        <f>0+F34</f>
      </c>
    </row>
    <row r="34" spans="1:6" ht="12.75">
      <c r="A34" s="11" t="s">
        <v>986</v>
      </c>
      <c s="12" t="s">
        <v>987</v>
      </c>
      <c s="14">
        <f>'SO 98-98'!K8+'SO 98-98'!M8</f>
      </c>
      <c s="14">
        <f>C34*0.21</f>
      </c>
      <c s="14">
        <f>C34+D34</f>
      </c>
      <c s="13">
        <f>'SO 98-98'!T7</f>
      </c>
    </row>
    <row r="35" spans="1:6" ht="12.75">
      <c r="A35" s="11" t="s">
        <v>1013</v>
      </c>
      <c s="12" t="s">
        <v>1014</v>
      </c>
      <c s="14">
        <f>0+C36</f>
      </c>
      <c s="14">
        <f>C35*0.21</f>
      </c>
      <c s="14">
        <f>0+E36</f>
      </c>
      <c s="13">
        <f>0+F36</f>
      </c>
    </row>
    <row r="36" spans="1:6" ht="12.75">
      <c r="A36" s="11" t="s">
        <v>1015</v>
      </c>
      <c s="12" t="s">
        <v>1016</v>
      </c>
      <c s="14">
        <f>'SO 90-90'!K8+'SO 90-90'!M8</f>
      </c>
      <c s="14">
        <f>C36*0.21</f>
      </c>
      <c s="14">
        <f>C36+D36</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COUNTIFS(L8:L145,"=0",A8:A145,"P")+COUNTIFS(L8:L145,"",A8:A145,"P")+SUM(Q8:Q145)</f>
      </c>
    </row>
    <row r="8" spans="1:13" ht="12.75">
      <c r="A8" t="s">
        <v>44</v>
      </c>
      <c r="C8" s="28" t="s">
        <v>684</v>
      </c>
      <c r="E8" s="30" t="s">
        <v>683</v>
      </c>
      <c r="J8" s="29">
        <f>0+J9+J54+J83+J124</f>
      </c>
      <c s="29">
        <f>0+K9+K54+K83+K124</f>
      </c>
      <c s="29">
        <f>0+L9+L54+L83+L124</f>
      </c>
      <c s="29">
        <f>0+M9+M54+M83+M124</f>
      </c>
    </row>
    <row r="9" spans="1:13" ht="12.75">
      <c r="A9" t="s">
        <v>46</v>
      </c>
      <c r="C9" s="31" t="s">
        <v>47</v>
      </c>
      <c r="E9" s="33" t="s">
        <v>48</v>
      </c>
      <c r="J9" s="32">
        <f>0</f>
      </c>
      <c s="32">
        <f>0</f>
      </c>
      <c s="32">
        <f>0+L10+L14+L18+L22+L26+L30+L34+L38+L42+L46+L50</f>
      </c>
      <c s="32">
        <f>0+M10+M14+M18+M22+M26+M30+M34+M38+M42+M46+M50</f>
      </c>
    </row>
    <row r="10" spans="1:16" ht="12.75">
      <c r="A10" t="s">
        <v>49</v>
      </c>
      <c s="34" t="s">
        <v>47</v>
      </c>
      <c s="34" t="s">
        <v>50</v>
      </c>
      <c s="35" t="s">
        <v>51</v>
      </c>
      <c s="6" t="s">
        <v>52</v>
      </c>
      <c s="36" t="s">
        <v>53</v>
      </c>
      <c s="37">
        <v>468</v>
      </c>
      <c s="36">
        <v>0</v>
      </c>
      <c s="36">
        <f>ROUND(G10*H10,6)</f>
      </c>
      <c r="L10" s="38">
        <v>0</v>
      </c>
      <c s="32">
        <f>ROUND(ROUND(L10,2)*ROUND(G10,3),2)</f>
      </c>
      <c s="36" t="s">
        <v>54</v>
      </c>
      <c>
        <f>(M10*21)/100</f>
      </c>
      <c t="s">
        <v>27</v>
      </c>
    </row>
    <row r="11" spans="1:5" ht="12.75">
      <c r="A11" s="35" t="s">
        <v>55</v>
      </c>
      <c r="E11" s="39" t="s">
        <v>51</v>
      </c>
    </row>
    <row r="12" spans="1:5" ht="25.5">
      <c r="A12" s="35" t="s">
        <v>56</v>
      </c>
      <c r="E12" s="40" t="s">
        <v>685</v>
      </c>
    </row>
    <row r="13" spans="1:5" ht="38.25">
      <c r="A13" t="s">
        <v>58</v>
      </c>
      <c r="E13" s="39" t="s">
        <v>59</v>
      </c>
    </row>
    <row r="14" spans="1:16" ht="25.5">
      <c r="A14" t="s">
        <v>49</v>
      </c>
      <c s="34" t="s">
        <v>27</v>
      </c>
      <c s="34" t="s">
        <v>60</v>
      </c>
      <c s="35" t="s">
        <v>51</v>
      </c>
      <c s="6" t="s">
        <v>61</v>
      </c>
      <c s="36" t="s">
        <v>53</v>
      </c>
      <c s="37">
        <v>8</v>
      </c>
      <c s="36">
        <v>0</v>
      </c>
      <c s="36">
        <f>ROUND(G14*H14,6)</f>
      </c>
      <c r="L14" s="38">
        <v>0</v>
      </c>
      <c s="32">
        <f>ROUND(ROUND(L14,2)*ROUND(G14,3),2)</f>
      </c>
      <c s="36" t="s">
        <v>62</v>
      </c>
      <c>
        <f>(M14*21)/100</f>
      </c>
      <c t="s">
        <v>27</v>
      </c>
    </row>
    <row r="15" spans="1:5" ht="12.75">
      <c r="A15" s="35" t="s">
        <v>55</v>
      </c>
      <c r="E15" s="39" t="s">
        <v>51</v>
      </c>
    </row>
    <row r="16" spans="1:5" ht="25.5">
      <c r="A16" s="35" t="s">
        <v>56</v>
      </c>
      <c r="E16" s="40" t="s">
        <v>548</v>
      </c>
    </row>
    <row r="17" spans="1:5" ht="51">
      <c r="A17" t="s">
        <v>58</v>
      </c>
      <c r="E17" s="39" t="s">
        <v>64</v>
      </c>
    </row>
    <row r="18" spans="1:16" ht="25.5">
      <c r="A18" t="s">
        <v>49</v>
      </c>
      <c s="34" t="s">
        <v>26</v>
      </c>
      <c s="34" t="s">
        <v>65</v>
      </c>
      <c s="35" t="s">
        <v>51</v>
      </c>
      <c s="6" t="s">
        <v>66</v>
      </c>
      <c s="36" t="s">
        <v>67</v>
      </c>
      <c s="37">
        <v>35</v>
      </c>
      <c s="36">
        <v>0</v>
      </c>
      <c s="36">
        <f>ROUND(G18*H18,6)</f>
      </c>
      <c r="L18" s="38">
        <v>0</v>
      </c>
      <c s="32">
        <f>ROUND(ROUND(L18,2)*ROUND(G18,3),2)</f>
      </c>
      <c s="36" t="s">
        <v>62</v>
      </c>
      <c>
        <f>(M18*21)/100</f>
      </c>
      <c t="s">
        <v>27</v>
      </c>
    </row>
    <row r="19" spans="1:5" ht="12.75">
      <c r="A19" s="35" t="s">
        <v>55</v>
      </c>
      <c r="E19" s="39" t="s">
        <v>51</v>
      </c>
    </row>
    <row r="20" spans="1:5" ht="25.5">
      <c r="A20" s="35" t="s">
        <v>56</v>
      </c>
      <c r="E20" s="40" t="s">
        <v>686</v>
      </c>
    </row>
    <row r="21" spans="1:5" ht="38.25">
      <c r="A21" t="s">
        <v>58</v>
      </c>
      <c r="E21" s="39" t="s">
        <v>69</v>
      </c>
    </row>
    <row r="22" spans="1:16" ht="25.5">
      <c r="A22" t="s">
        <v>49</v>
      </c>
      <c s="34" t="s">
        <v>70</v>
      </c>
      <c s="34" t="s">
        <v>71</v>
      </c>
      <c s="35" t="s">
        <v>51</v>
      </c>
      <c s="6" t="s">
        <v>66</v>
      </c>
      <c s="36" t="s">
        <v>67</v>
      </c>
      <c s="37">
        <v>18</v>
      </c>
      <c s="36">
        <v>0</v>
      </c>
      <c s="36">
        <f>ROUND(G22*H22,6)</f>
      </c>
      <c r="L22" s="38">
        <v>0</v>
      </c>
      <c s="32">
        <f>ROUND(ROUND(L22,2)*ROUND(G22,3),2)</f>
      </c>
      <c s="36" t="s">
        <v>62</v>
      </c>
      <c>
        <f>(M22*21)/100</f>
      </c>
      <c t="s">
        <v>27</v>
      </c>
    </row>
    <row r="23" spans="1:5" ht="12.75">
      <c r="A23" s="35" t="s">
        <v>55</v>
      </c>
      <c r="E23" s="39" t="s">
        <v>51</v>
      </c>
    </row>
    <row r="24" spans="1:5" ht="12.75">
      <c r="A24" s="35" t="s">
        <v>56</v>
      </c>
      <c r="E24" s="40" t="s">
        <v>72</v>
      </c>
    </row>
    <row r="25" spans="1:5" ht="38.25">
      <c r="A25" t="s">
        <v>58</v>
      </c>
      <c r="E25" s="39" t="s">
        <v>73</v>
      </c>
    </row>
    <row r="26" spans="1:16" ht="25.5">
      <c r="A26" t="s">
        <v>49</v>
      </c>
      <c s="34" t="s">
        <v>74</v>
      </c>
      <c s="34" t="s">
        <v>75</v>
      </c>
      <c s="35" t="s">
        <v>51</v>
      </c>
      <c s="6" t="s">
        <v>76</v>
      </c>
      <c s="36" t="s">
        <v>67</v>
      </c>
      <c s="37">
        <v>53</v>
      </c>
      <c s="36">
        <v>0</v>
      </c>
      <c s="36">
        <f>ROUND(G26*H26,6)</f>
      </c>
      <c r="L26" s="38">
        <v>0</v>
      </c>
      <c s="32">
        <f>ROUND(ROUND(L26,2)*ROUND(G26,3),2)</f>
      </c>
      <c s="36" t="s">
        <v>77</v>
      </c>
      <c>
        <f>(M26*21)/100</f>
      </c>
      <c t="s">
        <v>27</v>
      </c>
    </row>
    <row r="27" spans="1:5" ht="12.75">
      <c r="A27" s="35" t="s">
        <v>55</v>
      </c>
      <c r="E27" s="39" t="s">
        <v>51</v>
      </c>
    </row>
    <row r="28" spans="1:5" ht="12.75">
      <c r="A28" s="35" t="s">
        <v>56</v>
      </c>
      <c r="E28" s="40" t="s">
        <v>78</v>
      </c>
    </row>
    <row r="29" spans="1:5" ht="25.5">
      <c r="A29" t="s">
        <v>58</v>
      </c>
      <c r="E29" s="39" t="s">
        <v>79</v>
      </c>
    </row>
    <row r="30" spans="1:16" ht="12.75">
      <c r="A30" t="s">
        <v>49</v>
      </c>
      <c s="34" t="s">
        <v>80</v>
      </c>
      <c s="34" t="s">
        <v>81</v>
      </c>
      <c s="35" t="s">
        <v>51</v>
      </c>
      <c s="6" t="s">
        <v>82</v>
      </c>
      <c s="36" t="s">
        <v>53</v>
      </c>
      <c s="37">
        <v>260</v>
      </c>
      <c s="36">
        <v>0</v>
      </c>
      <c s="36">
        <f>ROUND(G30*H30,6)</f>
      </c>
      <c r="L30" s="38">
        <v>0</v>
      </c>
      <c s="32">
        <f>ROUND(ROUND(L30,2)*ROUND(G30,3),2)</f>
      </c>
      <c s="36" t="s">
        <v>62</v>
      </c>
      <c>
        <f>(M30*21)/100</f>
      </c>
      <c t="s">
        <v>27</v>
      </c>
    </row>
    <row r="31" spans="1:5" ht="12.75">
      <c r="A31" s="35" t="s">
        <v>55</v>
      </c>
      <c r="E31" s="39" t="s">
        <v>51</v>
      </c>
    </row>
    <row r="32" spans="1:5" ht="12.75">
      <c r="A32" s="35" t="s">
        <v>56</v>
      </c>
      <c r="E32" s="40" t="s">
        <v>687</v>
      </c>
    </row>
    <row r="33" spans="1:5" ht="38.25">
      <c r="A33" t="s">
        <v>58</v>
      </c>
      <c r="E33" s="39" t="s">
        <v>84</v>
      </c>
    </row>
    <row r="34" spans="1:16" ht="12.75">
      <c r="A34" t="s">
        <v>49</v>
      </c>
      <c s="34" t="s">
        <v>85</v>
      </c>
      <c s="34" t="s">
        <v>86</v>
      </c>
      <c s="35" t="s">
        <v>51</v>
      </c>
      <c s="6" t="s">
        <v>87</v>
      </c>
      <c s="36" t="s">
        <v>53</v>
      </c>
      <c s="37">
        <v>624</v>
      </c>
      <c s="36">
        <v>0</v>
      </c>
      <c s="36">
        <f>ROUND(G34*H34,6)</f>
      </c>
      <c r="L34" s="38">
        <v>0</v>
      </c>
      <c s="32">
        <f>ROUND(ROUND(L34,2)*ROUND(G34,3),2)</f>
      </c>
      <c s="36" t="s">
        <v>62</v>
      </c>
      <c>
        <f>(M34*21)/100</f>
      </c>
      <c t="s">
        <v>27</v>
      </c>
    </row>
    <row r="35" spans="1:5" ht="12.75">
      <c r="A35" s="35" t="s">
        <v>55</v>
      </c>
      <c r="E35" s="39" t="s">
        <v>51</v>
      </c>
    </row>
    <row r="36" spans="1:5" ht="25.5">
      <c r="A36" s="35" t="s">
        <v>56</v>
      </c>
      <c r="E36" s="40" t="s">
        <v>688</v>
      </c>
    </row>
    <row r="37" spans="1:5" ht="38.25">
      <c r="A37" t="s">
        <v>58</v>
      </c>
      <c r="E37" s="39" t="s">
        <v>89</v>
      </c>
    </row>
    <row r="38" spans="1:16" ht="12.75">
      <c r="A38" t="s">
        <v>49</v>
      </c>
      <c s="34" t="s">
        <v>90</v>
      </c>
      <c s="34" t="s">
        <v>91</v>
      </c>
      <c s="35" t="s">
        <v>51</v>
      </c>
      <c s="6" t="s">
        <v>92</v>
      </c>
      <c s="36" t="s">
        <v>53</v>
      </c>
      <c s="37">
        <v>312</v>
      </c>
      <c s="36">
        <v>0</v>
      </c>
      <c s="36">
        <f>ROUND(G38*H38,6)</f>
      </c>
      <c r="L38" s="38">
        <v>0</v>
      </c>
      <c s="32">
        <f>ROUND(ROUND(L38,2)*ROUND(G38,3),2)</f>
      </c>
      <c s="36" t="s">
        <v>77</v>
      </c>
      <c>
        <f>(M38*21)/100</f>
      </c>
      <c t="s">
        <v>27</v>
      </c>
    </row>
    <row r="39" spans="1:5" ht="12.75">
      <c r="A39" s="35" t="s">
        <v>55</v>
      </c>
      <c r="E39" s="39" t="s">
        <v>51</v>
      </c>
    </row>
    <row r="40" spans="1:5" ht="12.75">
      <c r="A40" s="35" t="s">
        <v>56</v>
      </c>
      <c r="E40" s="40" t="s">
        <v>93</v>
      </c>
    </row>
    <row r="41" spans="1:5" ht="25.5">
      <c r="A41" t="s">
        <v>58</v>
      </c>
      <c r="E41" s="39" t="s">
        <v>94</v>
      </c>
    </row>
    <row r="42" spans="1:16" ht="25.5">
      <c r="A42" t="s">
        <v>49</v>
      </c>
      <c s="34" t="s">
        <v>95</v>
      </c>
      <c s="34" t="s">
        <v>96</v>
      </c>
      <c s="35" t="s">
        <v>51</v>
      </c>
      <c s="6" t="s">
        <v>97</v>
      </c>
      <c s="36" t="s">
        <v>98</v>
      </c>
      <c s="37">
        <v>480</v>
      </c>
      <c s="36">
        <v>0</v>
      </c>
      <c s="36">
        <f>ROUND(G42*H42,6)</f>
      </c>
      <c r="L42" s="38">
        <v>0</v>
      </c>
      <c s="32">
        <f>ROUND(ROUND(L42,2)*ROUND(G42,3),2)</f>
      </c>
      <c s="36" t="s">
        <v>62</v>
      </c>
      <c>
        <f>(M42*21)/100</f>
      </c>
      <c t="s">
        <v>27</v>
      </c>
    </row>
    <row r="43" spans="1:5" ht="12.75">
      <c r="A43" s="35" t="s">
        <v>55</v>
      </c>
      <c r="E43" s="39" t="s">
        <v>51</v>
      </c>
    </row>
    <row r="44" spans="1:5" ht="25.5">
      <c r="A44" s="35" t="s">
        <v>56</v>
      </c>
      <c r="E44" s="40" t="s">
        <v>689</v>
      </c>
    </row>
    <row r="45" spans="1:5" ht="25.5">
      <c r="A45" t="s">
        <v>58</v>
      </c>
      <c r="E45" s="39" t="s">
        <v>100</v>
      </c>
    </row>
    <row r="46" spans="1:16" ht="12.75">
      <c r="A46" t="s">
        <v>49</v>
      </c>
      <c s="34" t="s">
        <v>101</v>
      </c>
      <c s="34" t="s">
        <v>102</v>
      </c>
      <c s="35" t="s">
        <v>51</v>
      </c>
      <c s="6" t="s">
        <v>103</v>
      </c>
      <c s="36" t="s">
        <v>98</v>
      </c>
      <c s="37">
        <v>576</v>
      </c>
      <c s="36">
        <v>0</v>
      </c>
      <c s="36">
        <f>ROUND(G46*H46,6)</f>
      </c>
      <c r="L46" s="38">
        <v>0</v>
      </c>
      <c s="32">
        <f>ROUND(ROUND(L46,2)*ROUND(G46,3),2)</f>
      </c>
      <c s="36" t="s">
        <v>62</v>
      </c>
      <c>
        <f>(M46*21)/100</f>
      </c>
      <c t="s">
        <v>27</v>
      </c>
    </row>
    <row r="47" spans="1:5" ht="12.75">
      <c r="A47" s="35" t="s">
        <v>55</v>
      </c>
      <c r="E47" s="39" t="s">
        <v>51</v>
      </c>
    </row>
    <row r="48" spans="1:5" ht="12.75">
      <c r="A48" s="35" t="s">
        <v>56</v>
      </c>
      <c r="E48" s="40" t="s">
        <v>104</v>
      </c>
    </row>
    <row r="49" spans="1:5" ht="25.5">
      <c r="A49" t="s">
        <v>58</v>
      </c>
      <c r="E49" s="39" t="s">
        <v>105</v>
      </c>
    </row>
    <row r="50" spans="1:16" ht="12.75">
      <c r="A50" t="s">
        <v>49</v>
      </c>
      <c s="34" t="s">
        <v>106</v>
      </c>
      <c s="34" t="s">
        <v>107</v>
      </c>
      <c s="35" t="s">
        <v>51</v>
      </c>
      <c s="6" t="s">
        <v>108</v>
      </c>
      <c s="36" t="s">
        <v>53</v>
      </c>
      <c s="37">
        <v>260</v>
      </c>
      <c s="36">
        <v>0</v>
      </c>
      <c s="36">
        <f>ROUND(G50*H50,6)</f>
      </c>
      <c r="L50" s="38">
        <v>0</v>
      </c>
      <c s="32">
        <f>ROUND(ROUND(L50,2)*ROUND(G50,3),2)</f>
      </c>
      <c s="36" t="s">
        <v>62</v>
      </c>
      <c>
        <f>(M50*21)/100</f>
      </c>
      <c t="s">
        <v>27</v>
      </c>
    </row>
    <row r="51" spans="1:5" ht="12.75">
      <c r="A51" s="35" t="s">
        <v>55</v>
      </c>
      <c r="E51" s="39" t="s">
        <v>51</v>
      </c>
    </row>
    <row r="52" spans="1:5" ht="12.75">
      <c r="A52" s="35" t="s">
        <v>56</v>
      </c>
      <c r="E52" s="40" t="s">
        <v>109</v>
      </c>
    </row>
    <row r="53" spans="1:5" ht="25.5">
      <c r="A53" t="s">
        <v>58</v>
      </c>
      <c r="E53" s="39" t="s">
        <v>110</v>
      </c>
    </row>
    <row r="54" spans="1:13" ht="12.75">
      <c r="A54" t="s">
        <v>46</v>
      </c>
      <c r="C54" s="31" t="s">
        <v>27</v>
      </c>
      <c r="E54" s="33" t="s">
        <v>111</v>
      </c>
      <c r="J54" s="32">
        <f>0</f>
      </c>
      <c s="32">
        <f>0</f>
      </c>
      <c s="32">
        <f>0+L55+L59+L63+L67+L71+L75+L79</f>
      </c>
      <c s="32">
        <f>0+M55+M59+M63+M67+M71+M75+M79</f>
      </c>
    </row>
    <row r="55" spans="1:16" ht="25.5">
      <c r="A55" t="s">
        <v>49</v>
      </c>
      <c s="34" t="s">
        <v>112</v>
      </c>
      <c s="34" t="s">
        <v>294</v>
      </c>
      <c s="35" t="s">
        <v>51</v>
      </c>
      <c s="6" t="s">
        <v>295</v>
      </c>
      <c s="36" t="s">
        <v>67</v>
      </c>
      <c s="37">
        <v>1</v>
      </c>
      <c s="36">
        <v>0</v>
      </c>
      <c s="36">
        <f>ROUND(G55*H55,6)</f>
      </c>
      <c r="L55" s="38">
        <v>0</v>
      </c>
      <c s="32">
        <f>ROUND(ROUND(L55,2)*ROUND(G55,3),2)</f>
      </c>
      <c s="36" t="s">
        <v>62</v>
      </c>
      <c>
        <f>(M55*21)/100</f>
      </c>
      <c t="s">
        <v>27</v>
      </c>
    </row>
    <row r="56" spans="1:5" ht="12.75">
      <c r="A56" s="35" t="s">
        <v>55</v>
      </c>
      <c r="E56" s="39" t="s">
        <v>51</v>
      </c>
    </row>
    <row r="57" spans="1:5" ht="12.75">
      <c r="A57" s="35" t="s">
        <v>56</v>
      </c>
      <c r="E57" s="40" t="s">
        <v>690</v>
      </c>
    </row>
    <row r="58" spans="1:5" ht="51">
      <c r="A58" t="s">
        <v>58</v>
      </c>
      <c r="E58" s="39" t="s">
        <v>297</v>
      </c>
    </row>
    <row r="59" spans="1:16" ht="25.5">
      <c r="A59" t="s">
        <v>49</v>
      </c>
      <c s="34" t="s">
        <v>117</v>
      </c>
      <c s="34" t="s">
        <v>298</v>
      </c>
      <c s="35" t="s">
        <v>51</v>
      </c>
      <c s="6" t="s">
        <v>299</v>
      </c>
      <c s="36" t="s">
        <v>67</v>
      </c>
      <c s="37">
        <v>3</v>
      </c>
      <c s="36">
        <v>0</v>
      </c>
      <c s="36">
        <f>ROUND(G59*H59,6)</f>
      </c>
      <c r="L59" s="38">
        <v>0</v>
      </c>
      <c s="32">
        <f>ROUND(ROUND(L59,2)*ROUND(G59,3),2)</f>
      </c>
      <c s="36" t="s">
        <v>62</v>
      </c>
      <c>
        <f>(M59*21)/100</f>
      </c>
      <c t="s">
        <v>27</v>
      </c>
    </row>
    <row r="60" spans="1:5" ht="12.75">
      <c r="A60" s="35" t="s">
        <v>55</v>
      </c>
      <c r="E60" s="39" t="s">
        <v>51</v>
      </c>
    </row>
    <row r="61" spans="1:5" ht="25.5">
      <c r="A61" s="35" t="s">
        <v>56</v>
      </c>
      <c r="E61" s="40" t="s">
        <v>691</v>
      </c>
    </row>
    <row r="62" spans="1:5" ht="51">
      <c r="A62" t="s">
        <v>58</v>
      </c>
      <c r="E62" s="39" t="s">
        <v>301</v>
      </c>
    </row>
    <row r="63" spans="1:16" ht="25.5">
      <c r="A63" t="s">
        <v>49</v>
      </c>
      <c s="34" t="s">
        <v>122</v>
      </c>
      <c s="34" t="s">
        <v>113</v>
      </c>
      <c s="35" t="s">
        <v>51</v>
      </c>
      <c s="6" t="s">
        <v>114</v>
      </c>
      <c s="36" t="s">
        <v>53</v>
      </c>
      <c s="37">
        <v>2793</v>
      </c>
      <c s="36">
        <v>0</v>
      </c>
      <c s="36">
        <f>ROUND(G63*H63,6)</f>
      </c>
      <c r="L63" s="38">
        <v>0</v>
      </c>
      <c s="32">
        <f>ROUND(ROUND(L63,2)*ROUND(G63,3),2)</f>
      </c>
      <c s="36" t="s">
        <v>62</v>
      </c>
      <c>
        <f>(M63*21)/100</f>
      </c>
      <c t="s">
        <v>27</v>
      </c>
    </row>
    <row r="64" spans="1:5" ht="12.75">
      <c r="A64" s="35" t="s">
        <v>55</v>
      </c>
      <c r="E64" s="39" t="s">
        <v>51</v>
      </c>
    </row>
    <row r="65" spans="1:5" ht="25.5">
      <c r="A65" s="35" t="s">
        <v>56</v>
      </c>
      <c r="E65" s="40" t="s">
        <v>692</v>
      </c>
    </row>
    <row r="66" spans="1:5" ht="51">
      <c r="A66" t="s">
        <v>58</v>
      </c>
      <c r="E66" s="39" t="s">
        <v>116</v>
      </c>
    </row>
    <row r="67" spans="1:16" ht="25.5">
      <c r="A67" t="s">
        <v>49</v>
      </c>
      <c s="34" t="s">
        <v>128</v>
      </c>
      <c s="34" t="s">
        <v>118</v>
      </c>
      <c s="35" t="s">
        <v>51</v>
      </c>
      <c s="6" t="s">
        <v>119</v>
      </c>
      <c s="36" t="s">
        <v>53</v>
      </c>
      <c s="37">
        <v>2793</v>
      </c>
      <c s="36">
        <v>0</v>
      </c>
      <c s="36">
        <f>ROUND(G67*H67,6)</f>
      </c>
      <c r="L67" s="38">
        <v>0</v>
      </c>
      <c s="32">
        <f>ROUND(ROUND(L67,2)*ROUND(G67,3),2)</f>
      </c>
      <c s="36" t="s">
        <v>62</v>
      </c>
      <c>
        <f>(M67*21)/100</f>
      </c>
      <c t="s">
        <v>27</v>
      </c>
    </row>
    <row r="68" spans="1:5" ht="12.75">
      <c r="A68" s="35" t="s">
        <v>55</v>
      </c>
      <c r="E68" s="39" t="s">
        <v>51</v>
      </c>
    </row>
    <row r="69" spans="1:5" ht="12.75">
      <c r="A69" s="35" t="s">
        <v>56</v>
      </c>
      <c r="E69" s="40" t="s">
        <v>120</v>
      </c>
    </row>
    <row r="70" spans="1:5" ht="38.25">
      <c r="A70" t="s">
        <v>58</v>
      </c>
      <c r="E70" s="39" t="s">
        <v>121</v>
      </c>
    </row>
    <row r="71" spans="1:16" ht="25.5">
      <c r="A71" t="s">
        <v>49</v>
      </c>
      <c s="34" t="s">
        <v>133</v>
      </c>
      <c s="34" t="s">
        <v>123</v>
      </c>
      <c s="35" t="s">
        <v>51</v>
      </c>
      <c s="6" t="s">
        <v>124</v>
      </c>
      <c s="36" t="s">
        <v>125</v>
      </c>
      <c s="37">
        <v>72.2</v>
      </c>
      <c s="36">
        <v>0</v>
      </c>
      <c s="36">
        <f>ROUND(G71*H71,6)</f>
      </c>
      <c r="L71" s="38">
        <v>0</v>
      </c>
      <c s="32">
        <f>ROUND(ROUND(L71,2)*ROUND(G71,3),2)</f>
      </c>
      <c s="36" t="s">
        <v>62</v>
      </c>
      <c>
        <f>(M71*21)/100</f>
      </c>
      <c t="s">
        <v>27</v>
      </c>
    </row>
    <row r="72" spans="1:5" ht="12.75">
      <c r="A72" s="35" t="s">
        <v>55</v>
      </c>
      <c r="E72" s="39" t="s">
        <v>51</v>
      </c>
    </row>
    <row r="73" spans="1:5" ht="25.5">
      <c r="A73" s="35" t="s">
        <v>56</v>
      </c>
      <c r="E73" s="40" t="s">
        <v>693</v>
      </c>
    </row>
    <row r="74" spans="1:5" ht="76.5">
      <c r="A74" t="s">
        <v>58</v>
      </c>
      <c r="E74" s="39" t="s">
        <v>127</v>
      </c>
    </row>
    <row r="75" spans="1:16" ht="25.5">
      <c r="A75" t="s">
        <v>49</v>
      </c>
      <c s="34" t="s">
        <v>139</v>
      </c>
      <c s="34" t="s">
        <v>129</v>
      </c>
      <c s="35" t="s">
        <v>51</v>
      </c>
      <c s="6" t="s">
        <v>130</v>
      </c>
      <c s="36" t="s">
        <v>125</v>
      </c>
      <c s="37">
        <v>15.6</v>
      </c>
      <c s="36">
        <v>0</v>
      </c>
      <c s="36">
        <f>ROUND(G75*H75,6)</f>
      </c>
      <c r="L75" s="38">
        <v>0</v>
      </c>
      <c s="32">
        <f>ROUND(ROUND(L75,2)*ROUND(G75,3),2)</f>
      </c>
      <c s="36" t="s">
        <v>62</v>
      </c>
      <c>
        <f>(M75*21)/100</f>
      </c>
      <c t="s">
        <v>27</v>
      </c>
    </row>
    <row r="76" spans="1:5" ht="12.75">
      <c r="A76" s="35" t="s">
        <v>55</v>
      </c>
      <c r="E76" s="39" t="s">
        <v>51</v>
      </c>
    </row>
    <row r="77" spans="1:5" ht="12.75">
      <c r="A77" s="35" t="s">
        <v>56</v>
      </c>
      <c r="E77" s="40" t="s">
        <v>694</v>
      </c>
    </row>
    <row r="78" spans="1:5" ht="63.75">
      <c r="A78" t="s">
        <v>58</v>
      </c>
      <c r="E78" s="39" t="s">
        <v>132</v>
      </c>
    </row>
    <row r="79" spans="1:16" ht="25.5">
      <c r="A79" t="s">
        <v>49</v>
      </c>
      <c s="34" t="s">
        <v>144</v>
      </c>
      <c s="34" t="s">
        <v>134</v>
      </c>
      <c s="35" t="s">
        <v>51</v>
      </c>
      <c s="6" t="s">
        <v>135</v>
      </c>
      <c s="36" t="s">
        <v>125</v>
      </c>
      <c s="37">
        <v>50</v>
      </c>
      <c s="36">
        <v>0</v>
      </c>
      <c s="36">
        <f>ROUND(G79*H79,6)</f>
      </c>
      <c r="L79" s="38">
        <v>0</v>
      </c>
      <c s="32">
        <f>ROUND(ROUND(L79,2)*ROUND(G79,3),2)</f>
      </c>
      <c s="36" t="s">
        <v>62</v>
      </c>
      <c>
        <f>(M79*21)/100</f>
      </c>
      <c t="s">
        <v>27</v>
      </c>
    </row>
    <row r="80" spans="1:5" ht="12.75">
      <c r="A80" s="35" t="s">
        <v>55</v>
      </c>
      <c r="E80" s="39" t="s">
        <v>51</v>
      </c>
    </row>
    <row r="81" spans="1:5" ht="25.5">
      <c r="A81" s="35" t="s">
        <v>56</v>
      </c>
      <c r="E81" s="40" t="s">
        <v>695</v>
      </c>
    </row>
    <row r="82" spans="1:5" ht="76.5">
      <c r="A82" t="s">
        <v>58</v>
      </c>
      <c r="E82" s="39" t="s">
        <v>137</v>
      </c>
    </row>
    <row r="83" spans="1:13" ht="12.75">
      <c r="A83" t="s">
        <v>46</v>
      </c>
      <c r="C83" s="31" t="s">
        <v>26</v>
      </c>
      <c r="E83" s="33" t="s">
        <v>165</v>
      </c>
      <c r="J83" s="32">
        <f>0</f>
      </c>
      <c s="32">
        <f>0</f>
      </c>
      <c s="32">
        <f>0+L84+L88+L92+L96+L100+L104+L108+L112+L116+L120</f>
      </c>
      <c s="32">
        <f>0+M84+M88+M92+M96+M100+M104+M108+M112+M116+M120</f>
      </c>
    </row>
    <row r="84" spans="1:16" ht="25.5">
      <c r="A84" t="s">
        <v>49</v>
      </c>
      <c s="34" t="s">
        <v>149</v>
      </c>
      <c s="34" t="s">
        <v>65</v>
      </c>
      <c s="35" t="s">
        <v>51</v>
      </c>
      <c s="6" t="s">
        <v>66</v>
      </c>
      <c s="36" t="s">
        <v>67</v>
      </c>
      <c s="37">
        <v>905</v>
      </c>
      <c s="36">
        <v>0</v>
      </c>
      <c s="36">
        <f>ROUND(G84*H84,6)</f>
      </c>
      <c r="L84" s="38">
        <v>0</v>
      </c>
      <c s="32">
        <f>ROUND(ROUND(L84,2)*ROUND(G84,3),2)</f>
      </c>
      <c s="36" t="s">
        <v>62</v>
      </c>
      <c>
        <f>(M84*21)/100</f>
      </c>
      <c t="s">
        <v>27</v>
      </c>
    </row>
    <row r="85" spans="1:5" ht="12.75">
      <c r="A85" s="35" t="s">
        <v>55</v>
      </c>
      <c r="E85" s="39" t="s">
        <v>51</v>
      </c>
    </row>
    <row r="86" spans="1:5" ht="51">
      <c r="A86" s="35" t="s">
        <v>56</v>
      </c>
      <c r="E86" s="40" t="s">
        <v>696</v>
      </c>
    </row>
    <row r="87" spans="1:5" ht="51">
      <c r="A87" t="s">
        <v>58</v>
      </c>
      <c r="E87" s="39" t="s">
        <v>621</v>
      </c>
    </row>
    <row r="88" spans="1:16" ht="25.5">
      <c r="A88" t="s">
        <v>49</v>
      </c>
      <c s="34" t="s">
        <v>154</v>
      </c>
      <c s="34" t="s">
        <v>150</v>
      </c>
      <c s="35" t="s">
        <v>51</v>
      </c>
      <c s="6" t="s">
        <v>151</v>
      </c>
      <c s="36" t="s">
        <v>53</v>
      </c>
      <c s="37">
        <v>415</v>
      </c>
      <c s="36">
        <v>0</v>
      </c>
      <c s="36">
        <f>ROUND(G88*H88,6)</f>
      </c>
      <c r="L88" s="38">
        <v>0</v>
      </c>
      <c s="32">
        <f>ROUND(ROUND(L88,2)*ROUND(G88,3),2)</f>
      </c>
      <c s="36" t="s">
        <v>62</v>
      </c>
      <c>
        <f>(M88*21)/100</f>
      </c>
      <c t="s">
        <v>27</v>
      </c>
    </row>
    <row r="89" spans="1:5" ht="12.75">
      <c r="A89" s="35" t="s">
        <v>55</v>
      </c>
      <c r="E89" s="39" t="s">
        <v>51</v>
      </c>
    </row>
    <row r="90" spans="1:5" ht="38.25">
      <c r="A90" s="35" t="s">
        <v>56</v>
      </c>
      <c r="E90" s="40" t="s">
        <v>592</v>
      </c>
    </row>
    <row r="91" spans="1:5" ht="76.5">
      <c r="A91" t="s">
        <v>58</v>
      </c>
      <c r="E91" s="39" t="s">
        <v>153</v>
      </c>
    </row>
    <row r="92" spans="1:16" ht="25.5">
      <c r="A92" t="s">
        <v>49</v>
      </c>
      <c s="34" t="s">
        <v>159</v>
      </c>
      <c s="34" t="s">
        <v>155</v>
      </c>
      <c s="35" t="s">
        <v>51</v>
      </c>
      <c s="6" t="s">
        <v>156</v>
      </c>
      <c s="36" t="s">
        <v>53</v>
      </c>
      <c s="37">
        <v>224</v>
      </c>
      <c s="36">
        <v>0</v>
      </c>
      <c s="36">
        <f>ROUND(G92*H92,6)</f>
      </c>
      <c r="L92" s="38">
        <v>0</v>
      </c>
      <c s="32">
        <f>ROUND(ROUND(L92,2)*ROUND(G92,3),2)</f>
      </c>
      <c s="36" t="s">
        <v>62</v>
      </c>
      <c>
        <f>(M92*21)/100</f>
      </c>
      <c t="s">
        <v>27</v>
      </c>
    </row>
    <row r="93" spans="1:5" ht="12.75">
      <c r="A93" s="35" t="s">
        <v>55</v>
      </c>
      <c r="E93" s="39" t="s">
        <v>51</v>
      </c>
    </row>
    <row r="94" spans="1:5" ht="38.25">
      <c r="A94" s="35" t="s">
        <v>56</v>
      </c>
      <c r="E94" s="40" t="s">
        <v>561</v>
      </c>
    </row>
    <row r="95" spans="1:5" ht="63.75">
      <c r="A95" t="s">
        <v>58</v>
      </c>
      <c r="E95" s="39" t="s">
        <v>158</v>
      </c>
    </row>
    <row r="96" spans="1:16" ht="12.75">
      <c r="A96" t="s">
        <v>49</v>
      </c>
      <c s="34" t="s">
        <v>166</v>
      </c>
      <c s="34" t="s">
        <v>175</v>
      </c>
      <c s="35" t="s">
        <v>51</v>
      </c>
      <c s="6" t="s">
        <v>176</v>
      </c>
      <c s="36" t="s">
        <v>53</v>
      </c>
      <c s="37">
        <v>2458</v>
      </c>
      <c s="36">
        <v>0</v>
      </c>
      <c s="36">
        <f>ROUND(G96*H96,6)</f>
      </c>
      <c r="L96" s="38">
        <v>0</v>
      </c>
      <c s="32">
        <f>ROUND(ROUND(L96,2)*ROUND(G96,3),2)</f>
      </c>
      <c s="36" t="s">
        <v>62</v>
      </c>
      <c>
        <f>(M96*21)/100</f>
      </c>
      <c t="s">
        <v>27</v>
      </c>
    </row>
    <row r="97" spans="1:5" ht="12.75">
      <c r="A97" s="35" t="s">
        <v>55</v>
      </c>
      <c r="E97" s="39" t="s">
        <v>51</v>
      </c>
    </row>
    <row r="98" spans="1:5" ht="25.5">
      <c r="A98" s="35" t="s">
        <v>56</v>
      </c>
      <c r="E98" s="40" t="s">
        <v>697</v>
      </c>
    </row>
    <row r="99" spans="1:5" ht="38.25">
      <c r="A99" t="s">
        <v>58</v>
      </c>
      <c r="E99" s="39" t="s">
        <v>178</v>
      </c>
    </row>
    <row r="100" spans="1:16" ht="12.75">
      <c r="A100" t="s">
        <v>49</v>
      </c>
      <c s="34" t="s">
        <v>168</v>
      </c>
      <c s="34" t="s">
        <v>180</v>
      </c>
      <c s="35" t="s">
        <v>51</v>
      </c>
      <c s="6" t="s">
        <v>181</v>
      </c>
      <c s="36" t="s">
        <v>53</v>
      </c>
      <c s="37">
        <v>2950</v>
      </c>
      <c s="36">
        <v>0</v>
      </c>
      <c s="36">
        <f>ROUND(G100*H100,6)</f>
      </c>
      <c r="L100" s="38">
        <v>0</v>
      </c>
      <c s="32">
        <f>ROUND(ROUND(L100,2)*ROUND(G100,3),2)</f>
      </c>
      <c s="36" t="s">
        <v>62</v>
      </c>
      <c>
        <f>(M100*21)/100</f>
      </c>
      <c t="s">
        <v>27</v>
      </c>
    </row>
    <row r="101" spans="1:5" ht="12.75">
      <c r="A101" s="35" t="s">
        <v>55</v>
      </c>
      <c r="E101" s="39" t="s">
        <v>51</v>
      </c>
    </row>
    <row r="102" spans="1:5" ht="12.75">
      <c r="A102" s="35" t="s">
        <v>56</v>
      </c>
      <c r="E102" s="40" t="s">
        <v>182</v>
      </c>
    </row>
    <row r="103" spans="1:5" ht="38.25">
      <c r="A103" t="s">
        <v>58</v>
      </c>
      <c r="E103" s="39" t="s">
        <v>183</v>
      </c>
    </row>
    <row r="104" spans="1:16" ht="12.75">
      <c r="A104" t="s">
        <v>49</v>
      </c>
      <c s="34" t="s">
        <v>171</v>
      </c>
      <c s="34" t="s">
        <v>185</v>
      </c>
      <c s="35" t="s">
        <v>51</v>
      </c>
      <c s="6" t="s">
        <v>186</v>
      </c>
      <c s="36" t="s">
        <v>53</v>
      </c>
      <c s="37">
        <v>1475</v>
      </c>
      <c s="36">
        <v>0</v>
      </c>
      <c s="36">
        <f>ROUND(G104*H104,6)</f>
      </c>
      <c r="L104" s="38">
        <v>0</v>
      </c>
      <c s="32">
        <f>ROUND(ROUND(L104,2)*ROUND(G104,3),2)</f>
      </c>
      <c s="36" t="s">
        <v>62</v>
      </c>
      <c>
        <f>(M104*21)/100</f>
      </c>
      <c t="s">
        <v>27</v>
      </c>
    </row>
    <row r="105" spans="1:5" ht="12.75">
      <c r="A105" s="35" t="s">
        <v>55</v>
      </c>
      <c r="E105" s="39" t="s">
        <v>51</v>
      </c>
    </row>
    <row r="106" spans="1:5" ht="25.5">
      <c r="A106" s="35" t="s">
        <v>56</v>
      </c>
      <c r="E106" s="40" t="s">
        <v>698</v>
      </c>
    </row>
    <row r="107" spans="1:5" ht="38.25">
      <c r="A107" t="s">
        <v>58</v>
      </c>
      <c r="E107" s="39" t="s">
        <v>188</v>
      </c>
    </row>
    <row r="108" spans="1:16" ht="25.5">
      <c r="A108" t="s">
        <v>49</v>
      </c>
      <c s="34" t="s">
        <v>172</v>
      </c>
      <c s="34" t="s">
        <v>96</v>
      </c>
      <c s="35" t="s">
        <v>51</v>
      </c>
      <c s="6" t="s">
        <v>97</v>
      </c>
      <c s="36" t="s">
        <v>98</v>
      </c>
      <c s="37">
        <v>1301</v>
      </c>
      <c s="36">
        <v>0</v>
      </c>
      <c s="36">
        <f>ROUND(G108*H108,6)</f>
      </c>
      <c r="L108" s="38">
        <v>0</v>
      </c>
      <c s="32">
        <f>ROUND(ROUND(L108,2)*ROUND(G108,3),2)</f>
      </c>
      <c s="36" t="s">
        <v>62</v>
      </c>
      <c>
        <f>(M108*21)/100</f>
      </c>
      <c t="s">
        <v>27</v>
      </c>
    </row>
    <row r="109" spans="1:5" ht="12.75">
      <c r="A109" s="35" t="s">
        <v>55</v>
      </c>
      <c r="E109" s="39" t="s">
        <v>51</v>
      </c>
    </row>
    <row r="110" spans="1:5" ht="38.25">
      <c r="A110" s="35" t="s">
        <v>56</v>
      </c>
      <c r="E110" s="40" t="s">
        <v>699</v>
      </c>
    </row>
    <row r="111" spans="1:5" ht="38.25">
      <c r="A111" t="s">
        <v>58</v>
      </c>
      <c r="E111" s="39" t="s">
        <v>191</v>
      </c>
    </row>
    <row r="112" spans="1:16" ht="12.75">
      <c r="A112" t="s">
        <v>49</v>
      </c>
      <c s="34" t="s">
        <v>173</v>
      </c>
      <c s="34" t="s">
        <v>193</v>
      </c>
      <c s="35" t="s">
        <v>51</v>
      </c>
      <c s="6" t="s">
        <v>194</v>
      </c>
      <c s="36" t="s">
        <v>98</v>
      </c>
      <c s="37">
        <v>1033</v>
      </c>
      <c s="36">
        <v>0</v>
      </c>
      <c s="36">
        <f>ROUND(G112*H112,6)</f>
      </c>
      <c r="L112" s="38">
        <v>0</v>
      </c>
      <c s="32">
        <f>ROUND(ROUND(L112,2)*ROUND(G112,3),2)</f>
      </c>
      <c s="36" t="s">
        <v>62</v>
      </c>
      <c>
        <f>(M112*21)/100</f>
      </c>
      <c t="s">
        <v>27</v>
      </c>
    </row>
    <row r="113" spans="1:5" ht="12.75">
      <c r="A113" s="35" t="s">
        <v>55</v>
      </c>
      <c r="E113" s="39" t="s">
        <v>51</v>
      </c>
    </row>
    <row r="114" spans="1:5" ht="25.5">
      <c r="A114" s="35" t="s">
        <v>56</v>
      </c>
      <c r="E114" s="40" t="s">
        <v>195</v>
      </c>
    </row>
    <row r="115" spans="1:5" ht="25.5">
      <c r="A115" t="s">
        <v>58</v>
      </c>
      <c r="E115" s="39" t="s">
        <v>196</v>
      </c>
    </row>
    <row r="116" spans="1:16" ht="12.75">
      <c r="A116" t="s">
        <v>49</v>
      </c>
      <c s="34" t="s">
        <v>174</v>
      </c>
      <c s="34" t="s">
        <v>102</v>
      </c>
      <c s="35" t="s">
        <v>51</v>
      </c>
      <c s="6" t="s">
        <v>103</v>
      </c>
      <c s="36" t="s">
        <v>98</v>
      </c>
      <c s="37">
        <v>529</v>
      </c>
      <c s="36">
        <v>0</v>
      </c>
      <c s="36">
        <f>ROUND(G116*H116,6)</f>
      </c>
      <c r="L116" s="38">
        <v>0</v>
      </c>
      <c s="32">
        <f>ROUND(ROUND(L116,2)*ROUND(G116,3),2)</f>
      </c>
      <c s="36" t="s">
        <v>62</v>
      </c>
      <c>
        <f>(M116*21)/100</f>
      </c>
      <c t="s">
        <v>27</v>
      </c>
    </row>
    <row r="117" spans="1:5" ht="12.75">
      <c r="A117" s="35" t="s">
        <v>55</v>
      </c>
      <c r="E117" s="39" t="s">
        <v>51</v>
      </c>
    </row>
    <row r="118" spans="1:5" ht="25.5">
      <c r="A118" s="35" t="s">
        <v>56</v>
      </c>
      <c r="E118" s="40" t="s">
        <v>105</v>
      </c>
    </row>
    <row r="119" spans="1:5" ht="12.75">
      <c r="A119" t="s">
        <v>58</v>
      </c>
      <c r="E119" s="39" t="s">
        <v>51</v>
      </c>
    </row>
    <row r="120" spans="1:16" ht="25.5">
      <c r="A120" t="s">
        <v>49</v>
      </c>
      <c s="34" t="s">
        <v>179</v>
      </c>
      <c s="34" t="s">
        <v>199</v>
      </c>
      <c s="35" t="s">
        <v>51</v>
      </c>
      <c s="6" t="s">
        <v>200</v>
      </c>
      <c s="36" t="s">
        <v>67</v>
      </c>
      <c s="37">
        <v>4</v>
      </c>
      <c s="36">
        <v>0</v>
      </c>
      <c s="36">
        <f>ROUND(G120*H120,6)</f>
      </c>
      <c r="L120" s="38">
        <v>0</v>
      </c>
      <c s="32">
        <f>ROUND(ROUND(L120,2)*ROUND(G120,3),2)</f>
      </c>
      <c s="36" t="s">
        <v>62</v>
      </c>
      <c>
        <f>(M120*21)/100</f>
      </c>
      <c t="s">
        <v>27</v>
      </c>
    </row>
    <row r="121" spans="1:5" ht="12.75">
      <c r="A121" s="35" t="s">
        <v>55</v>
      </c>
      <c r="E121" s="39" t="s">
        <v>51</v>
      </c>
    </row>
    <row r="122" spans="1:5" ht="25.5">
      <c r="A122" s="35" t="s">
        <v>56</v>
      </c>
      <c r="E122" s="40" t="s">
        <v>201</v>
      </c>
    </row>
    <row r="123" spans="1:5" ht="25.5">
      <c r="A123" t="s">
        <v>58</v>
      </c>
      <c r="E123" s="39" t="s">
        <v>202</v>
      </c>
    </row>
    <row r="124" spans="1:13" ht="12.75">
      <c r="A124" t="s">
        <v>46</v>
      </c>
      <c r="C124" s="31" t="s">
        <v>70</v>
      </c>
      <c r="E124" s="33" t="s">
        <v>257</v>
      </c>
      <c r="J124" s="32">
        <f>0</f>
      </c>
      <c s="32">
        <f>0</f>
      </c>
      <c s="32">
        <f>0+L125+L129+L133+L137+L141+L145</f>
      </c>
      <c s="32">
        <f>0+M125+M129+M133+M137+M141+M145</f>
      </c>
    </row>
    <row r="125" spans="1:16" ht="25.5">
      <c r="A125" t="s">
        <v>49</v>
      </c>
      <c s="34" t="s">
        <v>184</v>
      </c>
      <c s="34" t="s">
        <v>259</v>
      </c>
      <c s="35" t="s">
        <v>51</v>
      </c>
      <c s="6" t="s">
        <v>260</v>
      </c>
      <c s="36" t="s">
        <v>261</v>
      </c>
      <c s="37">
        <v>15.27</v>
      </c>
      <c s="36">
        <v>0</v>
      </c>
      <c s="36">
        <f>ROUND(G125*H125,6)</f>
      </c>
      <c r="L125" s="38">
        <v>0</v>
      </c>
      <c s="32">
        <f>ROUND(ROUND(L125,2)*ROUND(G125,3),2)</f>
      </c>
      <c s="36" t="s">
        <v>62</v>
      </c>
      <c>
        <f>(M125*21)/100</f>
      </c>
      <c t="s">
        <v>27</v>
      </c>
    </row>
    <row r="126" spans="1:5" ht="12.75">
      <c r="A126" s="35" t="s">
        <v>55</v>
      </c>
      <c r="E126" s="39" t="s">
        <v>51</v>
      </c>
    </row>
    <row r="127" spans="1:5" ht="76.5">
      <c r="A127" s="35" t="s">
        <v>56</v>
      </c>
      <c r="E127" s="40" t="s">
        <v>700</v>
      </c>
    </row>
    <row r="128" spans="1:5" ht="25.5">
      <c r="A128" t="s">
        <v>58</v>
      </c>
      <c r="E128" s="39" t="s">
        <v>263</v>
      </c>
    </row>
    <row r="129" spans="1:16" ht="12.75">
      <c r="A129" t="s">
        <v>49</v>
      </c>
      <c s="34" t="s">
        <v>189</v>
      </c>
      <c s="34" t="s">
        <v>265</v>
      </c>
      <c s="35" t="s">
        <v>51</v>
      </c>
      <c s="6" t="s">
        <v>266</v>
      </c>
      <c s="36" t="s">
        <v>261</v>
      </c>
      <c s="37">
        <v>257.86</v>
      </c>
      <c s="36">
        <v>0</v>
      </c>
      <c s="36">
        <f>ROUND(G129*H129,6)</f>
      </c>
      <c r="L129" s="38">
        <v>0</v>
      </c>
      <c s="32">
        <f>ROUND(ROUND(L129,2)*ROUND(G129,3),2)</f>
      </c>
      <c s="36" t="s">
        <v>62</v>
      </c>
      <c>
        <f>(M129*21)/100</f>
      </c>
      <c t="s">
        <v>27</v>
      </c>
    </row>
    <row r="130" spans="1:5" ht="12.75">
      <c r="A130" s="35" t="s">
        <v>55</v>
      </c>
      <c r="E130" s="39" t="s">
        <v>51</v>
      </c>
    </row>
    <row r="131" spans="1:5" ht="51">
      <c r="A131" s="35" t="s">
        <v>56</v>
      </c>
      <c r="E131" s="40" t="s">
        <v>419</v>
      </c>
    </row>
    <row r="132" spans="1:5" ht="38.25">
      <c r="A132" t="s">
        <v>58</v>
      </c>
      <c r="E132" s="39" t="s">
        <v>420</v>
      </c>
    </row>
    <row r="133" spans="1:16" ht="25.5">
      <c r="A133" t="s">
        <v>49</v>
      </c>
      <c s="34" t="s">
        <v>192</v>
      </c>
      <c s="34" t="s">
        <v>270</v>
      </c>
      <c s="35" t="s">
        <v>51</v>
      </c>
      <c s="6" t="s">
        <v>271</v>
      </c>
      <c s="36" t="s">
        <v>261</v>
      </c>
      <c s="37">
        <v>196.02</v>
      </c>
      <c s="36">
        <v>0</v>
      </c>
      <c s="36">
        <f>ROUND(G133*H133,6)</f>
      </c>
      <c r="L133" s="38">
        <v>0</v>
      </c>
      <c s="32">
        <f>ROUND(ROUND(L133,2)*ROUND(G133,3),2)</f>
      </c>
      <c s="36" t="s">
        <v>62</v>
      </c>
      <c>
        <f>(M133*21)/100</f>
      </c>
      <c t="s">
        <v>27</v>
      </c>
    </row>
    <row r="134" spans="1:5" ht="12.75">
      <c r="A134" s="35" t="s">
        <v>55</v>
      </c>
      <c r="E134" s="39" t="s">
        <v>51</v>
      </c>
    </row>
    <row r="135" spans="1:5" ht="38.25">
      <c r="A135" s="35" t="s">
        <v>56</v>
      </c>
      <c r="E135" s="40" t="s">
        <v>701</v>
      </c>
    </row>
    <row r="136" spans="1:5" ht="114.75">
      <c r="A136" t="s">
        <v>58</v>
      </c>
      <c r="E136" s="39" t="s">
        <v>422</v>
      </c>
    </row>
    <row r="137" spans="1:16" ht="25.5">
      <c r="A137" t="s">
        <v>49</v>
      </c>
      <c s="34" t="s">
        <v>197</v>
      </c>
      <c s="34" t="s">
        <v>382</v>
      </c>
      <c s="35" t="s">
        <v>51</v>
      </c>
      <c s="6" t="s">
        <v>383</v>
      </c>
      <c s="36" t="s">
        <v>384</v>
      </c>
      <c s="37">
        <v>980.1</v>
      </c>
      <c s="36">
        <v>0</v>
      </c>
      <c s="36">
        <f>ROUND(G137*H137,6)</f>
      </c>
      <c r="L137" s="38">
        <v>0</v>
      </c>
      <c s="32">
        <f>ROUND(ROUND(L137,2)*ROUND(G137,3),2)</f>
      </c>
      <c s="36" t="s">
        <v>62</v>
      </c>
      <c>
        <f>(M137*21)/100</f>
      </c>
      <c t="s">
        <v>27</v>
      </c>
    </row>
    <row r="138" spans="1:5" ht="12.75">
      <c r="A138" s="35" t="s">
        <v>55</v>
      </c>
      <c r="E138" s="39" t="s">
        <v>51</v>
      </c>
    </row>
    <row r="139" spans="1:5" ht="12.75">
      <c r="A139" s="35" t="s">
        <v>56</v>
      </c>
      <c r="E139" s="40" t="s">
        <v>679</v>
      </c>
    </row>
    <row r="140" spans="1:5" ht="12.75">
      <c r="A140" t="s">
        <v>58</v>
      </c>
      <c r="E140" s="39" t="s">
        <v>680</v>
      </c>
    </row>
    <row r="141" spans="1:16" ht="25.5">
      <c r="A141" t="s">
        <v>49</v>
      </c>
      <c s="34" t="s">
        <v>198</v>
      </c>
      <c s="34" t="s">
        <v>275</v>
      </c>
      <c s="35" t="s">
        <v>276</v>
      </c>
      <c s="6" t="s">
        <v>277</v>
      </c>
      <c s="36" t="s">
        <v>261</v>
      </c>
      <c s="37">
        <v>83.81</v>
      </c>
      <c s="36">
        <v>0</v>
      </c>
      <c s="36">
        <f>ROUND(G141*H141,6)</f>
      </c>
      <c r="L141" s="38">
        <v>0</v>
      </c>
      <c s="32">
        <f>ROUND(ROUND(L141,2)*ROUND(G141,3),2)</f>
      </c>
      <c s="36" t="s">
        <v>77</v>
      </c>
      <c>
        <f>(M141*21)/100</f>
      </c>
      <c t="s">
        <v>27</v>
      </c>
    </row>
    <row r="142" spans="1:5" ht="25.5">
      <c r="A142" s="35" t="s">
        <v>55</v>
      </c>
      <c r="E142" s="39" t="s">
        <v>278</v>
      </c>
    </row>
    <row r="143" spans="1:5" ht="25.5">
      <c r="A143" s="35" t="s">
        <v>56</v>
      </c>
      <c r="E143" s="40" t="s">
        <v>425</v>
      </c>
    </row>
    <row r="144" spans="1:5" ht="102">
      <c r="A144" t="s">
        <v>58</v>
      </c>
      <c r="E144" s="39" t="s">
        <v>280</v>
      </c>
    </row>
    <row r="145" spans="1:16" ht="25.5">
      <c r="A145" t="s">
        <v>49</v>
      </c>
      <c s="34" t="s">
        <v>204</v>
      </c>
      <c s="34" t="s">
        <v>275</v>
      </c>
      <c s="35" t="s">
        <v>282</v>
      </c>
      <c s="6" t="s">
        <v>283</v>
      </c>
      <c s="36" t="s">
        <v>261</v>
      </c>
      <c s="37">
        <v>22.43</v>
      </c>
      <c s="36">
        <v>0</v>
      </c>
      <c s="36">
        <f>ROUND(G145*H145,6)</f>
      </c>
      <c r="L145" s="38">
        <v>0</v>
      </c>
      <c s="32">
        <f>ROUND(ROUND(L145,2)*ROUND(G145,3),2)</f>
      </c>
      <c s="36" t="s">
        <v>77</v>
      </c>
      <c>
        <f>(M145*21)/100</f>
      </c>
      <c t="s">
        <v>27</v>
      </c>
    </row>
    <row r="146" spans="1:5" ht="25.5">
      <c r="A146" s="35" t="s">
        <v>55</v>
      </c>
      <c r="E146" s="39" t="s">
        <v>278</v>
      </c>
    </row>
    <row r="147" spans="1:5" ht="25.5">
      <c r="A147" s="35" t="s">
        <v>56</v>
      </c>
      <c r="E147" s="40" t="s">
        <v>390</v>
      </c>
    </row>
    <row r="148" spans="1:5" ht="102">
      <c r="A148" t="s">
        <v>58</v>
      </c>
      <c r="E148"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COUNTIFS(L8:L203,"=0",A8:A203,"P")+COUNTIFS(L8:L203,"",A8:A203,"P")+SUM(Q8:Q203)</f>
      </c>
    </row>
    <row r="8" spans="1:13" ht="12.75">
      <c r="A8" t="s">
        <v>44</v>
      </c>
      <c r="C8" s="28" t="s">
        <v>704</v>
      </c>
      <c r="E8" s="30" t="s">
        <v>703</v>
      </c>
      <c r="J8" s="29">
        <f>0+J9+J54+J83+J96+J129+J182</f>
      </c>
      <c s="29">
        <f>0+K9+K54+K83+K96+K129+K182</f>
      </c>
      <c s="29">
        <f>0+L9+L54+L83+L96+L129+L182</f>
      </c>
      <c s="29">
        <f>0+M9+M54+M83+M96+M129+M182</f>
      </c>
    </row>
    <row r="9" spans="1:13" ht="12.75">
      <c r="A9" t="s">
        <v>46</v>
      </c>
      <c r="C9" s="31" t="s">
        <v>47</v>
      </c>
      <c r="E9" s="33" t="s">
        <v>48</v>
      </c>
      <c r="J9" s="32">
        <f>0</f>
      </c>
      <c s="32">
        <f>0</f>
      </c>
      <c s="32">
        <f>0+L10+L14+L18+L22+L26+L30+L34+L38+L42+L46+L50</f>
      </c>
      <c s="32">
        <f>0+M10+M14+M18+M22+M26+M30+M34+M38+M42+M46+M50</f>
      </c>
    </row>
    <row r="10" spans="1:16" ht="12.75">
      <c r="A10" t="s">
        <v>49</v>
      </c>
      <c s="34" t="s">
        <v>47</v>
      </c>
      <c s="34" t="s">
        <v>50</v>
      </c>
      <c s="35" t="s">
        <v>51</v>
      </c>
      <c s="6" t="s">
        <v>52</v>
      </c>
      <c s="36" t="s">
        <v>53</v>
      </c>
      <c s="37">
        <v>558</v>
      </c>
      <c s="36">
        <v>0</v>
      </c>
      <c s="36">
        <f>ROUND(G10*H10,6)</f>
      </c>
      <c r="L10" s="38">
        <v>0</v>
      </c>
      <c s="32">
        <f>ROUND(ROUND(L10,2)*ROUND(G10,3),2)</f>
      </c>
      <c s="36" t="s">
        <v>54</v>
      </c>
      <c>
        <f>(M10*21)/100</f>
      </c>
      <c t="s">
        <v>27</v>
      </c>
    </row>
    <row r="11" spans="1:5" ht="12.75">
      <c r="A11" s="35" t="s">
        <v>55</v>
      </c>
      <c r="E11" s="39" t="s">
        <v>51</v>
      </c>
    </row>
    <row r="12" spans="1:5" ht="25.5">
      <c r="A12" s="35" t="s">
        <v>56</v>
      </c>
      <c r="E12" s="40" t="s">
        <v>705</v>
      </c>
    </row>
    <row r="13" spans="1:5" ht="38.25">
      <c r="A13" t="s">
        <v>58</v>
      </c>
      <c r="E13" s="39" t="s">
        <v>59</v>
      </c>
    </row>
    <row r="14" spans="1:16" ht="25.5">
      <c r="A14" t="s">
        <v>49</v>
      </c>
      <c s="34" t="s">
        <v>27</v>
      </c>
      <c s="34" t="s">
        <v>60</v>
      </c>
      <c s="35" t="s">
        <v>51</v>
      </c>
      <c s="6" t="s">
        <v>61</v>
      </c>
      <c s="36" t="s">
        <v>53</v>
      </c>
      <c s="37">
        <v>8</v>
      </c>
      <c s="36">
        <v>0</v>
      </c>
      <c s="36">
        <f>ROUND(G14*H14,6)</f>
      </c>
      <c r="L14" s="38">
        <v>0</v>
      </c>
      <c s="32">
        <f>ROUND(ROUND(L14,2)*ROUND(G14,3),2)</f>
      </c>
      <c s="36" t="s">
        <v>62</v>
      </c>
      <c>
        <f>(M14*21)/100</f>
      </c>
      <c t="s">
        <v>27</v>
      </c>
    </row>
    <row r="15" spans="1:5" ht="12.75">
      <c r="A15" s="35" t="s">
        <v>55</v>
      </c>
      <c r="E15" s="39" t="s">
        <v>51</v>
      </c>
    </row>
    <row r="16" spans="1:5" ht="25.5">
      <c r="A16" s="35" t="s">
        <v>56</v>
      </c>
      <c r="E16" s="40" t="s">
        <v>706</v>
      </c>
    </row>
    <row r="17" spans="1:5" ht="51">
      <c r="A17" t="s">
        <v>58</v>
      </c>
      <c r="E17" s="39" t="s">
        <v>64</v>
      </c>
    </row>
    <row r="18" spans="1:16" ht="25.5">
      <c r="A18" t="s">
        <v>49</v>
      </c>
      <c s="34" t="s">
        <v>26</v>
      </c>
      <c s="34" t="s">
        <v>65</v>
      </c>
      <c s="35" t="s">
        <v>51</v>
      </c>
      <c s="6" t="s">
        <v>66</v>
      </c>
      <c s="36" t="s">
        <v>67</v>
      </c>
      <c s="37">
        <v>40</v>
      </c>
      <c s="36">
        <v>0</v>
      </c>
      <c s="36">
        <f>ROUND(G18*H18,6)</f>
      </c>
      <c r="L18" s="38">
        <v>0</v>
      </c>
      <c s="32">
        <f>ROUND(ROUND(L18,2)*ROUND(G18,3),2)</f>
      </c>
      <c s="36" t="s">
        <v>62</v>
      </c>
      <c>
        <f>(M18*21)/100</f>
      </c>
      <c t="s">
        <v>27</v>
      </c>
    </row>
    <row r="19" spans="1:5" ht="12.75">
      <c r="A19" s="35" t="s">
        <v>55</v>
      </c>
      <c r="E19" s="39" t="s">
        <v>51</v>
      </c>
    </row>
    <row r="20" spans="1:5" ht="25.5">
      <c r="A20" s="35" t="s">
        <v>56</v>
      </c>
      <c r="E20" s="40" t="s">
        <v>707</v>
      </c>
    </row>
    <row r="21" spans="1:5" ht="38.25">
      <c r="A21" t="s">
        <v>58</v>
      </c>
      <c r="E21" s="39" t="s">
        <v>69</v>
      </c>
    </row>
    <row r="22" spans="1:16" ht="25.5">
      <c r="A22" t="s">
        <v>49</v>
      </c>
      <c s="34" t="s">
        <v>70</v>
      </c>
      <c s="34" t="s">
        <v>71</v>
      </c>
      <c s="35" t="s">
        <v>51</v>
      </c>
      <c s="6" t="s">
        <v>66</v>
      </c>
      <c s="36" t="s">
        <v>67</v>
      </c>
      <c s="37">
        <v>20</v>
      </c>
      <c s="36">
        <v>0</v>
      </c>
      <c s="36">
        <f>ROUND(G22*H22,6)</f>
      </c>
      <c r="L22" s="38">
        <v>0</v>
      </c>
      <c s="32">
        <f>ROUND(ROUND(L22,2)*ROUND(G22,3),2)</f>
      </c>
      <c s="36" t="s">
        <v>62</v>
      </c>
      <c>
        <f>(M22*21)/100</f>
      </c>
      <c t="s">
        <v>27</v>
      </c>
    </row>
    <row r="23" spans="1:5" ht="12.75">
      <c r="A23" s="35" t="s">
        <v>55</v>
      </c>
      <c r="E23" s="39" t="s">
        <v>51</v>
      </c>
    </row>
    <row r="24" spans="1:5" ht="12.75">
      <c r="A24" s="35" t="s">
        <v>56</v>
      </c>
      <c r="E24" s="40" t="s">
        <v>72</v>
      </c>
    </row>
    <row r="25" spans="1:5" ht="38.25">
      <c r="A25" t="s">
        <v>58</v>
      </c>
      <c r="E25" s="39" t="s">
        <v>73</v>
      </c>
    </row>
    <row r="26" spans="1:16" ht="25.5">
      <c r="A26" t="s">
        <v>49</v>
      </c>
      <c s="34" t="s">
        <v>74</v>
      </c>
      <c s="34" t="s">
        <v>75</v>
      </c>
      <c s="35" t="s">
        <v>51</v>
      </c>
      <c s="6" t="s">
        <v>76</v>
      </c>
      <c s="36" t="s">
        <v>67</v>
      </c>
      <c s="37">
        <v>60</v>
      </c>
      <c s="36">
        <v>0</v>
      </c>
      <c s="36">
        <f>ROUND(G26*H26,6)</f>
      </c>
      <c r="L26" s="38">
        <v>0</v>
      </c>
      <c s="32">
        <f>ROUND(ROUND(L26,2)*ROUND(G26,3),2)</f>
      </c>
      <c s="36" t="s">
        <v>77</v>
      </c>
      <c>
        <f>(M26*21)/100</f>
      </c>
      <c t="s">
        <v>27</v>
      </c>
    </row>
    <row r="27" spans="1:5" ht="12.75">
      <c r="A27" s="35" t="s">
        <v>55</v>
      </c>
      <c r="E27" s="39" t="s">
        <v>51</v>
      </c>
    </row>
    <row r="28" spans="1:5" ht="12.75">
      <c r="A28" s="35" t="s">
        <v>56</v>
      </c>
      <c r="E28" s="40" t="s">
        <v>78</v>
      </c>
    </row>
    <row r="29" spans="1:5" ht="25.5">
      <c r="A29" t="s">
        <v>58</v>
      </c>
      <c r="E29" s="39" t="s">
        <v>79</v>
      </c>
    </row>
    <row r="30" spans="1:16" ht="12.75">
      <c r="A30" t="s">
        <v>49</v>
      </c>
      <c s="34" t="s">
        <v>80</v>
      </c>
      <c s="34" t="s">
        <v>81</v>
      </c>
      <c s="35" t="s">
        <v>51</v>
      </c>
      <c s="6" t="s">
        <v>82</v>
      </c>
      <c s="36" t="s">
        <v>53</v>
      </c>
      <c s="37">
        <v>310</v>
      </c>
      <c s="36">
        <v>0</v>
      </c>
      <c s="36">
        <f>ROUND(G30*H30,6)</f>
      </c>
      <c r="L30" s="38">
        <v>0</v>
      </c>
      <c s="32">
        <f>ROUND(ROUND(L30,2)*ROUND(G30,3),2)</f>
      </c>
      <c s="36" t="s">
        <v>62</v>
      </c>
      <c>
        <f>(M30*21)/100</f>
      </c>
      <c t="s">
        <v>27</v>
      </c>
    </row>
    <row r="31" spans="1:5" ht="12.75">
      <c r="A31" s="35" t="s">
        <v>55</v>
      </c>
      <c r="E31" s="39" t="s">
        <v>51</v>
      </c>
    </row>
    <row r="32" spans="1:5" ht="12.75">
      <c r="A32" s="35" t="s">
        <v>56</v>
      </c>
      <c r="E32" s="40" t="s">
        <v>708</v>
      </c>
    </row>
    <row r="33" spans="1:5" ht="38.25">
      <c r="A33" t="s">
        <v>58</v>
      </c>
      <c r="E33" s="39" t="s">
        <v>84</v>
      </c>
    </row>
    <row r="34" spans="1:16" ht="12.75">
      <c r="A34" t="s">
        <v>49</v>
      </c>
      <c s="34" t="s">
        <v>85</v>
      </c>
      <c s="34" t="s">
        <v>86</v>
      </c>
      <c s="35" t="s">
        <v>51</v>
      </c>
      <c s="6" t="s">
        <v>87</v>
      </c>
      <c s="36" t="s">
        <v>53</v>
      </c>
      <c s="37">
        <v>744</v>
      </c>
      <c s="36">
        <v>0</v>
      </c>
      <c s="36">
        <f>ROUND(G34*H34,6)</f>
      </c>
      <c r="L34" s="38">
        <v>0</v>
      </c>
      <c s="32">
        <f>ROUND(ROUND(L34,2)*ROUND(G34,3),2)</f>
      </c>
      <c s="36" t="s">
        <v>62</v>
      </c>
      <c>
        <f>(M34*21)/100</f>
      </c>
      <c t="s">
        <v>27</v>
      </c>
    </row>
    <row r="35" spans="1:5" ht="12.75">
      <c r="A35" s="35" t="s">
        <v>55</v>
      </c>
      <c r="E35" s="39" t="s">
        <v>51</v>
      </c>
    </row>
    <row r="36" spans="1:5" ht="25.5">
      <c r="A36" s="35" t="s">
        <v>56</v>
      </c>
      <c r="E36" s="40" t="s">
        <v>709</v>
      </c>
    </row>
    <row r="37" spans="1:5" ht="38.25">
      <c r="A37" t="s">
        <v>58</v>
      </c>
      <c r="E37" s="39" t="s">
        <v>89</v>
      </c>
    </row>
    <row r="38" spans="1:16" ht="12.75">
      <c r="A38" t="s">
        <v>49</v>
      </c>
      <c s="34" t="s">
        <v>90</v>
      </c>
      <c s="34" t="s">
        <v>91</v>
      </c>
      <c s="35" t="s">
        <v>51</v>
      </c>
      <c s="6" t="s">
        <v>92</v>
      </c>
      <c s="36" t="s">
        <v>53</v>
      </c>
      <c s="37">
        <v>372</v>
      </c>
      <c s="36">
        <v>0</v>
      </c>
      <c s="36">
        <f>ROUND(G38*H38,6)</f>
      </c>
      <c r="L38" s="38">
        <v>0</v>
      </c>
      <c s="32">
        <f>ROUND(ROUND(L38,2)*ROUND(G38,3),2)</f>
      </c>
      <c s="36" t="s">
        <v>77</v>
      </c>
      <c>
        <f>(M38*21)/100</f>
      </c>
      <c t="s">
        <v>27</v>
      </c>
    </row>
    <row r="39" spans="1:5" ht="12.75">
      <c r="A39" s="35" t="s">
        <v>55</v>
      </c>
      <c r="E39" s="39" t="s">
        <v>51</v>
      </c>
    </row>
    <row r="40" spans="1:5" ht="12.75">
      <c r="A40" s="35" t="s">
        <v>56</v>
      </c>
      <c r="E40" s="40" t="s">
        <v>93</v>
      </c>
    </row>
    <row r="41" spans="1:5" ht="25.5">
      <c r="A41" t="s">
        <v>58</v>
      </c>
      <c r="E41" s="39" t="s">
        <v>94</v>
      </c>
    </row>
    <row r="42" spans="1:16" ht="25.5">
      <c r="A42" t="s">
        <v>49</v>
      </c>
      <c s="34" t="s">
        <v>95</v>
      </c>
      <c s="34" t="s">
        <v>96</v>
      </c>
      <c s="35" t="s">
        <v>51</v>
      </c>
      <c s="6" t="s">
        <v>97</v>
      </c>
      <c s="36" t="s">
        <v>98</v>
      </c>
      <c s="37">
        <v>565</v>
      </c>
      <c s="36">
        <v>0</v>
      </c>
      <c s="36">
        <f>ROUND(G42*H42,6)</f>
      </c>
      <c r="L42" s="38">
        <v>0</v>
      </c>
      <c s="32">
        <f>ROUND(ROUND(L42,2)*ROUND(G42,3),2)</f>
      </c>
      <c s="36" t="s">
        <v>62</v>
      </c>
      <c>
        <f>(M42*21)/100</f>
      </c>
      <c t="s">
        <v>27</v>
      </c>
    </row>
    <row r="43" spans="1:5" ht="12.75">
      <c r="A43" s="35" t="s">
        <v>55</v>
      </c>
      <c r="E43" s="39" t="s">
        <v>51</v>
      </c>
    </row>
    <row r="44" spans="1:5" ht="25.5">
      <c r="A44" s="35" t="s">
        <v>56</v>
      </c>
      <c r="E44" s="40" t="s">
        <v>710</v>
      </c>
    </row>
    <row r="45" spans="1:5" ht="25.5">
      <c r="A45" t="s">
        <v>58</v>
      </c>
      <c r="E45" s="39" t="s">
        <v>100</v>
      </c>
    </row>
    <row r="46" spans="1:16" ht="12.75">
      <c r="A46" t="s">
        <v>49</v>
      </c>
      <c s="34" t="s">
        <v>101</v>
      </c>
      <c s="34" t="s">
        <v>102</v>
      </c>
      <c s="35" t="s">
        <v>51</v>
      </c>
      <c s="6" t="s">
        <v>103</v>
      </c>
      <c s="36" t="s">
        <v>98</v>
      </c>
      <c s="37">
        <v>678</v>
      </c>
      <c s="36">
        <v>0</v>
      </c>
      <c s="36">
        <f>ROUND(G46*H46,6)</f>
      </c>
      <c r="L46" s="38">
        <v>0</v>
      </c>
      <c s="32">
        <f>ROUND(ROUND(L46,2)*ROUND(G46,3),2)</f>
      </c>
      <c s="36" t="s">
        <v>62</v>
      </c>
      <c>
        <f>(M46*21)/100</f>
      </c>
      <c t="s">
        <v>27</v>
      </c>
    </row>
    <row r="47" spans="1:5" ht="12.75">
      <c r="A47" s="35" t="s">
        <v>55</v>
      </c>
      <c r="E47" s="39" t="s">
        <v>51</v>
      </c>
    </row>
    <row r="48" spans="1:5" ht="12.75">
      <c r="A48" s="35" t="s">
        <v>56</v>
      </c>
      <c r="E48" s="40" t="s">
        <v>104</v>
      </c>
    </row>
    <row r="49" spans="1:5" ht="25.5">
      <c r="A49" t="s">
        <v>58</v>
      </c>
      <c r="E49" s="39" t="s">
        <v>105</v>
      </c>
    </row>
    <row r="50" spans="1:16" ht="12.75">
      <c r="A50" t="s">
        <v>49</v>
      </c>
      <c s="34" t="s">
        <v>106</v>
      </c>
      <c s="34" t="s">
        <v>107</v>
      </c>
      <c s="35" t="s">
        <v>51</v>
      </c>
      <c s="6" t="s">
        <v>108</v>
      </c>
      <c s="36" t="s">
        <v>53</v>
      </c>
      <c s="37">
        <v>310</v>
      </c>
      <c s="36">
        <v>0</v>
      </c>
      <c s="36">
        <f>ROUND(G50*H50,6)</f>
      </c>
      <c r="L50" s="38">
        <v>0</v>
      </c>
      <c s="32">
        <f>ROUND(ROUND(L50,2)*ROUND(G50,3),2)</f>
      </c>
      <c s="36" t="s">
        <v>62</v>
      </c>
      <c>
        <f>(M50*21)/100</f>
      </c>
      <c t="s">
        <v>27</v>
      </c>
    </row>
    <row r="51" spans="1:5" ht="12.75">
      <c r="A51" s="35" t="s">
        <v>55</v>
      </c>
      <c r="E51" s="39" t="s">
        <v>51</v>
      </c>
    </row>
    <row r="52" spans="1:5" ht="12.75">
      <c r="A52" s="35" t="s">
        <v>56</v>
      </c>
      <c r="E52" s="40" t="s">
        <v>109</v>
      </c>
    </row>
    <row r="53" spans="1:5" ht="25.5">
      <c r="A53" t="s">
        <v>58</v>
      </c>
      <c r="E53" s="39" t="s">
        <v>110</v>
      </c>
    </row>
    <row r="54" spans="1:13" ht="12.75">
      <c r="A54" t="s">
        <v>46</v>
      </c>
      <c r="C54" s="31" t="s">
        <v>27</v>
      </c>
      <c r="E54" s="33" t="s">
        <v>111</v>
      </c>
      <c r="J54" s="32">
        <f>0</f>
      </c>
      <c s="32">
        <f>0</f>
      </c>
      <c s="32">
        <f>0+L55+L59+L63+L67+L71+L75+L79</f>
      </c>
      <c s="32">
        <f>0+M55+M59+M63+M67+M71+M75+M79</f>
      </c>
    </row>
    <row r="55" spans="1:16" ht="25.5">
      <c r="A55" t="s">
        <v>49</v>
      </c>
      <c s="34" t="s">
        <v>112</v>
      </c>
      <c s="34" t="s">
        <v>294</v>
      </c>
      <c s="35" t="s">
        <v>51</v>
      </c>
      <c s="6" t="s">
        <v>295</v>
      </c>
      <c s="36" t="s">
        <v>67</v>
      </c>
      <c s="37">
        <v>1</v>
      </c>
      <c s="36">
        <v>0</v>
      </c>
      <c s="36">
        <f>ROUND(G55*H55,6)</f>
      </c>
      <c r="L55" s="38">
        <v>0</v>
      </c>
      <c s="32">
        <f>ROUND(ROUND(L55,2)*ROUND(G55,3),2)</f>
      </c>
      <c s="36" t="s">
        <v>62</v>
      </c>
      <c>
        <f>(M55*21)/100</f>
      </c>
      <c t="s">
        <v>27</v>
      </c>
    </row>
    <row r="56" spans="1:5" ht="12.75">
      <c r="A56" s="35" t="s">
        <v>55</v>
      </c>
      <c r="E56" s="39" t="s">
        <v>51</v>
      </c>
    </row>
    <row r="57" spans="1:5" ht="12.75">
      <c r="A57" s="35" t="s">
        <v>56</v>
      </c>
      <c r="E57" s="40" t="s">
        <v>690</v>
      </c>
    </row>
    <row r="58" spans="1:5" ht="51">
      <c r="A58" t="s">
        <v>58</v>
      </c>
      <c r="E58" s="39" t="s">
        <v>297</v>
      </c>
    </row>
    <row r="59" spans="1:16" ht="25.5">
      <c r="A59" t="s">
        <v>49</v>
      </c>
      <c s="34" t="s">
        <v>117</v>
      </c>
      <c s="34" t="s">
        <v>298</v>
      </c>
      <c s="35" t="s">
        <v>51</v>
      </c>
      <c s="6" t="s">
        <v>299</v>
      </c>
      <c s="36" t="s">
        <v>67</v>
      </c>
      <c s="37">
        <v>4</v>
      </c>
      <c s="36">
        <v>0</v>
      </c>
      <c s="36">
        <f>ROUND(G59*H59,6)</f>
      </c>
      <c r="L59" s="38">
        <v>0</v>
      </c>
      <c s="32">
        <f>ROUND(ROUND(L59,2)*ROUND(G59,3),2)</f>
      </c>
      <c s="36" t="s">
        <v>62</v>
      </c>
      <c>
        <f>(M59*21)/100</f>
      </c>
      <c t="s">
        <v>27</v>
      </c>
    </row>
    <row r="60" spans="1:5" ht="12.75">
      <c r="A60" s="35" t="s">
        <v>55</v>
      </c>
      <c r="E60" s="39" t="s">
        <v>51</v>
      </c>
    </row>
    <row r="61" spans="1:5" ht="25.5">
      <c r="A61" s="35" t="s">
        <v>56</v>
      </c>
      <c r="E61" s="40" t="s">
        <v>711</v>
      </c>
    </row>
    <row r="62" spans="1:5" ht="51">
      <c r="A62" t="s">
        <v>58</v>
      </c>
      <c r="E62" s="39" t="s">
        <v>301</v>
      </c>
    </row>
    <row r="63" spans="1:16" ht="25.5">
      <c r="A63" t="s">
        <v>49</v>
      </c>
      <c s="34" t="s">
        <v>122</v>
      </c>
      <c s="34" t="s">
        <v>113</v>
      </c>
      <c s="35" t="s">
        <v>51</v>
      </c>
      <c s="6" t="s">
        <v>114</v>
      </c>
      <c s="36" t="s">
        <v>53</v>
      </c>
      <c s="37">
        <v>2333</v>
      </c>
      <c s="36">
        <v>0</v>
      </c>
      <c s="36">
        <f>ROUND(G63*H63,6)</f>
      </c>
      <c r="L63" s="38">
        <v>0</v>
      </c>
      <c s="32">
        <f>ROUND(ROUND(L63,2)*ROUND(G63,3),2)</f>
      </c>
      <c s="36" t="s">
        <v>62</v>
      </c>
      <c>
        <f>(M63*21)/100</f>
      </c>
      <c t="s">
        <v>27</v>
      </c>
    </row>
    <row r="64" spans="1:5" ht="12.75">
      <c r="A64" s="35" t="s">
        <v>55</v>
      </c>
      <c r="E64" s="39" t="s">
        <v>51</v>
      </c>
    </row>
    <row r="65" spans="1:5" ht="25.5">
      <c r="A65" s="35" t="s">
        <v>56</v>
      </c>
      <c r="E65" s="40" t="s">
        <v>712</v>
      </c>
    </row>
    <row r="66" spans="1:5" ht="51">
      <c r="A66" t="s">
        <v>58</v>
      </c>
      <c r="E66" s="39" t="s">
        <v>116</v>
      </c>
    </row>
    <row r="67" spans="1:16" ht="25.5">
      <c r="A67" t="s">
        <v>49</v>
      </c>
      <c s="34" t="s">
        <v>128</v>
      </c>
      <c s="34" t="s">
        <v>118</v>
      </c>
      <c s="35" t="s">
        <v>51</v>
      </c>
      <c s="6" t="s">
        <v>119</v>
      </c>
      <c s="36" t="s">
        <v>53</v>
      </c>
      <c s="37">
        <v>2333</v>
      </c>
      <c s="36">
        <v>0</v>
      </c>
      <c s="36">
        <f>ROUND(G67*H67,6)</f>
      </c>
      <c r="L67" s="38">
        <v>0</v>
      </c>
      <c s="32">
        <f>ROUND(ROUND(L67,2)*ROUND(G67,3),2)</f>
      </c>
      <c s="36" t="s">
        <v>62</v>
      </c>
      <c>
        <f>(M67*21)/100</f>
      </c>
      <c t="s">
        <v>27</v>
      </c>
    </row>
    <row r="68" spans="1:5" ht="12.75">
      <c r="A68" s="35" t="s">
        <v>55</v>
      </c>
      <c r="E68" s="39" t="s">
        <v>51</v>
      </c>
    </row>
    <row r="69" spans="1:5" ht="12.75">
      <c r="A69" s="35" t="s">
        <v>56</v>
      </c>
      <c r="E69" s="40" t="s">
        <v>120</v>
      </c>
    </row>
    <row r="70" spans="1:5" ht="38.25">
      <c r="A70" t="s">
        <v>58</v>
      </c>
      <c r="E70" s="39" t="s">
        <v>121</v>
      </c>
    </row>
    <row r="71" spans="1:16" ht="25.5">
      <c r="A71" t="s">
        <v>49</v>
      </c>
      <c s="34" t="s">
        <v>133</v>
      </c>
      <c s="34" t="s">
        <v>123</v>
      </c>
      <c s="35" t="s">
        <v>51</v>
      </c>
      <c s="6" t="s">
        <v>124</v>
      </c>
      <c s="36" t="s">
        <v>125</v>
      </c>
      <c s="37">
        <v>118</v>
      </c>
      <c s="36">
        <v>0</v>
      </c>
      <c s="36">
        <f>ROUND(G71*H71,6)</f>
      </c>
      <c r="L71" s="38">
        <v>0</v>
      </c>
      <c s="32">
        <f>ROUND(ROUND(L71,2)*ROUND(G71,3),2)</f>
      </c>
      <c s="36" t="s">
        <v>62</v>
      </c>
      <c>
        <f>(M71*21)/100</f>
      </c>
      <c t="s">
        <v>27</v>
      </c>
    </row>
    <row r="72" spans="1:5" ht="12.75">
      <c r="A72" s="35" t="s">
        <v>55</v>
      </c>
      <c r="E72" s="39" t="s">
        <v>51</v>
      </c>
    </row>
    <row r="73" spans="1:5" ht="25.5">
      <c r="A73" s="35" t="s">
        <v>56</v>
      </c>
      <c r="E73" s="40" t="s">
        <v>713</v>
      </c>
    </row>
    <row r="74" spans="1:5" ht="76.5">
      <c r="A74" t="s">
        <v>58</v>
      </c>
      <c r="E74" s="39" t="s">
        <v>127</v>
      </c>
    </row>
    <row r="75" spans="1:16" ht="25.5">
      <c r="A75" t="s">
        <v>49</v>
      </c>
      <c s="34" t="s">
        <v>139</v>
      </c>
      <c s="34" t="s">
        <v>129</v>
      </c>
      <c s="35" t="s">
        <v>51</v>
      </c>
      <c s="6" t="s">
        <v>130</v>
      </c>
      <c s="36" t="s">
        <v>125</v>
      </c>
      <c s="37">
        <v>6.7</v>
      </c>
      <c s="36">
        <v>0</v>
      </c>
      <c s="36">
        <f>ROUND(G75*H75,6)</f>
      </c>
      <c r="L75" s="38">
        <v>0</v>
      </c>
      <c s="32">
        <f>ROUND(ROUND(L75,2)*ROUND(G75,3),2)</f>
      </c>
      <c s="36" t="s">
        <v>62</v>
      </c>
      <c>
        <f>(M75*21)/100</f>
      </c>
      <c t="s">
        <v>27</v>
      </c>
    </row>
    <row r="76" spans="1:5" ht="12.75">
      <c r="A76" s="35" t="s">
        <v>55</v>
      </c>
      <c r="E76" s="39" t="s">
        <v>51</v>
      </c>
    </row>
    <row r="77" spans="1:5" ht="12.75">
      <c r="A77" s="35" t="s">
        <v>56</v>
      </c>
      <c r="E77" s="40" t="s">
        <v>714</v>
      </c>
    </row>
    <row r="78" spans="1:5" ht="63.75">
      <c r="A78" t="s">
        <v>58</v>
      </c>
      <c r="E78" s="39" t="s">
        <v>132</v>
      </c>
    </row>
    <row r="79" spans="1:16" ht="25.5">
      <c r="A79" t="s">
        <v>49</v>
      </c>
      <c s="34" t="s">
        <v>144</v>
      </c>
      <c s="34" t="s">
        <v>134</v>
      </c>
      <c s="35" t="s">
        <v>51</v>
      </c>
      <c s="6" t="s">
        <v>135</v>
      </c>
      <c s="36" t="s">
        <v>125</v>
      </c>
      <c s="37">
        <v>65</v>
      </c>
      <c s="36">
        <v>0</v>
      </c>
      <c s="36">
        <f>ROUND(G79*H79,6)</f>
      </c>
      <c r="L79" s="38">
        <v>0</v>
      </c>
      <c s="32">
        <f>ROUND(ROUND(L79,2)*ROUND(G79,3),2)</f>
      </c>
      <c s="36" t="s">
        <v>62</v>
      </c>
      <c>
        <f>(M79*21)/100</f>
      </c>
      <c t="s">
        <v>27</v>
      </c>
    </row>
    <row r="80" spans="1:5" ht="12.75">
      <c r="A80" s="35" t="s">
        <v>55</v>
      </c>
      <c r="E80" s="39" t="s">
        <v>51</v>
      </c>
    </row>
    <row r="81" spans="1:5" ht="25.5">
      <c r="A81" s="35" t="s">
        <v>56</v>
      </c>
      <c r="E81" s="40" t="s">
        <v>715</v>
      </c>
    </row>
    <row r="82" spans="1:5" ht="76.5">
      <c r="A82" t="s">
        <v>58</v>
      </c>
      <c r="E82" s="39" t="s">
        <v>137</v>
      </c>
    </row>
    <row r="83" spans="1:13" ht="12.75">
      <c r="A83" t="s">
        <v>46</v>
      </c>
      <c r="C83" s="31" t="s">
        <v>26</v>
      </c>
      <c r="E83" s="33" t="s">
        <v>138</v>
      </c>
      <c r="J83" s="32">
        <f>0</f>
      </c>
      <c s="32">
        <f>0</f>
      </c>
      <c s="32">
        <f>0+L84+L88+L92</f>
      </c>
      <c s="32">
        <f>0+M84+M88+M92</f>
      </c>
    </row>
    <row r="84" spans="1:16" ht="25.5">
      <c r="A84" t="s">
        <v>49</v>
      </c>
      <c s="34" t="s">
        <v>149</v>
      </c>
      <c s="34" t="s">
        <v>65</v>
      </c>
      <c s="35" t="s">
        <v>51</v>
      </c>
      <c s="6" t="s">
        <v>66</v>
      </c>
      <c s="36" t="s">
        <v>67</v>
      </c>
      <c s="37">
        <v>36</v>
      </c>
      <c s="36">
        <v>0</v>
      </c>
      <c s="36">
        <f>ROUND(G84*H84,6)</f>
      </c>
      <c r="L84" s="38">
        <v>0</v>
      </c>
      <c s="32">
        <f>ROUND(ROUND(L84,2)*ROUND(G84,3),2)</f>
      </c>
      <c s="36" t="s">
        <v>62</v>
      </c>
      <c>
        <f>(M84*21)/100</f>
      </c>
      <c t="s">
        <v>27</v>
      </c>
    </row>
    <row r="85" spans="1:5" ht="12.75">
      <c r="A85" s="35" t="s">
        <v>55</v>
      </c>
      <c r="E85" s="39" t="s">
        <v>51</v>
      </c>
    </row>
    <row r="86" spans="1:5" ht="12.75">
      <c r="A86" s="35" t="s">
        <v>56</v>
      </c>
      <c r="E86" s="40" t="s">
        <v>716</v>
      </c>
    </row>
    <row r="87" spans="1:5" ht="38.25">
      <c r="A87" t="s">
        <v>58</v>
      </c>
      <c r="E87" s="39" t="s">
        <v>588</v>
      </c>
    </row>
    <row r="88" spans="1:16" ht="25.5">
      <c r="A88" t="s">
        <v>49</v>
      </c>
      <c s="34" t="s">
        <v>154</v>
      </c>
      <c s="34" t="s">
        <v>150</v>
      </c>
      <c s="35" t="s">
        <v>51</v>
      </c>
      <c s="6" t="s">
        <v>151</v>
      </c>
      <c s="36" t="s">
        <v>53</v>
      </c>
      <c s="37">
        <v>17</v>
      </c>
      <c s="36">
        <v>0</v>
      </c>
      <c s="36">
        <f>ROUND(G88*H88,6)</f>
      </c>
      <c r="L88" s="38">
        <v>0</v>
      </c>
      <c s="32">
        <f>ROUND(ROUND(L88,2)*ROUND(G88,3),2)</f>
      </c>
      <c s="36" t="s">
        <v>62</v>
      </c>
      <c>
        <f>(M88*21)/100</f>
      </c>
      <c t="s">
        <v>27</v>
      </c>
    </row>
    <row r="89" spans="1:5" ht="12.75">
      <c r="A89" s="35" t="s">
        <v>55</v>
      </c>
      <c r="E89" s="39" t="s">
        <v>51</v>
      </c>
    </row>
    <row r="90" spans="1:5" ht="38.25">
      <c r="A90" s="35" t="s">
        <v>56</v>
      </c>
      <c r="E90" s="40" t="s">
        <v>589</v>
      </c>
    </row>
    <row r="91" spans="1:5" ht="76.5">
      <c r="A91" t="s">
        <v>58</v>
      </c>
      <c r="E91" s="39" t="s">
        <v>153</v>
      </c>
    </row>
    <row r="92" spans="1:16" ht="25.5">
      <c r="A92" t="s">
        <v>49</v>
      </c>
      <c s="34" t="s">
        <v>159</v>
      </c>
      <c s="34" t="s">
        <v>155</v>
      </c>
      <c s="35" t="s">
        <v>51</v>
      </c>
      <c s="6" t="s">
        <v>156</v>
      </c>
      <c s="36" t="s">
        <v>53</v>
      </c>
      <c s="37">
        <v>9</v>
      </c>
      <c s="36">
        <v>0</v>
      </c>
      <c s="36">
        <f>ROUND(G92*H92,6)</f>
      </c>
      <c r="L92" s="38">
        <v>0</v>
      </c>
      <c s="32">
        <f>ROUND(ROUND(L92,2)*ROUND(G92,3),2)</f>
      </c>
      <c s="36" t="s">
        <v>62</v>
      </c>
      <c>
        <f>(M92*21)/100</f>
      </c>
      <c t="s">
        <v>27</v>
      </c>
    </row>
    <row r="93" spans="1:5" ht="12.75">
      <c r="A93" s="35" t="s">
        <v>55</v>
      </c>
      <c r="E93" s="39" t="s">
        <v>51</v>
      </c>
    </row>
    <row r="94" spans="1:5" ht="38.25">
      <c r="A94" s="35" t="s">
        <v>56</v>
      </c>
      <c r="E94" s="40" t="s">
        <v>311</v>
      </c>
    </row>
    <row r="95" spans="1:5" ht="63.75">
      <c r="A95" t="s">
        <v>58</v>
      </c>
      <c r="E95" s="39" t="s">
        <v>158</v>
      </c>
    </row>
    <row r="96" spans="1:13" ht="12.75">
      <c r="A96" t="s">
        <v>46</v>
      </c>
      <c r="C96" s="31" t="s">
        <v>70</v>
      </c>
      <c r="E96" s="33" t="s">
        <v>717</v>
      </c>
      <c r="J96" s="32">
        <f>0</f>
      </c>
      <c s="32">
        <f>0</f>
      </c>
      <c s="32">
        <f>0+L97+L101+L105+L109+L113+L117+L121+L125</f>
      </c>
      <c s="32">
        <f>0+M97+M101+M105+M109+M113+M117+M121+M125</f>
      </c>
    </row>
    <row r="97" spans="1:16" ht="25.5">
      <c r="A97" t="s">
        <v>49</v>
      </c>
      <c s="34" t="s">
        <v>166</v>
      </c>
      <c s="34" t="s">
        <v>65</v>
      </c>
      <c s="35" t="s">
        <v>51</v>
      </c>
      <c s="6" t="s">
        <v>66</v>
      </c>
      <c s="36" t="s">
        <v>67</v>
      </c>
      <c s="37">
        <v>159</v>
      </c>
      <c s="36">
        <v>0</v>
      </c>
      <c s="36">
        <f>ROUND(G97*H97,6)</f>
      </c>
      <c r="L97" s="38">
        <v>0</v>
      </c>
      <c s="32">
        <f>ROUND(ROUND(L97,2)*ROUND(G97,3),2)</f>
      </c>
      <c s="36" t="s">
        <v>62</v>
      </c>
      <c>
        <f>(M97*21)/100</f>
      </c>
      <c t="s">
        <v>27</v>
      </c>
    </row>
    <row r="98" spans="1:5" ht="12.75">
      <c r="A98" s="35" t="s">
        <v>55</v>
      </c>
      <c r="E98" s="39" t="s">
        <v>51</v>
      </c>
    </row>
    <row r="99" spans="1:5" ht="51">
      <c r="A99" s="35" t="s">
        <v>56</v>
      </c>
      <c r="E99" s="40" t="s">
        <v>718</v>
      </c>
    </row>
    <row r="100" spans="1:5" ht="51">
      <c r="A100" t="s">
        <v>58</v>
      </c>
      <c r="E100" s="39" t="s">
        <v>719</v>
      </c>
    </row>
    <row r="101" spans="1:16" ht="25.5">
      <c r="A101" t="s">
        <v>49</v>
      </c>
      <c s="34" t="s">
        <v>168</v>
      </c>
      <c s="34" t="s">
        <v>150</v>
      </c>
      <c s="35" t="s">
        <v>51</v>
      </c>
      <c s="6" t="s">
        <v>151</v>
      </c>
      <c s="36" t="s">
        <v>53</v>
      </c>
      <c s="37">
        <v>73</v>
      </c>
      <c s="36">
        <v>0</v>
      </c>
      <c s="36">
        <f>ROUND(G101*H101,6)</f>
      </c>
      <c r="L101" s="38">
        <v>0</v>
      </c>
      <c s="32">
        <f>ROUND(ROUND(L101,2)*ROUND(G101,3),2)</f>
      </c>
      <c s="36" t="s">
        <v>62</v>
      </c>
      <c>
        <f>(M101*21)/100</f>
      </c>
      <c t="s">
        <v>27</v>
      </c>
    </row>
    <row r="102" spans="1:5" ht="12.75">
      <c r="A102" s="35" t="s">
        <v>55</v>
      </c>
      <c r="E102" s="39" t="s">
        <v>51</v>
      </c>
    </row>
    <row r="103" spans="1:5" ht="38.25">
      <c r="A103" s="35" t="s">
        <v>56</v>
      </c>
      <c r="E103" s="40" t="s">
        <v>592</v>
      </c>
    </row>
    <row r="104" spans="1:5" ht="76.5">
      <c r="A104" t="s">
        <v>58</v>
      </c>
      <c r="E104" s="39" t="s">
        <v>153</v>
      </c>
    </row>
    <row r="105" spans="1:16" ht="25.5">
      <c r="A105" t="s">
        <v>49</v>
      </c>
      <c s="34" t="s">
        <v>171</v>
      </c>
      <c s="34" t="s">
        <v>155</v>
      </c>
      <c s="35" t="s">
        <v>51</v>
      </c>
      <c s="6" t="s">
        <v>156</v>
      </c>
      <c s="36" t="s">
        <v>53</v>
      </c>
      <c s="37">
        <v>40</v>
      </c>
      <c s="36">
        <v>0</v>
      </c>
      <c s="36">
        <f>ROUND(G105*H105,6)</f>
      </c>
      <c r="L105" s="38">
        <v>0</v>
      </c>
      <c s="32">
        <f>ROUND(ROUND(L105,2)*ROUND(G105,3),2)</f>
      </c>
      <c s="36" t="s">
        <v>62</v>
      </c>
      <c>
        <f>(M105*21)/100</f>
      </c>
      <c t="s">
        <v>27</v>
      </c>
    </row>
    <row r="106" spans="1:5" ht="12.75">
      <c r="A106" s="35" t="s">
        <v>55</v>
      </c>
      <c r="E106" s="39" t="s">
        <v>51</v>
      </c>
    </row>
    <row r="107" spans="1:5" ht="38.25">
      <c r="A107" s="35" t="s">
        <v>56</v>
      </c>
      <c r="E107" s="40" t="s">
        <v>561</v>
      </c>
    </row>
    <row r="108" spans="1:5" ht="63.75">
      <c r="A108" t="s">
        <v>58</v>
      </c>
      <c r="E108" s="39" t="s">
        <v>158</v>
      </c>
    </row>
    <row r="109" spans="1:16" ht="12.75">
      <c r="A109" t="s">
        <v>49</v>
      </c>
      <c s="34" t="s">
        <v>172</v>
      </c>
      <c s="34" t="s">
        <v>175</v>
      </c>
      <c s="35" t="s">
        <v>51</v>
      </c>
      <c s="6" t="s">
        <v>176</v>
      </c>
      <c s="36" t="s">
        <v>53</v>
      </c>
      <c s="37">
        <v>630</v>
      </c>
      <c s="36">
        <v>0</v>
      </c>
      <c s="36">
        <f>ROUND(G109*H109,6)</f>
      </c>
      <c r="L109" s="38">
        <v>0</v>
      </c>
      <c s="32">
        <f>ROUND(ROUND(L109,2)*ROUND(G109,3),2)</f>
      </c>
      <c s="36" t="s">
        <v>62</v>
      </c>
      <c>
        <f>(M109*21)/100</f>
      </c>
      <c t="s">
        <v>27</v>
      </c>
    </row>
    <row r="110" spans="1:5" ht="12.75">
      <c r="A110" s="35" t="s">
        <v>55</v>
      </c>
      <c r="E110" s="39" t="s">
        <v>51</v>
      </c>
    </row>
    <row r="111" spans="1:5" ht="12.75">
      <c r="A111" s="35" t="s">
        <v>56</v>
      </c>
      <c r="E111" s="40" t="s">
        <v>720</v>
      </c>
    </row>
    <row r="112" spans="1:5" ht="38.25">
      <c r="A112" t="s">
        <v>58</v>
      </c>
      <c r="E112" s="39" t="s">
        <v>178</v>
      </c>
    </row>
    <row r="113" spans="1:16" ht="12.75">
      <c r="A113" t="s">
        <v>49</v>
      </c>
      <c s="34" t="s">
        <v>173</v>
      </c>
      <c s="34" t="s">
        <v>721</v>
      </c>
      <c s="35" t="s">
        <v>51</v>
      </c>
      <c s="6" t="s">
        <v>722</v>
      </c>
      <c s="36" t="s">
        <v>53</v>
      </c>
      <c s="37">
        <v>630</v>
      </c>
      <c s="36">
        <v>0</v>
      </c>
      <c s="36">
        <f>ROUND(G113*H113,6)</f>
      </c>
      <c r="L113" s="38">
        <v>0</v>
      </c>
      <c s="32">
        <f>ROUND(ROUND(L113,2)*ROUND(G113,3),2)</f>
      </c>
      <c s="36" t="s">
        <v>77</v>
      </c>
      <c>
        <f>(M113*21)/100</f>
      </c>
      <c t="s">
        <v>27</v>
      </c>
    </row>
    <row r="114" spans="1:5" ht="12.75">
      <c r="A114" s="35" t="s">
        <v>55</v>
      </c>
      <c r="E114" s="39" t="s">
        <v>51</v>
      </c>
    </row>
    <row r="115" spans="1:5" ht="12.75">
      <c r="A115" s="35" t="s">
        <v>56</v>
      </c>
      <c r="E115" s="40" t="s">
        <v>723</v>
      </c>
    </row>
    <row r="116" spans="1:5" ht="51">
      <c r="A116" t="s">
        <v>58</v>
      </c>
      <c r="E116" s="39" t="s">
        <v>724</v>
      </c>
    </row>
    <row r="117" spans="1:16" ht="25.5">
      <c r="A117" t="s">
        <v>49</v>
      </c>
      <c s="34" t="s">
        <v>174</v>
      </c>
      <c s="34" t="s">
        <v>96</v>
      </c>
      <c s="35" t="s">
        <v>51</v>
      </c>
      <c s="6" t="s">
        <v>97</v>
      </c>
      <c s="36" t="s">
        <v>98</v>
      </c>
      <c s="37">
        <v>943</v>
      </c>
      <c s="36">
        <v>0</v>
      </c>
      <c s="36">
        <f>ROUND(G117*H117,6)</f>
      </c>
      <c r="L117" s="38">
        <v>0</v>
      </c>
      <c s="32">
        <f>ROUND(ROUND(L117,2)*ROUND(G117,3),2)</f>
      </c>
      <c s="36" t="s">
        <v>62</v>
      </c>
      <c>
        <f>(M117*21)/100</f>
      </c>
      <c t="s">
        <v>27</v>
      </c>
    </row>
    <row r="118" spans="1:5" ht="12.75">
      <c r="A118" s="35" t="s">
        <v>55</v>
      </c>
      <c r="E118" s="39" t="s">
        <v>51</v>
      </c>
    </row>
    <row r="119" spans="1:5" ht="38.25">
      <c r="A119" s="35" t="s">
        <v>56</v>
      </c>
      <c r="E119" s="40" t="s">
        <v>725</v>
      </c>
    </row>
    <row r="120" spans="1:5" ht="38.25">
      <c r="A120" t="s">
        <v>58</v>
      </c>
      <c r="E120" s="39" t="s">
        <v>726</v>
      </c>
    </row>
    <row r="121" spans="1:16" ht="12.75">
      <c r="A121" t="s">
        <v>49</v>
      </c>
      <c s="34" t="s">
        <v>179</v>
      </c>
      <c s="34" t="s">
        <v>102</v>
      </c>
      <c s="35" t="s">
        <v>51</v>
      </c>
      <c s="6" t="s">
        <v>103</v>
      </c>
      <c s="36" t="s">
        <v>98</v>
      </c>
      <c s="37">
        <v>1132</v>
      </c>
      <c s="36">
        <v>0</v>
      </c>
      <c s="36">
        <f>ROUND(G121*H121,6)</f>
      </c>
      <c r="L121" s="38">
        <v>0</v>
      </c>
      <c s="32">
        <f>ROUND(ROUND(L121,2)*ROUND(G121,3),2)</f>
      </c>
      <c s="36" t="s">
        <v>62</v>
      </c>
      <c>
        <f>(M121*21)/100</f>
      </c>
      <c t="s">
        <v>27</v>
      </c>
    </row>
    <row r="122" spans="1:5" ht="12.75">
      <c r="A122" s="35" t="s">
        <v>55</v>
      </c>
      <c r="E122" s="39" t="s">
        <v>51</v>
      </c>
    </row>
    <row r="123" spans="1:5" ht="25.5">
      <c r="A123" s="35" t="s">
        <v>56</v>
      </c>
      <c r="E123" s="40" t="s">
        <v>105</v>
      </c>
    </row>
    <row r="124" spans="1:5" ht="12.75">
      <c r="A124" t="s">
        <v>58</v>
      </c>
      <c r="E124" s="39" t="s">
        <v>51</v>
      </c>
    </row>
    <row r="125" spans="1:16" ht="25.5">
      <c r="A125" t="s">
        <v>49</v>
      </c>
      <c s="34" t="s">
        <v>184</v>
      </c>
      <c s="34" t="s">
        <v>199</v>
      </c>
      <c s="35" t="s">
        <v>51</v>
      </c>
      <c s="6" t="s">
        <v>200</v>
      </c>
      <c s="36" t="s">
        <v>67</v>
      </c>
      <c s="37">
        <v>2</v>
      </c>
      <c s="36">
        <v>0</v>
      </c>
      <c s="36">
        <f>ROUND(G125*H125,6)</f>
      </c>
      <c r="L125" s="38">
        <v>0</v>
      </c>
      <c s="32">
        <f>ROUND(ROUND(L125,2)*ROUND(G125,3),2)</f>
      </c>
      <c s="36" t="s">
        <v>62</v>
      </c>
      <c>
        <f>(M125*21)/100</f>
      </c>
      <c t="s">
        <v>27</v>
      </c>
    </row>
    <row r="126" spans="1:5" ht="12.75">
      <c r="A126" s="35" t="s">
        <v>55</v>
      </c>
      <c r="E126" s="39" t="s">
        <v>51</v>
      </c>
    </row>
    <row r="127" spans="1:5" ht="25.5">
      <c r="A127" s="35" t="s">
        <v>56</v>
      </c>
      <c r="E127" s="40" t="s">
        <v>350</v>
      </c>
    </row>
    <row r="128" spans="1:5" ht="25.5">
      <c r="A128" t="s">
        <v>58</v>
      </c>
      <c r="E128" s="39" t="s">
        <v>202</v>
      </c>
    </row>
    <row r="129" spans="1:13" ht="12.75">
      <c r="A129" t="s">
        <v>46</v>
      </c>
      <c r="C129" s="31" t="s">
        <v>74</v>
      </c>
      <c r="E129" s="33" t="s">
        <v>203</v>
      </c>
      <c r="J129" s="32">
        <f>0</f>
      </c>
      <c s="32">
        <f>0</f>
      </c>
      <c s="32">
        <f>0+L130+L134+L138+L142+L146+L150+L154+L158+L162+L166+L170+L174+L178</f>
      </c>
      <c s="32">
        <f>0+M130+M134+M138+M142+M146+M150+M154+M158+M162+M166+M170+M174+M178</f>
      </c>
    </row>
    <row r="130" spans="1:16" ht="25.5">
      <c r="A130" t="s">
        <v>49</v>
      </c>
      <c s="34" t="s">
        <v>189</v>
      </c>
      <c s="34" t="s">
        <v>205</v>
      </c>
      <c s="35" t="s">
        <v>51</v>
      </c>
      <c s="6" t="s">
        <v>206</v>
      </c>
      <c s="36" t="s">
        <v>98</v>
      </c>
      <c s="37">
        <v>73.2</v>
      </c>
      <c s="36">
        <v>0</v>
      </c>
      <c s="36">
        <f>ROUND(G130*H130,6)</f>
      </c>
      <c r="L130" s="38">
        <v>0</v>
      </c>
      <c s="32">
        <f>ROUND(ROUND(L130,2)*ROUND(G130,3),2)</f>
      </c>
      <c s="36" t="s">
        <v>62</v>
      </c>
      <c>
        <f>(M130*21)/100</f>
      </c>
      <c t="s">
        <v>27</v>
      </c>
    </row>
    <row r="131" spans="1:5" ht="12.75">
      <c r="A131" s="35" t="s">
        <v>55</v>
      </c>
      <c r="E131" s="39" t="s">
        <v>51</v>
      </c>
    </row>
    <row r="132" spans="1:5" ht="12.75">
      <c r="A132" s="35" t="s">
        <v>56</v>
      </c>
      <c r="E132" s="40" t="s">
        <v>207</v>
      </c>
    </row>
    <row r="133" spans="1:5" ht="25.5">
      <c r="A133" t="s">
        <v>58</v>
      </c>
      <c r="E133" s="39" t="s">
        <v>208</v>
      </c>
    </row>
    <row r="134" spans="1:16" ht="25.5">
      <c r="A134" t="s">
        <v>49</v>
      </c>
      <c s="34" t="s">
        <v>192</v>
      </c>
      <c s="34" t="s">
        <v>210</v>
      </c>
      <c s="35" t="s">
        <v>51</v>
      </c>
      <c s="6" t="s">
        <v>211</v>
      </c>
      <c s="36" t="s">
        <v>125</v>
      </c>
      <c s="37">
        <v>18.8</v>
      </c>
      <c s="36">
        <v>0</v>
      </c>
      <c s="36">
        <f>ROUND(G134*H134,6)</f>
      </c>
      <c r="L134" s="38">
        <v>0</v>
      </c>
      <c s="32">
        <f>ROUND(ROUND(L134,2)*ROUND(G134,3),2)</f>
      </c>
      <c s="36" t="s">
        <v>62</v>
      </c>
      <c>
        <f>(M134*21)/100</f>
      </c>
      <c t="s">
        <v>27</v>
      </c>
    </row>
    <row r="135" spans="1:5" ht="12.75">
      <c r="A135" s="35" t="s">
        <v>55</v>
      </c>
      <c r="E135" s="39" t="s">
        <v>51</v>
      </c>
    </row>
    <row r="136" spans="1:5" ht="38.25">
      <c r="A136" s="35" t="s">
        <v>56</v>
      </c>
      <c r="E136" s="40" t="s">
        <v>212</v>
      </c>
    </row>
    <row r="137" spans="1:5" ht="51">
      <c r="A137" t="s">
        <v>58</v>
      </c>
      <c r="E137" s="39" t="s">
        <v>213</v>
      </c>
    </row>
    <row r="138" spans="1:16" ht="25.5">
      <c r="A138" t="s">
        <v>49</v>
      </c>
      <c s="34" t="s">
        <v>197</v>
      </c>
      <c s="34" t="s">
        <v>215</v>
      </c>
      <c s="35" t="s">
        <v>51</v>
      </c>
      <c s="6" t="s">
        <v>216</v>
      </c>
      <c s="36" t="s">
        <v>125</v>
      </c>
      <c s="37">
        <v>18.8</v>
      </c>
      <c s="36">
        <v>0</v>
      </c>
      <c s="36">
        <f>ROUND(G138*H138,6)</f>
      </c>
      <c r="L138" s="38">
        <v>0</v>
      </c>
      <c s="32">
        <f>ROUND(ROUND(L138,2)*ROUND(G138,3),2)</f>
      </c>
      <c s="36" t="s">
        <v>62</v>
      </c>
      <c>
        <f>(M138*21)/100</f>
      </c>
      <c t="s">
        <v>27</v>
      </c>
    </row>
    <row r="139" spans="1:5" ht="12.75">
      <c r="A139" s="35" t="s">
        <v>55</v>
      </c>
      <c r="E139" s="39" t="s">
        <v>51</v>
      </c>
    </row>
    <row r="140" spans="1:5" ht="12.75">
      <c r="A140" s="35" t="s">
        <v>56</v>
      </c>
      <c r="E140" s="40" t="s">
        <v>217</v>
      </c>
    </row>
    <row r="141" spans="1:5" ht="25.5">
      <c r="A141" t="s">
        <v>58</v>
      </c>
      <c r="E141" s="39" t="s">
        <v>218</v>
      </c>
    </row>
    <row r="142" spans="1:16" ht="25.5">
      <c r="A142" t="s">
        <v>49</v>
      </c>
      <c s="34" t="s">
        <v>198</v>
      </c>
      <c s="34" t="s">
        <v>220</v>
      </c>
      <c s="35" t="s">
        <v>51</v>
      </c>
      <c s="6" t="s">
        <v>221</v>
      </c>
      <c s="36" t="s">
        <v>67</v>
      </c>
      <c s="37">
        <v>61</v>
      </c>
      <c s="36">
        <v>0</v>
      </c>
      <c s="36">
        <f>ROUND(G142*H142,6)</f>
      </c>
      <c r="L142" s="38">
        <v>0</v>
      </c>
      <c s="32">
        <f>ROUND(ROUND(L142,2)*ROUND(G142,3),2)</f>
      </c>
      <c s="36" t="s">
        <v>62</v>
      </c>
      <c>
        <f>(M142*21)/100</f>
      </c>
      <c t="s">
        <v>27</v>
      </c>
    </row>
    <row r="143" spans="1:5" ht="12.75">
      <c r="A143" s="35" t="s">
        <v>55</v>
      </c>
      <c r="E143" s="39" t="s">
        <v>51</v>
      </c>
    </row>
    <row r="144" spans="1:5" ht="12.75">
      <c r="A144" s="35" t="s">
        <v>56</v>
      </c>
      <c r="E144" s="40" t="s">
        <v>727</v>
      </c>
    </row>
    <row r="145" spans="1:5" ht="51">
      <c r="A145" t="s">
        <v>58</v>
      </c>
      <c r="E145" s="39" t="s">
        <v>223</v>
      </c>
    </row>
    <row r="146" spans="1:16" ht="25.5">
      <c r="A146" t="s">
        <v>49</v>
      </c>
      <c s="34" t="s">
        <v>204</v>
      </c>
      <c s="34" t="s">
        <v>225</v>
      </c>
      <c s="35" t="s">
        <v>51</v>
      </c>
      <c s="6" t="s">
        <v>226</v>
      </c>
      <c s="36" t="s">
        <v>67</v>
      </c>
      <c s="37">
        <v>73</v>
      </c>
      <c s="36">
        <v>0</v>
      </c>
      <c s="36">
        <f>ROUND(G146*H146,6)</f>
      </c>
      <c r="L146" s="38">
        <v>0</v>
      </c>
      <c s="32">
        <f>ROUND(ROUND(L146,2)*ROUND(G146,3),2)</f>
      </c>
      <c s="36" t="s">
        <v>62</v>
      </c>
      <c>
        <f>(M146*21)/100</f>
      </c>
      <c t="s">
        <v>27</v>
      </c>
    </row>
    <row r="147" spans="1:5" ht="12.75">
      <c r="A147" s="35" t="s">
        <v>55</v>
      </c>
      <c r="E147" s="39" t="s">
        <v>51</v>
      </c>
    </row>
    <row r="148" spans="1:5" ht="12.75">
      <c r="A148" s="35" t="s">
        <v>56</v>
      </c>
      <c r="E148" s="40" t="s">
        <v>728</v>
      </c>
    </row>
    <row r="149" spans="1:5" ht="38.25">
      <c r="A149" t="s">
        <v>58</v>
      </c>
      <c r="E149" s="39" t="s">
        <v>228</v>
      </c>
    </row>
    <row r="150" spans="1:16" ht="25.5">
      <c r="A150" t="s">
        <v>49</v>
      </c>
      <c s="34" t="s">
        <v>209</v>
      </c>
      <c s="34" t="s">
        <v>71</v>
      </c>
      <c s="35" t="s">
        <v>51</v>
      </c>
      <c s="6" t="s">
        <v>66</v>
      </c>
      <c s="36" t="s">
        <v>67</v>
      </c>
      <c s="37">
        <v>43</v>
      </c>
      <c s="36">
        <v>0</v>
      </c>
      <c s="36">
        <f>ROUND(G150*H150,6)</f>
      </c>
      <c r="L150" s="38">
        <v>0</v>
      </c>
      <c s="32">
        <f>ROUND(ROUND(L150,2)*ROUND(G150,3),2)</f>
      </c>
      <c s="36" t="s">
        <v>62</v>
      </c>
      <c>
        <f>(M150*21)/100</f>
      </c>
      <c t="s">
        <v>27</v>
      </c>
    </row>
    <row r="151" spans="1:5" ht="12.75">
      <c r="A151" s="35" t="s">
        <v>55</v>
      </c>
      <c r="E151" s="39" t="s">
        <v>51</v>
      </c>
    </row>
    <row r="152" spans="1:5" ht="25.5">
      <c r="A152" s="35" t="s">
        <v>56</v>
      </c>
      <c r="E152" s="40" t="s">
        <v>729</v>
      </c>
    </row>
    <row r="153" spans="1:5" ht="76.5">
      <c r="A153" t="s">
        <v>58</v>
      </c>
      <c r="E153" s="39" t="s">
        <v>231</v>
      </c>
    </row>
    <row r="154" spans="1:16" ht="25.5">
      <c r="A154" t="s">
        <v>49</v>
      </c>
      <c s="34" t="s">
        <v>214</v>
      </c>
      <c s="34" t="s">
        <v>75</v>
      </c>
      <c s="35" t="s">
        <v>51</v>
      </c>
      <c s="6" t="s">
        <v>76</v>
      </c>
      <c s="36" t="s">
        <v>67</v>
      </c>
      <c s="37">
        <v>43</v>
      </c>
      <c s="36">
        <v>0</v>
      </c>
      <c s="36">
        <f>ROUND(G154*H154,6)</f>
      </c>
      <c r="L154" s="38">
        <v>0</v>
      </c>
      <c s="32">
        <f>ROUND(ROUND(L154,2)*ROUND(G154,3),2)</f>
      </c>
      <c s="36" t="s">
        <v>77</v>
      </c>
      <c>
        <f>(M154*21)/100</f>
      </c>
      <c t="s">
        <v>27</v>
      </c>
    </row>
    <row r="155" spans="1:5" ht="12.75">
      <c r="A155" s="35" t="s">
        <v>55</v>
      </c>
      <c r="E155" s="39" t="s">
        <v>51</v>
      </c>
    </row>
    <row r="156" spans="1:5" ht="12.75">
      <c r="A156" s="35" t="s">
        <v>56</v>
      </c>
      <c r="E156" s="40" t="s">
        <v>233</v>
      </c>
    </row>
    <row r="157" spans="1:5" ht="25.5">
      <c r="A157" t="s">
        <v>58</v>
      </c>
      <c r="E157" s="39" t="s">
        <v>79</v>
      </c>
    </row>
    <row r="158" spans="1:16" ht="25.5">
      <c r="A158" t="s">
        <v>49</v>
      </c>
      <c s="34" t="s">
        <v>219</v>
      </c>
      <c s="34" t="s">
        <v>150</v>
      </c>
      <c s="35" t="s">
        <v>51</v>
      </c>
      <c s="6" t="s">
        <v>151</v>
      </c>
      <c s="36" t="s">
        <v>53</v>
      </c>
      <c s="37">
        <v>75</v>
      </c>
      <c s="36">
        <v>0</v>
      </c>
      <c s="36">
        <f>ROUND(G158*H158,6)</f>
      </c>
      <c r="L158" s="38">
        <v>0</v>
      </c>
      <c s="32">
        <f>ROUND(ROUND(L158,2)*ROUND(G158,3),2)</f>
      </c>
      <c s="36" t="s">
        <v>62</v>
      </c>
      <c>
        <f>(M158*21)/100</f>
      </c>
      <c t="s">
        <v>27</v>
      </c>
    </row>
    <row r="159" spans="1:5" ht="12.75">
      <c r="A159" s="35" t="s">
        <v>55</v>
      </c>
      <c r="E159" s="39" t="s">
        <v>51</v>
      </c>
    </row>
    <row r="160" spans="1:5" ht="38.25">
      <c r="A160" s="35" t="s">
        <v>56</v>
      </c>
      <c r="E160" s="40" t="s">
        <v>235</v>
      </c>
    </row>
    <row r="161" spans="1:5" ht="76.5">
      <c r="A161" t="s">
        <v>58</v>
      </c>
      <c r="E161" s="39" t="s">
        <v>236</v>
      </c>
    </row>
    <row r="162" spans="1:16" ht="25.5">
      <c r="A162" t="s">
        <v>49</v>
      </c>
      <c s="34" t="s">
        <v>224</v>
      </c>
      <c s="34" t="s">
        <v>155</v>
      </c>
      <c s="35" t="s">
        <v>51</v>
      </c>
      <c s="6" t="s">
        <v>156</v>
      </c>
      <c s="36" t="s">
        <v>53</v>
      </c>
      <c s="37">
        <v>104</v>
      </c>
      <c s="36">
        <v>0</v>
      </c>
      <c s="36">
        <f>ROUND(G162*H162,6)</f>
      </c>
      <c r="L162" s="38">
        <v>0</v>
      </c>
      <c s="32">
        <f>ROUND(ROUND(L162,2)*ROUND(G162,3),2)</f>
      </c>
      <c s="36" t="s">
        <v>62</v>
      </c>
      <c>
        <f>(M162*21)/100</f>
      </c>
      <c t="s">
        <v>27</v>
      </c>
    </row>
    <row r="163" spans="1:5" ht="12.75">
      <c r="A163" s="35" t="s">
        <v>55</v>
      </c>
      <c r="E163" s="39" t="s">
        <v>51</v>
      </c>
    </row>
    <row r="164" spans="1:5" ht="38.25">
      <c r="A164" s="35" t="s">
        <v>56</v>
      </c>
      <c r="E164" s="40" t="s">
        <v>238</v>
      </c>
    </row>
    <row r="165" spans="1:5" ht="63.75">
      <c r="A165" t="s">
        <v>58</v>
      </c>
      <c r="E165" s="39" t="s">
        <v>239</v>
      </c>
    </row>
    <row r="166" spans="1:16" ht="12.75">
      <c r="A166" t="s">
        <v>49</v>
      </c>
      <c s="34" t="s">
        <v>229</v>
      </c>
      <c s="34" t="s">
        <v>241</v>
      </c>
      <c s="35" t="s">
        <v>51</v>
      </c>
      <c s="6" t="s">
        <v>242</v>
      </c>
      <c s="36" t="s">
        <v>53</v>
      </c>
      <c s="37">
        <v>330</v>
      </c>
      <c s="36">
        <v>0</v>
      </c>
      <c s="36">
        <f>ROUND(G166*H166,6)</f>
      </c>
      <c r="L166" s="38">
        <v>0</v>
      </c>
      <c s="32">
        <f>ROUND(ROUND(L166,2)*ROUND(G166,3),2)</f>
      </c>
      <c s="36" t="s">
        <v>62</v>
      </c>
      <c>
        <f>(M166*21)/100</f>
      </c>
      <c t="s">
        <v>27</v>
      </c>
    </row>
    <row r="167" spans="1:5" ht="12.75">
      <c r="A167" s="35" t="s">
        <v>55</v>
      </c>
      <c r="E167" s="39" t="s">
        <v>51</v>
      </c>
    </row>
    <row r="168" spans="1:5" ht="12.75">
      <c r="A168" s="35" t="s">
        <v>56</v>
      </c>
      <c r="E168" s="40" t="s">
        <v>730</v>
      </c>
    </row>
    <row r="169" spans="1:5" ht="89.25">
      <c r="A169" t="s">
        <v>58</v>
      </c>
      <c r="E169" s="39" t="s">
        <v>244</v>
      </c>
    </row>
    <row r="170" spans="1:16" ht="12.75">
      <c r="A170" t="s">
        <v>49</v>
      </c>
      <c s="34" t="s">
        <v>232</v>
      </c>
      <c s="34" t="s">
        <v>246</v>
      </c>
      <c s="35" t="s">
        <v>51</v>
      </c>
      <c s="6" t="s">
        <v>247</v>
      </c>
      <c s="36" t="s">
        <v>53</v>
      </c>
      <c s="37">
        <v>396</v>
      </c>
      <c s="36">
        <v>0</v>
      </c>
      <c s="36">
        <f>ROUND(G170*H170,6)</f>
      </c>
      <c r="L170" s="38">
        <v>0</v>
      </c>
      <c s="32">
        <f>ROUND(ROUND(L170,2)*ROUND(G170,3),2)</f>
      </c>
      <c s="36" t="s">
        <v>62</v>
      </c>
      <c>
        <f>(M170*21)/100</f>
      </c>
      <c t="s">
        <v>27</v>
      </c>
    </row>
    <row r="171" spans="1:5" ht="12.75">
      <c r="A171" s="35" t="s">
        <v>55</v>
      </c>
      <c r="E171" s="39" t="s">
        <v>51</v>
      </c>
    </row>
    <row r="172" spans="1:5" ht="12.75">
      <c r="A172" s="35" t="s">
        <v>56</v>
      </c>
      <c r="E172" s="40" t="s">
        <v>248</v>
      </c>
    </row>
    <row r="173" spans="1:5" ht="38.25">
      <c r="A173" t="s">
        <v>58</v>
      </c>
      <c r="E173" s="39" t="s">
        <v>249</v>
      </c>
    </row>
    <row r="174" spans="1:16" ht="12.75">
      <c r="A174" t="s">
        <v>49</v>
      </c>
      <c s="34" t="s">
        <v>234</v>
      </c>
      <c s="34" t="s">
        <v>251</v>
      </c>
      <c s="35" t="s">
        <v>51</v>
      </c>
      <c s="6" t="s">
        <v>252</v>
      </c>
      <c s="36" t="s">
        <v>98</v>
      </c>
      <c s="37">
        <v>825</v>
      </c>
      <c s="36">
        <v>0</v>
      </c>
      <c s="36">
        <f>ROUND(G174*H174,6)</f>
      </c>
      <c r="L174" s="38">
        <v>0</v>
      </c>
      <c s="32">
        <f>ROUND(ROUND(L174,2)*ROUND(G174,3),2)</f>
      </c>
      <c s="36" t="s">
        <v>62</v>
      </c>
      <c>
        <f>(M174*21)/100</f>
      </c>
      <c t="s">
        <v>27</v>
      </c>
    </row>
    <row r="175" spans="1:5" ht="12.75">
      <c r="A175" s="35" t="s">
        <v>55</v>
      </c>
      <c r="E175" s="39" t="s">
        <v>51</v>
      </c>
    </row>
    <row r="176" spans="1:5" ht="12.75">
      <c r="A176" s="35" t="s">
        <v>56</v>
      </c>
      <c r="E176" s="40" t="s">
        <v>731</v>
      </c>
    </row>
    <row r="177" spans="1:5" ht="51">
      <c r="A177" t="s">
        <v>58</v>
      </c>
      <c r="E177" s="39" t="s">
        <v>254</v>
      </c>
    </row>
    <row r="178" spans="1:16" ht="12.75">
      <c r="A178" t="s">
        <v>49</v>
      </c>
      <c s="34" t="s">
        <v>237</v>
      </c>
      <c s="34" t="s">
        <v>102</v>
      </c>
      <c s="35" t="s">
        <v>51</v>
      </c>
      <c s="6" t="s">
        <v>103</v>
      </c>
      <c s="36" t="s">
        <v>98</v>
      </c>
      <c s="37">
        <v>990</v>
      </c>
      <c s="36">
        <v>0</v>
      </c>
      <c s="36">
        <f>ROUND(G178*H178,6)</f>
      </c>
      <c r="L178" s="38">
        <v>0</v>
      </c>
      <c s="32">
        <f>ROUND(ROUND(L178,2)*ROUND(G178,3),2)</f>
      </c>
      <c s="36" t="s">
        <v>62</v>
      </c>
      <c>
        <f>(M178*21)/100</f>
      </c>
      <c t="s">
        <v>27</v>
      </c>
    </row>
    <row r="179" spans="1:5" ht="12.75">
      <c r="A179" s="35" t="s">
        <v>55</v>
      </c>
      <c r="E179" s="39" t="s">
        <v>51</v>
      </c>
    </row>
    <row r="180" spans="1:5" ht="12.75">
      <c r="A180" s="35" t="s">
        <v>56</v>
      </c>
      <c r="E180" s="40" t="s">
        <v>256</v>
      </c>
    </row>
    <row r="181" spans="1:5" ht="25.5">
      <c r="A181" t="s">
        <v>58</v>
      </c>
      <c r="E181" s="39" t="s">
        <v>105</v>
      </c>
    </row>
    <row r="182" spans="1:13" ht="12.75">
      <c r="A182" t="s">
        <v>46</v>
      </c>
      <c r="C182" s="31" t="s">
        <v>80</v>
      </c>
      <c r="E182" s="33" t="s">
        <v>257</v>
      </c>
      <c r="J182" s="32">
        <f>0</f>
      </c>
      <c s="32">
        <f>0</f>
      </c>
      <c s="32">
        <f>0+L183+L187+L191+L195+L199+L203</f>
      </c>
      <c s="32">
        <f>0+M183+M187+M191+M195+M199+M203</f>
      </c>
    </row>
    <row r="183" spans="1:16" ht="25.5">
      <c r="A183" t="s">
        <v>49</v>
      </c>
      <c s="34" t="s">
        <v>240</v>
      </c>
      <c s="34" t="s">
        <v>259</v>
      </c>
      <c s="35" t="s">
        <v>51</v>
      </c>
      <c s="6" t="s">
        <v>260</v>
      </c>
      <c s="36" t="s">
        <v>261</v>
      </c>
      <c s="37">
        <v>52.01</v>
      </c>
      <c s="36">
        <v>0</v>
      </c>
      <c s="36">
        <f>ROUND(G183*H183,6)</f>
      </c>
      <c r="L183" s="38">
        <v>0</v>
      </c>
      <c s="32">
        <f>ROUND(ROUND(L183,2)*ROUND(G183,3),2)</f>
      </c>
      <c s="36" t="s">
        <v>62</v>
      </c>
      <c>
        <f>(M183*21)/100</f>
      </c>
      <c t="s">
        <v>27</v>
      </c>
    </row>
    <row r="184" spans="1:5" ht="12.75">
      <c r="A184" s="35" t="s">
        <v>55</v>
      </c>
      <c r="E184" s="39" t="s">
        <v>51</v>
      </c>
    </row>
    <row r="185" spans="1:5" ht="102">
      <c r="A185" s="35" t="s">
        <v>56</v>
      </c>
      <c r="E185" s="40" t="s">
        <v>732</v>
      </c>
    </row>
    <row r="186" spans="1:5" ht="25.5">
      <c r="A186" t="s">
        <v>58</v>
      </c>
      <c r="E186" s="39" t="s">
        <v>263</v>
      </c>
    </row>
    <row r="187" spans="1:16" ht="12.75">
      <c r="A187" t="s">
        <v>49</v>
      </c>
      <c s="34" t="s">
        <v>245</v>
      </c>
      <c s="34" t="s">
        <v>265</v>
      </c>
      <c s="35" t="s">
        <v>51</v>
      </c>
      <c s="6" t="s">
        <v>266</v>
      </c>
      <c s="36" t="s">
        <v>261</v>
      </c>
      <c s="37">
        <v>428.62</v>
      </c>
      <c s="36">
        <v>0</v>
      </c>
      <c s="36">
        <f>ROUND(G187*H187,6)</f>
      </c>
      <c r="L187" s="38">
        <v>0</v>
      </c>
      <c s="32">
        <f>ROUND(ROUND(L187,2)*ROUND(G187,3),2)</f>
      </c>
      <c s="36" t="s">
        <v>62</v>
      </c>
      <c>
        <f>(M187*21)/100</f>
      </c>
      <c t="s">
        <v>27</v>
      </c>
    </row>
    <row r="188" spans="1:5" ht="12.75">
      <c r="A188" s="35" t="s">
        <v>55</v>
      </c>
      <c r="E188" s="39" t="s">
        <v>51</v>
      </c>
    </row>
    <row r="189" spans="1:5" ht="63.75">
      <c r="A189" s="35" t="s">
        <v>56</v>
      </c>
      <c r="E189" s="40" t="s">
        <v>571</v>
      </c>
    </row>
    <row r="190" spans="1:5" ht="38.25">
      <c r="A190" t="s">
        <v>58</v>
      </c>
      <c r="E190" s="39" t="s">
        <v>420</v>
      </c>
    </row>
    <row r="191" spans="1:16" ht="25.5">
      <c r="A191" t="s">
        <v>49</v>
      </c>
      <c s="34" t="s">
        <v>250</v>
      </c>
      <c s="34" t="s">
        <v>270</v>
      </c>
      <c s="35" t="s">
        <v>51</v>
      </c>
      <c s="6" t="s">
        <v>271</v>
      </c>
      <c s="36" t="s">
        <v>261</v>
      </c>
      <c s="37">
        <v>295.22</v>
      </c>
      <c s="36">
        <v>0</v>
      </c>
      <c s="36">
        <f>ROUND(G191*H191,6)</f>
      </c>
      <c r="L191" s="38">
        <v>0</v>
      </c>
      <c s="32">
        <f>ROUND(ROUND(L191,2)*ROUND(G191,3),2)</f>
      </c>
      <c s="36" t="s">
        <v>62</v>
      </c>
      <c>
        <f>(M191*21)/100</f>
      </c>
      <c t="s">
        <v>27</v>
      </c>
    </row>
    <row r="192" spans="1:5" ht="12.75">
      <c r="A192" s="35" t="s">
        <v>55</v>
      </c>
      <c r="E192" s="39" t="s">
        <v>51</v>
      </c>
    </row>
    <row r="193" spans="1:5" ht="38.25">
      <c r="A193" s="35" t="s">
        <v>56</v>
      </c>
      <c r="E193" s="40" t="s">
        <v>572</v>
      </c>
    </row>
    <row r="194" spans="1:5" ht="114.75">
      <c r="A194" t="s">
        <v>58</v>
      </c>
      <c r="E194" s="39" t="s">
        <v>422</v>
      </c>
    </row>
    <row r="195" spans="1:16" ht="25.5">
      <c r="A195" t="s">
        <v>49</v>
      </c>
      <c s="34" t="s">
        <v>255</v>
      </c>
      <c s="34" t="s">
        <v>382</v>
      </c>
      <c s="35" t="s">
        <v>51</v>
      </c>
      <c s="6" t="s">
        <v>383</v>
      </c>
      <c s="36" t="s">
        <v>384</v>
      </c>
      <c s="37">
        <v>2066.54</v>
      </c>
      <c s="36">
        <v>0</v>
      </c>
      <c s="36">
        <f>ROUND(G195*H195,6)</f>
      </c>
      <c r="L195" s="38">
        <v>0</v>
      </c>
      <c s="32">
        <f>ROUND(ROUND(L195,2)*ROUND(G195,3),2)</f>
      </c>
      <c s="36" t="s">
        <v>62</v>
      </c>
      <c>
        <f>(M195*21)/100</f>
      </c>
      <c t="s">
        <v>27</v>
      </c>
    </row>
    <row r="196" spans="1:5" ht="12.75">
      <c r="A196" s="35" t="s">
        <v>55</v>
      </c>
      <c r="E196" s="39" t="s">
        <v>51</v>
      </c>
    </row>
    <row r="197" spans="1:5" ht="12.75">
      <c r="A197" s="35" t="s">
        <v>56</v>
      </c>
      <c r="E197" s="40" t="s">
        <v>733</v>
      </c>
    </row>
    <row r="198" spans="1:5" ht="12.75">
      <c r="A198" t="s">
        <v>58</v>
      </c>
      <c r="E198" s="39" t="s">
        <v>734</v>
      </c>
    </row>
    <row r="199" spans="1:16" ht="25.5">
      <c r="A199" t="s">
        <v>49</v>
      </c>
      <c s="34" t="s">
        <v>258</v>
      </c>
      <c s="34" t="s">
        <v>275</v>
      </c>
      <c s="35" t="s">
        <v>276</v>
      </c>
      <c s="6" t="s">
        <v>277</v>
      </c>
      <c s="36" t="s">
        <v>261</v>
      </c>
      <c s="37">
        <v>126.33</v>
      </c>
      <c s="36">
        <v>0</v>
      </c>
      <c s="36">
        <f>ROUND(G199*H199,6)</f>
      </c>
      <c r="L199" s="38">
        <v>0</v>
      </c>
      <c s="32">
        <f>ROUND(ROUND(L199,2)*ROUND(G199,3),2)</f>
      </c>
      <c s="36" t="s">
        <v>77</v>
      </c>
      <c>
        <f>(M199*21)/100</f>
      </c>
      <c t="s">
        <v>27</v>
      </c>
    </row>
    <row r="200" spans="1:5" ht="25.5">
      <c r="A200" s="35" t="s">
        <v>55</v>
      </c>
      <c r="E200" s="39" t="s">
        <v>278</v>
      </c>
    </row>
    <row r="201" spans="1:5" ht="25.5">
      <c r="A201" s="35" t="s">
        <v>56</v>
      </c>
      <c r="E201" s="40" t="s">
        <v>279</v>
      </c>
    </row>
    <row r="202" spans="1:5" ht="102">
      <c r="A202" t="s">
        <v>58</v>
      </c>
      <c r="E202" s="39" t="s">
        <v>280</v>
      </c>
    </row>
    <row r="203" spans="1:16" ht="25.5">
      <c r="A203" t="s">
        <v>49</v>
      </c>
      <c s="34" t="s">
        <v>264</v>
      </c>
      <c s="34" t="s">
        <v>275</v>
      </c>
      <c s="35" t="s">
        <v>282</v>
      </c>
      <c s="6" t="s">
        <v>283</v>
      </c>
      <c s="36" t="s">
        <v>261</v>
      </c>
      <c s="37">
        <v>18.78</v>
      </c>
      <c s="36">
        <v>0</v>
      </c>
      <c s="36">
        <f>ROUND(G203*H203,6)</f>
      </c>
      <c r="L203" s="38">
        <v>0</v>
      </c>
      <c s="32">
        <f>ROUND(ROUND(L203,2)*ROUND(G203,3),2)</f>
      </c>
      <c s="36" t="s">
        <v>77</v>
      </c>
      <c>
        <f>(M203*21)/100</f>
      </c>
      <c t="s">
        <v>27</v>
      </c>
    </row>
    <row r="204" spans="1:5" ht="25.5">
      <c r="A204" s="35" t="s">
        <v>55</v>
      </c>
      <c r="E204" s="39" t="s">
        <v>278</v>
      </c>
    </row>
    <row r="205" spans="1:5" ht="25.5">
      <c r="A205" s="35" t="s">
        <v>56</v>
      </c>
      <c r="E205" s="40" t="s">
        <v>390</v>
      </c>
    </row>
    <row r="206" spans="1:5" ht="102">
      <c r="A206" t="s">
        <v>58</v>
      </c>
      <c r="E206"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COUNTIFS(L8:L239,"=0",A8:A239,"P")+COUNTIFS(L8:L239,"",A8:A239,"P")+SUM(Q8:Q239)</f>
      </c>
    </row>
    <row r="8" spans="1:13" ht="12.75">
      <c r="A8" t="s">
        <v>44</v>
      </c>
      <c r="C8" s="28" t="s">
        <v>737</v>
      </c>
      <c r="E8" s="30" t="s">
        <v>736</v>
      </c>
      <c r="J8" s="29">
        <f>0+J9+J54+J83+J96+J165+J218</f>
      </c>
      <c s="29">
        <f>0+K9+K54+K83+K96+K165+K218</f>
      </c>
      <c s="29">
        <f>0+L9+L54+L83+L96+L165+L218</f>
      </c>
      <c s="29">
        <f>0+M9+M54+M83+M96+M165+M218</f>
      </c>
    </row>
    <row r="9" spans="1:13" ht="12.75">
      <c r="A9" t="s">
        <v>46</v>
      </c>
      <c r="C9" s="31" t="s">
        <v>47</v>
      </c>
      <c r="E9" s="33" t="s">
        <v>48</v>
      </c>
      <c r="J9" s="32">
        <f>0</f>
      </c>
      <c s="32">
        <f>0</f>
      </c>
      <c s="32">
        <f>0+L10+L14+L18+L22+L26+L30+L34+L38+L42+L46+L50</f>
      </c>
      <c s="32">
        <f>0+M10+M14+M18+M22+M26+M30+M34+M38+M42+M46+M50</f>
      </c>
    </row>
    <row r="10" spans="1:16" ht="12.75">
      <c r="A10" t="s">
        <v>49</v>
      </c>
      <c s="34" t="s">
        <v>47</v>
      </c>
      <c s="34" t="s">
        <v>50</v>
      </c>
      <c s="35" t="s">
        <v>51</v>
      </c>
      <c s="6" t="s">
        <v>52</v>
      </c>
      <c s="36" t="s">
        <v>53</v>
      </c>
      <c s="37">
        <v>432</v>
      </c>
      <c s="36">
        <v>0</v>
      </c>
      <c s="36">
        <f>ROUND(G10*H10,6)</f>
      </c>
      <c r="L10" s="38">
        <v>0</v>
      </c>
      <c s="32">
        <f>ROUND(ROUND(L10,2)*ROUND(G10,3),2)</f>
      </c>
      <c s="36" t="s">
        <v>54</v>
      </c>
      <c>
        <f>(M10*21)/100</f>
      </c>
      <c t="s">
        <v>27</v>
      </c>
    </row>
    <row r="11" spans="1:5" ht="12.75">
      <c r="A11" s="35" t="s">
        <v>55</v>
      </c>
      <c r="E11" s="39" t="s">
        <v>51</v>
      </c>
    </row>
    <row r="12" spans="1:5" ht="25.5">
      <c r="A12" s="35" t="s">
        <v>56</v>
      </c>
      <c r="E12" s="40" t="s">
        <v>738</v>
      </c>
    </row>
    <row r="13" spans="1:5" ht="38.25">
      <c r="A13" t="s">
        <v>58</v>
      </c>
      <c r="E13" s="39" t="s">
        <v>59</v>
      </c>
    </row>
    <row r="14" spans="1:16" ht="25.5">
      <c r="A14" t="s">
        <v>49</v>
      </c>
      <c s="34" t="s">
        <v>27</v>
      </c>
      <c s="34" t="s">
        <v>60</v>
      </c>
      <c s="35" t="s">
        <v>51</v>
      </c>
      <c s="6" t="s">
        <v>61</v>
      </c>
      <c s="36" t="s">
        <v>53</v>
      </c>
      <c s="37">
        <v>12</v>
      </c>
      <c s="36">
        <v>0</v>
      </c>
      <c s="36">
        <f>ROUND(G14*H14,6)</f>
      </c>
      <c r="L14" s="38">
        <v>0</v>
      </c>
      <c s="32">
        <f>ROUND(ROUND(L14,2)*ROUND(G14,3),2)</f>
      </c>
      <c s="36" t="s">
        <v>62</v>
      </c>
      <c>
        <f>(M14*21)/100</f>
      </c>
      <c t="s">
        <v>27</v>
      </c>
    </row>
    <row r="15" spans="1:5" ht="12.75">
      <c r="A15" s="35" t="s">
        <v>55</v>
      </c>
      <c r="E15" s="39" t="s">
        <v>51</v>
      </c>
    </row>
    <row r="16" spans="1:5" ht="25.5">
      <c r="A16" s="35" t="s">
        <v>56</v>
      </c>
      <c r="E16" s="40" t="s">
        <v>607</v>
      </c>
    </row>
    <row r="17" spans="1:5" ht="51">
      <c r="A17" t="s">
        <v>58</v>
      </c>
      <c r="E17" s="39" t="s">
        <v>64</v>
      </c>
    </row>
    <row r="18" spans="1:16" ht="25.5">
      <c r="A18" t="s">
        <v>49</v>
      </c>
      <c s="34" t="s">
        <v>26</v>
      </c>
      <c s="34" t="s">
        <v>65</v>
      </c>
      <c s="35" t="s">
        <v>51</v>
      </c>
      <c s="6" t="s">
        <v>66</v>
      </c>
      <c s="36" t="s">
        <v>67</v>
      </c>
      <c s="37">
        <v>31</v>
      </c>
      <c s="36">
        <v>0</v>
      </c>
      <c s="36">
        <f>ROUND(G18*H18,6)</f>
      </c>
      <c r="L18" s="38">
        <v>0</v>
      </c>
      <c s="32">
        <f>ROUND(ROUND(L18,2)*ROUND(G18,3),2)</f>
      </c>
      <c s="36" t="s">
        <v>62</v>
      </c>
      <c>
        <f>(M18*21)/100</f>
      </c>
      <c t="s">
        <v>27</v>
      </c>
    </row>
    <row r="19" spans="1:5" ht="12.75">
      <c r="A19" s="35" t="s">
        <v>55</v>
      </c>
      <c r="E19" s="39" t="s">
        <v>51</v>
      </c>
    </row>
    <row r="20" spans="1:5" ht="25.5">
      <c r="A20" s="35" t="s">
        <v>56</v>
      </c>
      <c r="E20" s="40" t="s">
        <v>739</v>
      </c>
    </row>
    <row r="21" spans="1:5" ht="38.25">
      <c r="A21" t="s">
        <v>58</v>
      </c>
      <c r="E21" s="39" t="s">
        <v>69</v>
      </c>
    </row>
    <row r="22" spans="1:16" ht="25.5">
      <c r="A22" t="s">
        <v>49</v>
      </c>
      <c s="34" t="s">
        <v>70</v>
      </c>
      <c s="34" t="s">
        <v>71</v>
      </c>
      <c s="35" t="s">
        <v>51</v>
      </c>
      <c s="6" t="s">
        <v>66</v>
      </c>
      <c s="36" t="s">
        <v>67</v>
      </c>
      <c s="37">
        <v>16</v>
      </c>
      <c s="36">
        <v>0</v>
      </c>
      <c s="36">
        <f>ROUND(G22*H22,6)</f>
      </c>
      <c r="L22" s="38">
        <v>0</v>
      </c>
      <c s="32">
        <f>ROUND(ROUND(L22,2)*ROUND(G22,3),2)</f>
      </c>
      <c s="36" t="s">
        <v>62</v>
      </c>
      <c>
        <f>(M22*21)/100</f>
      </c>
      <c t="s">
        <v>27</v>
      </c>
    </row>
    <row r="23" spans="1:5" ht="12.75">
      <c r="A23" s="35" t="s">
        <v>55</v>
      </c>
      <c r="E23" s="39" t="s">
        <v>51</v>
      </c>
    </row>
    <row r="24" spans="1:5" ht="12.75">
      <c r="A24" s="35" t="s">
        <v>56</v>
      </c>
      <c r="E24" s="40" t="s">
        <v>72</v>
      </c>
    </row>
    <row r="25" spans="1:5" ht="38.25">
      <c r="A25" t="s">
        <v>58</v>
      </c>
      <c r="E25" s="39" t="s">
        <v>73</v>
      </c>
    </row>
    <row r="26" spans="1:16" ht="25.5">
      <c r="A26" t="s">
        <v>49</v>
      </c>
      <c s="34" t="s">
        <v>74</v>
      </c>
      <c s="34" t="s">
        <v>75</v>
      </c>
      <c s="35" t="s">
        <v>51</v>
      </c>
      <c s="6" t="s">
        <v>76</v>
      </c>
      <c s="36" t="s">
        <v>67</v>
      </c>
      <c s="37">
        <v>47</v>
      </c>
      <c s="36">
        <v>0</v>
      </c>
      <c s="36">
        <f>ROUND(G26*H26,6)</f>
      </c>
      <c r="L26" s="38">
        <v>0</v>
      </c>
      <c s="32">
        <f>ROUND(ROUND(L26,2)*ROUND(G26,3),2)</f>
      </c>
      <c s="36" t="s">
        <v>77</v>
      </c>
      <c>
        <f>(M26*21)/100</f>
      </c>
      <c t="s">
        <v>27</v>
      </c>
    </row>
    <row r="27" spans="1:5" ht="12.75">
      <c r="A27" s="35" t="s">
        <v>55</v>
      </c>
      <c r="E27" s="39" t="s">
        <v>51</v>
      </c>
    </row>
    <row r="28" spans="1:5" ht="12.75">
      <c r="A28" s="35" t="s">
        <v>56</v>
      </c>
      <c r="E28" s="40" t="s">
        <v>78</v>
      </c>
    </row>
    <row r="29" spans="1:5" ht="25.5">
      <c r="A29" t="s">
        <v>58</v>
      </c>
      <c r="E29" s="39" t="s">
        <v>79</v>
      </c>
    </row>
    <row r="30" spans="1:16" ht="12.75">
      <c r="A30" t="s">
        <v>49</v>
      </c>
      <c s="34" t="s">
        <v>80</v>
      </c>
      <c s="34" t="s">
        <v>81</v>
      </c>
      <c s="35" t="s">
        <v>51</v>
      </c>
      <c s="6" t="s">
        <v>82</v>
      </c>
      <c s="36" t="s">
        <v>53</v>
      </c>
      <c s="37">
        <v>240</v>
      </c>
      <c s="36">
        <v>0</v>
      </c>
      <c s="36">
        <f>ROUND(G30*H30,6)</f>
      </c>
      <c r="L30" s="38">
        <v>0</v>
      </c>
      <c s="32">
        <f>ROUND(ROUND(L30,2)*ROUND(G30,3),2)</f>
      </c>
      <c s="36" t="s">
        <v>62</v>
      </c>
      <c>
        <f>(M30*21)/100</f>
      </c>
      <c t="s">
        <v>27</v>
      </c>
    </row>
    <row r="31" spans="1:5" ht="12.75">
      <c r="A31" s="35" t="s">
        <v>55</v>
      </c>
      <c r="E31" s="39" t="s">
        <v>51</v>
      </c>
    </row>
    <row r="32" spans="1:5" ht="12.75">
      <c r="A32" s="35" t="s">
        <v>56</v>
      </c>
      <c r="E32" s="40" t="s">
        <v>740</v>
      </c>
    </row>
    <row r="33" spans="1:5" ht="38.25">
      <c r="A33" t="s">
        <v>58</v>
      </c>
      <c r="E33" s="39" t="s">
        <v>84</v>
      </c>
    </row>
    <row r="34" spans="1:16" ht="12.75">
      <c r="A34" t="s">
        <v>49</v>
      </c>
      <c s="34" t="s">
        <v>85</v>
      </c>
      <c s="34" t="s">
        <v>86</v>
      </c>
      <c s="35" t="s">
        <v>51</v>
      </c>
      <c s="6" t="s">
        <v>87</v>
      </c>
      <c s="36" t="s">
        <v>53</v>
      </c>
      <c s="37">
        <v>576</v>
      </c>
      <c s="36">
        <v>0</v>
      </c>
      <c s="36">
        <f>ROUND(G34*H34,6)</f>
      </c>
      <c r="L34" s="38">
        <v>0</v>
      </c>
      <c s="32">
        <f>ROUND(ROUND(L34,2)*ROUND(G34,3),2)</f>
      </c>
      <c s="36" t="s">
        <v>62</v>
      </c>
      <c>
        <f>(M34*21)/100</f>
      </c>
      <c t="s">
        <v>27</v>
      </c>
    </row>
    <row r="35" spans="1:5" ht="12.75">
      <c r="A35" s="35" t="s">
        <v>55</v>
      </c>
      <c r="E35" s="39" t="s">
        <v>51</v>
      </c>
    </row>
    <row r="36" spans="1:5" ht="25.5">
      <c r="A36" s="35" t="s">
        <v>56</v>
      </c>
      <c r="E36" s="40" t="s">
        <v>741</v>
      </c>
    </row>
    <row r="37" spans="1:5" ht="38.25">
      <c r="A37" t="s">
        <v>58</v>
      </c>
      <c r="E37" s="39" t="s">
        <v>89</v>
      </c>
    </row>
    <row r="38" spans="1:16" ht="12.75">
      <c r="A38" t="s">
        <v>49</v>
      </c>
      <c s="34" t="s">
        <v>90</v>
      </c>
      <c s="34" t="s">
        <v>91</v>
      </c>
      <c s="35" t="s">
        <v>51</v>
      </c>
      <c s="6" t="s">
        <v>92</v>
      </c>
      <c s="36" t="s">
        <v>53</v>
      </c>
      <c s="37">
        <v>288</v>
      </c>
      <c s="36">
        <v>0</v>
      </c>
      <c s="36">
        <f>ROUND(G38*H38,6)</f>
      </c>
      <c r="L38" s="38">
        <v>0</v>
      </c>
      <c s="32">
        <f>ROUND(ROUND(L38,2)*ROUND(G38,3),2)</f>
      </c>
      <c s="36" t="s">
        <v>77</v>
      </c>
      <c>
        <f>(M38*21)/100</f>
      </c>
      <c t="s">
        <v>27</v>
      </c>
    </row>
    <row r="39" spans="1:5" ht="12.75">
      <c r="A39" s="35" t="s">
        <v>55</v>
      </c>
      <c r="E39" s="39" t="s">
        <v>51</v>
      </c>
    </row>
    <row r="40" spans="1:5" ht="12.75">
      <c r="A40" s="35" t="s">
        <v>56</v>
      </c>
      <c r="E40" s="40" t="s">
        <v>93</v>
      </c>
    </row>
    <row r="41" spans="1:5" ht="25.5">
      <c r="A41" t="s">
        <v>58</v>
      </c>
      <c r="E41" s="39" t="s">
        <v>94</v>
      </c>
    </row>
    <row r="42" spans="1:16" ht="25.5">
      <c r="A42" t="s">
        <v>49</v>
      </c>
      <c s="34" t="s">
        <v>95</v>
      </c>
      <c s="34" t="s">
        <v>96</v>
      </c>
      <c s="35" t="s">
        <v>51</v>
      </c>
      <c s="6" t="s">
        <v>97</v>
      </c>
      <c s="36" t="s">
        <v>98</v>
      </c>
      <c s="37">
        <v>440</v>
      </c>
      <c s="36">
        <v>0</v>
      </c>
      <c s="36">
        <f>ROUND(G42*H42,6)</f>
      </c>
      <c r="L42" s="38">
        <v>0</v>
      </c>
      <c s="32">
        <f>ROUND(ROUND(L42,2)*ROUND(G42,3),2)</f>
      </c>
      <c s="36" t="s">
        <v>62</v>
      </c>
      <c>
        <f>(M42*21)/100</f>
      </c>
      <c t="s">
        <v>27</v>
      </c>
    </row>
    <row r="43" spans="1:5" ht="12.75">
      <c r="A43" s="35" t="s">
        <v>55</v>
      </c>
      <c r="E43" s="39" t="s">
        <v>51</v>
      </c>
    </row>
    <row r="44" spans="1:5" ht="25.5">
      <c r="A44" s="35" t="s">
        <v>56</v>
      </c>
      <c r="E44" s="40" t="s">
        <v>742</v>
      </c>
    </row>
    <row r="45" spans="1:5" ht="25.5">
      <c r="A45" t="s">
        <v>58</v>
      </c>
      <c r="E45" s="39" t="s">
        <v>100</v>
      </c>
    </row>
    <row r="46" spans="1:16" ht="12.75">
      <c r="A46" t="s">
        <v>49</v>
      </c>
      <c s="34" t="s">
        <v>101</v>
      </c>
      <c s="34" t="s">
        <v>102</v>
      </c>
      <c s="35" t="s">
        <v>51</v>
      </c>
      <c s="6" t="s">
        <v>103</v>
      </c>
      <c s="36" t="s">
        <v>98</v>
      </c>
      <c s="37">
        <v>528</v>
      </c>
      <c s="36">
        <v>0</v>
      </c>
      <c s="36">
        <f>ROUND(G46*H46,6)</f>
      </c>
      <c r="L46" s="38">
        <v>0</v>
      </c>
      <c s="32">
        <f>ROUND(ROUND(L46,2)*ROUND(G46,3),2)</f>
      </c>
      <c s="36" t="s">
        <v>62</v>
      </c>
      <c>
        <f>(M46*21)/100</f>
      </c>
      <c t="s">
        <v>27</v>
      </c>
    </row>
    <row r="47" spans="1:5" ht="12.75">
      <c r="A47" s="35" t="s">
        <v>55</v>
      </c>
      <c r="E47" s="39" t="s">
        <v>51</v>
      </c>
    </row>
    <row r="48" spans="1:5" ht="12.75">
      <c r="A48" s="35" t="s">
        <v>56</v>
      </c>
      <c r="E48" s="40" t="s">
        <v>104</v>
      </c>
    </row>
    <row r="49" spans="1:5" ht="25.5">
      <c r="A49" t="s">
        <v>58</v>
      </c>
      <c r="E49" s="39" t="s">
        <v>105</v>
      </c>
    </row>
    <row r="50" spans="1:16" ht="12.75">
      <c r="A50" t="s">
        <v>49</v>
      </c>
      <c s="34" t="s">
        <v>106</v>
      </c>
      <c s="34" t="s">
        <v>107</v>
      </c>
      <c s="35" t="s">
        <v>51</v>
      </c>
      <c s="6" t="s">
        <v>108</v>
      </c>
      <c s="36" t="s">
        <v>53</v>
      </c>
      <c s="37">
        <v>240</v>
      </c>
      <c s="36">
        <v>0</v>
      </c>
      <c s="36">
        <f>ROUND(G50*H50,6)</f>
      </c>
      <c r="L50" s="38">
        <v>0</v>
      </c>
      <c s="32">
        <f>ROUND(ROUND(L50,2)*ROUND(G50,3),2)</f>
      </c>
      <c s="36" t="s">
        <v>62</v>
      </c>
      <c>
        <f>(M50*21)/100</f>
      </c>
      <c t="s">
        <v>27</v>
      </c>
    </row>
    <row r="51" spans="1:5" ht="12.75">
      <c r="A51" s="35" t="s">
        <v>55</v>
      </c>
      <c r="E51" s="39" t="s">
        <v>51</v>
      </c>
    </row>
    <row r="52" spans="1:5" ht="12.75">
      <c r="A52" s="35" t="s">
        <v>56</v>
      </c>
      <c r="E52" s="40" t="s">
        <v>109</v>
      </c>
    </row>
    <row r="53" spans="1:5" ht="25.5">
      <c r="A53" t="s">
        <v>58</v>
      </c>
      <c r="E53" s="39" t="s">
        <v>110</v>
      </c>
    </row>
    <row r="54" spans="1:13" ht="12.75">
      <c r="A54" t="s">
        <v>46</v>
      </c>
      <c r="C54" s="31" t="s">
        <v>27</v>
      </c>
      <c r="E54" s="33" t="s">
        <v>111</v>
      </c>
      <c r="J54" s="32">
        <f>0</f>
      </c>
      <c s="32">
        <f>0</f>
      </c>
      <c s="32">
        <f>0+L55+L59+L63+L67+L71+L75+L79</f>
      </c>
      <c s="32">
        <f>0+M55+M59+M63+M67+M71+M75+M79</f>
      </c>
    </row>
    <row r="55" spans="1:16" ht="25.5">
      <c r="A55" t="s">
        <v>49</v>
      </c>
      <c s="34" t="s">
        <v>112</v>
      </c>
      <c s="34" t="s">
        <v>294</v>
      </c>
      <c s="35" t="s">
        <v>51</v>
      </c>
      <c s="6" t="s">
        <v>295</v>
      </c>
      <c s="36" t="s">
        <v>67</v>
      </c>
      <c s="37">
        <v>4</v>
      </c>
      <c s="36">
        <v>0</v>
      </c>
      <c s="36">
        <f>ROUND(G55*H55,6)</f>
      </c>
      <c r="L55" s="38">
        <v>0</v>
      </c>
      <c s="32">
        <f>ROUND(ROUND(L55,2)*ROUND(G55,3),2)</f>
      </c>
      <c s="36" t="s">
        <v>62</v>
      </c>
      <c>
        <f>(M55*21)/100</f>
      </c>
      <c t="s">
        <v>27</v>
      </c>
    </row>
    <row r="56" spans="1:5" ht="12.75">
      <c r="A56" s="35" t="s">
        <v>55</v>
      </c>
      <c r="E56" s="39" t="s">
        <v>51</v>
      </c>
    </row>
    <row r="57" spans="1:5" ht="12.75">
      <c r="A57" s="35" t="s">
        <v>56</v>
      </c>
      <c r="E57" s="40" t="s">
        <v>553</v>
      </c>
    </row>
    <row r="58" spans="1:5" ht="51">
      <c r="A58" t="s">
        <v>58</v>
      </c>
      <c r="E58" s="39" t="s">
        <v>297</v>
      </c>
    </row>
    <row r="59" spans="1:16" ht="25.5">
      <c r="A59" t="s">
        <v>49</v>
      </c>
      <c s="34" t="s">
        <v>117</v>
      </c>
      <c s="34" t="s">
        <v>298</v>
      </c>
      <c s="35" t="s">
        <v>51</v>
      </c>
      <c s="6" t="s">
        <v>299</v>
      </c>
      <c s="36" t="s">
        <v>67</v>
      </c>
      <c s="37">
        <v>4</v>
      </c>
      <c s="36">
        <v>0</v>
      </c>
      <c s="36">
        <f>ROUND(G59*H59,6)</f>
      </c>
      <c r="L59" s="38">
        <v>0</v>
      </c>
      <c s="32">
        <f>ROUND(ROUND(L59,2)*ROUND(G59,3),2)</f>
      </c>
      <c s="36" t="s">
        <v>62</v>
      </c>
      <c>
        <f>(M59*21)/100</f>
      </c>
      <c t="s">
        <v>27</v>
      </c>
    </row>
    <row r="60" spans="1:5" ht="12.75">
      <c r="A60" s="35" t="s">
        <v>55</v>
      </c>
      <c r="E60" s="39" t="s">
        <v>51</v>
      </c>
    </row>
    <row r="61" spans="1:5" ht="12.75">
      <c r="A61" s="35" t="s">
        <v>56</v>
      </c>
      <c r="E61" s="40" t="s">
        <v>554</v>
      </c>
    </row>
    <row r="62" spans="1:5" ht="51">
      <c r="A62" t="s">
        <v>58</v>
      </c>
      <c r="E62" s="39" t="s">
        <v>301</v>
      </c>
    </row>
    <row r="63" spans="1:16" ht="25.5">
      <c r="A63" t="s">
        <v>49</v>
      </c>
      <c s="34" t="s">
        <v>122</v>
      </c>
      <c s="34" t="s">
        <v>113</v>
      </c>
      <c s="35" t="s">
        <v>51</v>
      </c>
      <c s="6" t="s">
        <v>114</v>
      </c>
      <c s="36" t="s">
        <v>53</v>
      </c>
      <c s="37">
        <v>2152</v>
      </c>
      <c s="36">
        <v>0</v>
      </c>
      <c s="36">
        <f>ROUND(G63*H63,6)</f>
      </c>
      <c r="L63" s="38">
        <v>0</v>
      </c>
      <c s="32">
        <f>ROUND(ROUND(L63,2)*ROUND(G63,3),2)</f>
      </c>
      <c s="36" t="s">
        <v>62</v>
      </c>
      <c>
        <f>(M63*21)/100</f>
      </c>
      <c t="s">
        <v>27</v>
      </c>
    </row>
    <row r="64" spans="1:5" ht="12.75">
      <c r="A64" s="35" t="s">
        <v>55</v>
      </c>
      <c r="E64" s="39" t="s">
        <v>51</v>
      </c>
    </row>
    <row r="65" spans="1:5" ht="25.5">
      <c r="A65" s="35" t="s">
        <v>56</v>
      </c>
      <c r="E65" s="40" t="s">
        <v>743</v>
      </c>
    </row>
    <row r="66" spans="1:5" ht="51">
      <c r="A66" t="s">
        <v>58</v>
      </c>
      <c r="E66" s="39" t="s">
        <v>116</v>
      </c>
    </row>
    <row r="67" spans="1:16" ht="25.5">
      <c r="A67" t="s">
        <v>49</v>
      </c>
      <c s="34" t="s">
        <v>128</v>
      </c>
      <c s="34" t="s">
        <v>118</v>
      </c>
      <c s="35" t="s">
        <v>51</v>
      </c>
      <c s="6" t="s">
        <v>119</v>
      </c>
      <c s="36" t="s">
        <v>53</v>
      </c>
      <c s="37">
        <v>2152</v>
      </c>
      <c s="36">
        <v>0</v>
      </c>
      <c s="36">
        <f>ROUND(G67*H67,6)</f>
      </c>
      <c r="L67" s="38">
        <v>0</v>
      </c>
      <c s="32">
        <f>ROUND(ROUND(L67,2)*ROUND(G67,3),2)</f>
      </c>
      <c s="36" t="s">
        <v>62</v>
      </c>
      <c>
        <f>(M67*21)/100</f>
      </c>
      <c t="s">
        <v>27</v>
      </c>
    </row>
    <row r="68" spans="1:5" ht="12.75">
      <c r="A68" s="35" t="s">
        <v>55</v>
      </c>
      <c r="E68" s="39" t="s">
        <v>51</v>
      </c>
    </row>
    <row r="69" spans="1:5" ht="12.75">
      <c r="A69" s="35" t="s">
        <v>56</v>
      </c>
      <c r="E69" s="40" t="s">
        <v>120</v>
      </c>
    </row>
    <row r="70" spans="1:5" ht="38.25">
      <c r="A70" t="s">
        <v>58</v>
      </c>
      <c r="E70" s="39" t="s">
        <v>121</v>
      </c>
    </row>
    <row r="71" spans="1:16" ht="25.5">
      <c r="A71" t="s">
        <v>49</v>
      </c>
      <c s="34" t="s">
        <v>133</v>
      </c>
      <c s="34" t="s">
        <v>123</v>
      </c>
      <c s="35" t="s">
        <v>51</v>
      </c>
      <c s="6" t="s">
        <v>124</v>
      </c>
      <c s="36" t="s">
        <v>125</v>
      </c>
      <c s="37">
        <v>103.8</v>
      </c>
      <c s="36">
        <v>0</v>
      </c>
      <c s="36">
        <f>ROUND(G71*H71,6)</f>
      </c>
      <c r="L71" s="38">
        <v>0</v>
      </c>
      <c s="32">
        <f>ROUND(ROUND(L71,2)*ROUND(G71,3),2)</f>
      </c>
      <c s="36" t="s">
        <v>62</v>
      </c>
      <c>
        <f>(M71*21)/100</f>
      </c>
      <c t="s">
        <v>27</v>
      </c>
    </row>
    <row r="72" spans="1:5" ht="12.75">
      <c r="A72" s="35" t="s">
        <v>55</v>
      </c>
      <c r="E72" s="39" t="s">
        <v>51</v>
      </c>
    </row>
    <row r="73" spans="1:5" ht="25.5">
      <c r="A73" s="35" t="s">
        <v>56</v>
      </c>
      <c r="E73" s="40" t="s">
        <v>744</v>
      </c>
    </row>
    <row r="74" spans="1:5" ht="76.5">
      <c r="A74" t="s">
        <v>58</v>
      </c>
      <c r="E74" s="39" t="s">
        <v>127</v>
      </c>
    </row>
    <row r="75" spans="1:16" ht="25.5">
      <c r="A75" t="s">
        <v>49</v>
      </c>
      <c s="34" t="s">
        <v>139</v>
      </c>
      <c s="34" t="s">
        <v>129</v>
      </c>
      <c s="35" t="s">
        <v>51</v>
      </c>
      <c s="6" t="s">
        <v>130</v>
      </c>
      <c s="36" t="s">
        <v>125</v>
      </c>
      <c s="37">
        <v>3.5</v>
      </c>
      <c s="36">
        <v>0</v>
      </c>
      <c s="36">
        <f>ROUND(G75*H75,6)</f>
      </c>
      <c r="L75" s="38">
        <v>0</v>
      </c>
      <c s="32">
        <f>ROUND(ROUND(L75,2)*ROUND(G75,3),2)</f>
      </c>
      <c s="36" t="s">
        <v>62</v>
      </c>
      <c>
        <f>(M75*21)/100</f>
      </c>
      <c t="s">
        <v>27</v>
      </c>
    </row>
    <row r="76" spans="1:5" ht="12.75">
      <c r="A76" s="35" t="s">
        <v>55</v>
      </c>
      <c r="E76" s="39" t="s">
        <v>51</v>
      </c>
    </row>
    <row r="77" spans="1:5" ht="12.75">
      <c r="A77" s="35" t="s">
        <v>56</v>
      </c>
      <c r="E77" s="40" t="s">
        <v>745</v>
      </c>
    </row>
    <row r="78" spans="1:5" ht="63.75">
      <c r="A78" t="s">
        <v>58</v>
      </c>
      <c r="E78" s="39" t="s">
        <v>132</v>
      </c>
    </row>
    <row r="79" spans="1:16" ht="25.5">
      <c r="A79" t="s">
        <v>49</v>
      </c>
      <c s="34" t="s">
        <v>144</v>
      </c>
      <c s="34" t="s">
        <v>134</v>
      </c>
      <c s="35" t="s">
        <v>51</v>
      </c>
      <c s="6" t="s">
        <v>135</v>
      </c>
      <c s="36" t="s">
        <v>125</v>
      </c>
      <c s="37">
        <v>48</v>
      </c>
      <c s="36">
        <v>0</v>
      </c>
      <c s="36">
        <f>ROUND(G79*H79,6)</f>
      </c>
      <c r="L79" s="38">
        <v>0</v>
      </c>
      <c s="32">
        <f>ROUND(ROUND(L79,2)*ROUND(G79,3),2)</f>
      </c>
      <c s="36" t="s">
        <v>62</v>
      </c>
      <c>
        <f>(M79*21)/100</f>
      </c>
      <c t="s">
        <v>27</v>
      </c>
    </row>
    <row r="80" spans="1:5" ht="12.75">
      <c r="A80" s="35" t="s">
        <v>55</v>
      </c>
      <c r="E80" s="39" t="s">
        <v>51</v>
      </c>
    </row>
    <row r="81" spans="1:5" ht="25.5">
      <c r="A81" s="35" t="s">
        <v>56</v>
      </c>
      <c r="E81" s="40" t="s">
        <v>746</v>
      </c>
    </row>
    <row r="82" spans="1:5" ht="76.5">
      <c r="A82" t="s">
        <v>58</v>
      </c>
      <c r="E82" s="39" t="s">
        <v>137</v>
      </c>
    </row>
    <row r="83" spans="1:13" ht="12.75">
      <c r="A83" t="s">
        <v>46</v>
      </c>
      <c r="C83" s="31" t="s">
        <v>26</v>
      </c>
      <c r="E83" s="33" t="s">
        <v>138</v>
      </c>
      <c r="J83" s="32">
        <f>0</f>
      </c>
      <c s="32">
        <f>0</f>
      </c>
      <c s="32">
        <f>0+L84+L88+L92</f>
      </c>
      <c s="32">
        <f>0+M84+M88+M92</f>
      </c>
    </row>
    <row r="84" spans="1:16" ht="25.5">
      <c r="A84" t="s">
        <v>49</v>
      </c>
      <c s="34" t="s">
        <v>149</v>
      </c>
      <c s="34" t="s">
        <v>65</v>
      </c>
      <c s="35" t="s">
        <v>51</v>
      </c>
      <c s="6" t="s">
        <v>66</v>
      </c>
      <c s="36" t="s">
        <v>67</v>
      </c>
      <c s="37">
        <v>26</v>
      </c>
      <c s="36">
        <v>0</v>
      </c>
      <c s="36">
        <f>ROUND(G84*H84,6)</f>
      </c>
      <c r="L84" s="38">
        <v>0</v>
      </c>
      <c s="32">
        <f>ROUND(ROUND(L84,2)*ROUND(G84,3),2)</f>
      </c>
      <c s="36" t="s">
        <v>62</v>
      </c>
      <c>
        <f>(M84*21)/100</f>
      </c>
      <c t="s">
        <v>27</v>
      </c>
    </row>
    <row r="85" spans="1:5" ht="12.75">
      <c r="A85" s="35" t="s">
        <v>55</v>
      </c>
      <c r="E85" s="39" t="s">
        <v>51</v>
      </c>
    </row>
    <row r="86" spans="1:5" ht="12.75">
      <c r="A86" s="35" t="s">
        <v>56</v>
      </c>
      <c r="E86" s="40" t="s">
        <v>747</v>
      </c>
    </row>
    <row r="87" spans="1:5" ht="38.25">
      <c r="A87" t="s">
        <v>58</v>
      </c>
      <c r="E87" s="39" t="s">
        <v>588</v>
      </c>
    </row>
    <row r="88" spans="1:16" ht="25.5">
      <c r="A88" t="s">
        <v>49</v>
      </c>
      <c s="34" t="s">
        <v>154</v>
      </c>
      <c s="34" t="s">
        <v>150</v>
      </c>
      <c s="35" t="s">
        <v>51</v>
      </c>
      <c s="6" t="s">
        <v>151</v>
      </c>
      <c s="36" t="s">
        <v>53</v>
      </c>
      <c s="37">
        <v>12</v>
      </c>
      <c s="36">
        <v>0</v>
      </c>
      <c s="36">
        <f>ROUND(G88*H88,6)</f>
      </c>
      <c r="L88" s="38">
        <v>0</v>
      </c>
      <c s="32">
        <f>ROUND(ROUND(L88,2)*ROUND(G88,3),2)</f>
      </c>
      <c s="36" t="s">
        <v>62</v>
      </c>
      <c>
        <f>(M88*21)/100</f>
      </c>
      <c t="s">
        <v>27</v>
      </c>
    </row>
    <row r="89" spans="1:5" ht="12.75">
      <c r="A89" s="35" t="s">
        <v>55</v>
      </c>
      <c r="E89" s="39" t="s">
        <v>51</v>
      </c>
    </row>
    <row r="90" spans="1:5" ht="38.25">
      <c r="A90" s="35" t="s">
        <v>56</v>
      </c>
      <c r="E90" s="40" t="s">
        <v>589</v>
      </c>
    </row>
    <row r="91" spans="1:5" ht="76.5">
      <c r="A91" t="s">
        <v>58</v>
      </c>
      <c r="E91" s="39" t="s">
        <v>153</v>
      </c>
    </row>
    <row r="92" spans="1:16" ht="25.5">
      <c r="A92" t="s">
        <v>49</v>
      </c>
      <c s="34" t="s">
        <v>159</v>
      </c>
      <c s="34" t="s">
        <v>155</v>
      </c>
      <c s="35" t="s">
        <v>51</v>
      </c>
      <c s="6" t="s">
        <v>156</v>
      </c>
      <c s="36" t="s">
        <v>53</v>
      </c>
      <c s="37">
        <v>7</v>
      </c>
      <c s="36">
        <v>0</v>
      </c>
      <c s="36">
        <f>ROUND(G92*H92,6)</f>
      </c>
      <c r="L92" s="38">
        <v>0</v>
      </c>
      <c s="32">
        <f>ROUND(ROUND(L92,2)*ROUND(G92,3),2)</f>
      </c>
      <c s="36" t="s">
        <v>62</v>
      </c>
      <c>
        <f>(M92*21)/100</f>
      </c>
      <c t="s">
        <v>27</v>
      </c>
    </row>
    <row r="93" spans="1:5" ht="12.75">
      <c r="A93" s="35" t="s">
        <v>55</v>
      </c>
      <c r="E93" s="39" t="s">
        <v>51</v>
      </c>
    </row>
    <row r="94" spans="1:5" ht="38.25">
      <c r="A94" s="35" t="s">
        <v>56</v>
      </c>
      <c r="E94" s="40" t="s">
        <v>311</v>
      </c>
    </row>
    <row r="95" spans="1:5" ht="63.75">
      <c r="A95" t="s">
        <v>58</v>
      </c>
      <c r="E95" s="39" t="s">
        <v>158</v>
      </c>
    </row>
    <row r="96" spans="1:13" ht="12.75">
      <c r="A96" t="s">
        <v>46</v>
      </c>
      <c r="C96" s="31" t="s">
        <v>70</v>
      </c>
      <c r="E96" s="33" t="s">
        <v>748</v>
      </c>
      <c r="J96" s="32">
        <f>0</f>
      </c>
      <c s="32">
        <f>0</f>
      </c>
      <c s="32">
        <f>0+L97+L101+L105+L109+L113+L117+L121+L125+L129+L133+L137+L141+L145+L149+L153+L157+L161</f>
      </c>
      <c s="32">
        <f>0+M97+M101+M105+M109+M113+M117+M121+M125+M129+M133+M137+M141+M145+M149+M153+M157+M161</f>
      </c>
    </row>
    <row r="97" spans="1:16" ht="25.5">
      <c r="A97" t="s">
        <v>49</v>
      </c>
      <c s="34" t="s">
        <v>166</v>
      </c>
      <c s="34" t="s">
        <v>449</v>
      </c>
      <c s="35" t="s">
        <v>51</v>
      </c>
      <c s="6" t="s">
        <v>450</v>
      </c>
      <c s="36" t="s">
        <v>98</v>
      </c>
      <c s="37">
        <v>107</v>
      </c>
      <c s="36">
        <v>0</v>
      </c>
      <c s="36">
        <f>ROUND(G97*H97,6)</f>
      </c>
      <c r="L97" s="38">
        <v>0</v>
      </c>
      <c s="32">
        <f>ROUND(ROUND(L97,2)*ROUND(G97,3),2)</f>
      </c>
      <c s="36" t="s">
        <v>62</v>
      </c>
      <c>
        <f>(M97*21)/100</f>
      </c>
      <c t="s">
        <v>27</v>
      </c>
    </row>
    <row r="98" spans="1:5" ht="12.75">
      <c r="A98" s="35" t="s">
        <v>55</v>
      </c>
      <c r="E98" s="39" t="s">
        <v>51</v>
      </c>
    </row>
    <row r="99" spans="1:5" ht="25.5">
      <c r="A99" s="35" t="s">
        <v>56</v>
      </c>
      <c r="E99" s="40" t="s">
        <v>749</v>
      </c>
    </row>
    <row r="100" spans="1:5" ht="51">
      <c r="A100" t="s">
        <v>58</v>
      </c>
      <c r="E100" s="39" t="s">
        <v>452</v>
      </c>
    </row>
    <row r="101" spans="1:16" ht="25.5">
      <c r="A101" t="s">
        <v>49</v>
      </c>
      <c s="34" t="s">
        <v>168</v>
      </c>
      <c s="34" t="s">
        <v>453</v>
      </c>
      <c s="35" t="s">
        <v>51</v>
      </c>
      <c s="6" t="s">
        <v>454</v>
      </c>
      <c s="36" t="s">
        <v>98</v>
      </c>
      <c s="37">
        <v>29</v>
      </c>
      <c s="36">
        <v>0</v>
      </c>
      <c s="36">
        <f>ROUND(G101*H101,6)</f>
      </c>
      <c r="L101" s="38">
        <v>0</v>
      </c>
      <c s="32">
        <f>ROUND(ROUND(L101,2)*ROUND(G101,3),2)</f>
      </c>
      <c s="36" t="s">
        <v>62</v>
      </c>
      <c>
        <f>(M101*21)/100</f>
      </c>
      <c t="s">
        <v>27</v>
      </c>
    </row>
    <row r="102" spans="1:5" ht="12.75">
      <c r="A102" s="35" t="s">
        <v>55</v>
      </c>
      <c r="E102" s="39" t="s">
        <v>51</v>
      </c>
    </row>
    <row r="103" spans="1:5" ht="12.75">
      <c r="A103" s="35" t="s">
        <v>56</v>
      </c>
      <c r="E103" s="40" t="s">
        <v>750</v>
      </c>
    </row>
    <row r="104" spans="1:5" ht="51">
      <c r="A104" t="s">
        <v>58</v>
      </c>
      <c r="E104" s="39" t="s">
        <v>456</v>
      </c>
    </row>
    <row r="105" spans="1:16" ht="25.5">
      <c r="A105" t="s">
        <v>49</v>
      </c>
      <c s="34" t="s">
        <v>171</v>
      </c>
      <c s="34" t="s">
        <v>457</v>
      </c>
      <c s="35" t="s">
        <v>51</v>
      </c>
      <c s="6" t="s">
        <v>458</v>
      </c>
      <c s="36" t="s">
        <v>125</v>
      </c>
      <c s="37">
        <v>5.6</v>
      </c>
      <c s="36">
        <v>0</v>
      </c>
      <c s="36">
        <f>ROUND(G105*H105,6)</f>
      </c>
      <c r="L105" s="38">
        <v>0</v>
      </c>
      <c s="32">
        <f>ROUND(ROUND(L105,2)*ROUND(G105,3),2)</f>
      </c>
      <c s="36" t="s">
        <v>62</v>
      </c>
      <c>
        <f>(M105*21)/100</f>
      </c>
      <c t="s">
        <v>27</v>
      </c>
    </row>
    <row r="106" spans="1:5" ht="12.75">
      <c r="A106" s="35" t="s">
        <v>55</v>
      </c>
      <c r="E106" s="39" t="s">
        <v>51</v>
      </c>
    </row>
    <row r="107" spans="1:5" ht="12.75">
      <c r="A107" s="35" t="s">
        <v>56</v>
      </c>
      <c r="E107" s="40" t="s">
        <v>751</v>
      </c>
    </row>
    <row r="108" spans="1:5" ht="76.5">
      <c r="A108" t="s">
        <v>58</v>
      </c>
      <c r="E108" s="39" t="s">
        <v>460</v>
      </c>
    </row>
    <row r="109" spans="1:16" ht="25.5">
      <c r="A109" t="s">
        <v>49</v>
      </c>
      <c s="34" t="s">
        <v>172</v>
      </c>
      <c s="34" t="s">
        <v>210</v>
      </c>
      <c s="35" t="s">
        <v>51</v>
      </c>
      <c s="6" t="s">
        <v>211</v>
      </c>
      <c s="36" t="s">
        <v>125</v>
      </c>
      <c s="37">
        <v>1.5</v>
      </c>
      <c s="36">
        <v>0</v>
      </c>
      <c s="36">
        <f>ROUND(G109*H109,6)</f>
      </c>
      <c r="L109" s="38">
        <v>0</v>
      </c>
      <c s="32">
        <f>ROUND(ROUND(L109,2)*ROUND(G109,3),2)</f>
      </c>
      <c s="36" t="s">
        <v>62</v>
      </c>
      <c>
        <f>(M109*21)/100</f>
      </c>
      <c t="s">
        <v>27</v>
      </c>
    </row>
    <row r="110" spans="1:5" ht="12.75">
      <c r="A110" s="35" t="s">
        <v>55</v>
      </c>
      <c r="E110" s="39" t="s">
        <v>51</v>
      </c>
    </row>
    <row r="111" spans="1:5" ht="25.5">
      <c r="A111" s="35" t="s">
        <v>56</v>
      </c>
      <c r="E111" s="40" t="s">
        <v>752</v>
      </c>
    </row>
    <row r="112" spans="1:5" ht="38.25">
      <c r="A112" t="s">
        <v>58</v>
      </c>
      <c r="E112" s="39" t="s">
        <v>462</v>
      </c>
    </row>
    <row r="113" spans="1:16" ht="12.75">
      <c r="A113" t="s">
        <v>49</v>
      </c>
      <c s="34" t="s">
        <v>173</v>
      </c>
      <c s="34" t="s">
        <v>463</v>
      </c>
      <c s="35" t="s">
        <v>51</v>
      </c>
      <c s="6" t="s">
        <v>464</v>
      </c>
      <c s="36" t="s">
        <v>53</v>
      </c>
      <c s="37">
        <v>12</v>
      </c>
      <c s="36">
        <v>0</v>
      </c>
      <c s="36">
        <f>ROUND(G113*H113,6)</f>
      </c>
      <c r="L113" s="38">
        <v>0</v>
      </c>
      <c s="32">
        <f>ROUND(ROUND(L113,2)*ROUND(G113,3),2)</f>
      </c>
      <c s="36" t="s">
        <v>62</v>
      </c>
      <c>
        <f>(M113*21)/100</f>
      </c>
      <c t="s">
        <v>27</v>
      </c>
    </row>
    <row r="114" spans="1:5" ht="12.75">
      <c r="A114" s="35" t="s">
        <v>55</v>
      </c>
      <c r="E114" s="39" t="s">
        <v>51</v>
      </c>
    </row>
    <row r="115" spans="1:5" ht="25.5">
      <c r="A115" s="35" t="s">
        <v>56</v>
      </c>
      <c r="E115" s="40" t="s">
        <v>753</v>
      </c>
    </row>
    <row r="116" spans="1:5" ht="12.75">
      <c r="A116" t="s">
        <v>58</v>
      </c>
      <c r="E116" s="39" t="s">
        <v>466</v>
      </c>
    </row>
    <row r="117" spans="1:16" ht="12.75">
      <c r="A117" t="s">
        <v>49</v>
      </c>
      <c s="34" t="s">
        <v>174</v>
      </c>
      <c s="34" t="s">
        <v>467</v>
      </c>
      <c s="35" t="s">
        <v>51</v>
      </c>
      <c s="6" t="s">
        <v>468</v>
      </c>
      <c s="36" t="s">
        <v>53</v>
      </c>
      <c s="37">
        <v>12</v>
      </c>
      <c s="36">
        <v>0</v>
      </c>
      <c s="36">
        <f>ROUND(G117*H117,6)</f>
      </c>
      <c r="L117" s="38">
        <v>0</v>
      </c>
      <c s="32">
        <f>ROUND(ROUND(L117,2)*ROUND(G117,3),2)</f>
      </c>
      <c s="36" t="s">
        <v>62</v>
      </c>
      <c>
        <f>(M117*21)/100</f>
      </c>
      <c t="s">
        <v>27</v>
      </c>
    </row>
    <row r="118" spans="1:5" ht="12.75">
      <c r="A118" s="35" t="s">
        <v>55</v>
      </c>
      <c r="E118" s="39" t="s">
        <v>51</v>
      </c>
    </row>
    <row r="119" spans="1:5" ht="12.75">
      <c r="A119" s="35" t="s">
        <v>56</v>
      </c>
      <c r="E119" s="40" t="s">
        <v>469</v>
      </c>
    </row>
    <row r="120" spans="1:5" ht="12.75">
      <c r="A120" t="s">
        <v>58</v>
      </c>
      <c r="E120" s="39" t="s">
        <v>470</v>
      </c>
    </row>
    <row r="121" spans="1:16" ht="25.5">
      <c r="A121" t="s">
        <v>49</v>
      </c>
      <c s="34" t="s">
        <v>179</v>
      </c>
      <c s="34" t="s">
        <v>215</v>
      </c>
      <c s="35" t="s">
        <v>51</v>
      </c>
      <c s="6" t="s">
        <v>216</v>
      </c>
      <c s="36" t="s">
        <v>125</v>
      </c>
      <c s="37">
        <v>1.5</v>
      </c>
      <c s="36">
        <v>0</v>
      </c>
      <c s="36">
        <f>ROUND(G121*H121,6)</f>
      </c>
      <c r="L121" s="38">
        <v>0</v>
      </c>
      <c s="32">
        <f>ROUND(ROUND(L121,2)*ROUND(G121,3),2)</f>
      </c>
      <c s="36" t="s">
        <v>62</v>
      </c>
      <c>
        <f>(M121*21)/100</f>
      </c>
      <c t="s">
        <v>27</v>
      </c>
    </row>
    <row r="122" spans="1:5" ht="12.75">
      <c r="A122" s="35" t="s">
        <v>55</v>
      </c>
      <c r="E122" s="39" t="s">
        <v>51</v>
      </c>
    </row>
    <row r="123" spans="1:5" ht="12.75">
      <c r="A123" s="35" t="s">
        <v>56</v>
      </c>
      <c r="E123" s="40" t="s">
        <v>217</v>
      </c>
    </row>
    <row r="124" spans="1:5" ht="25.5">
      <c r="A124" t="s">
        <v>58</v>
      </c>
      <c r="E124" s="39" t="s">
        <v>471</v>
      </c>
    </row>
    <row r="125" spans="1:16" ht="25.5">
      <c r="A125" t="s">
        <v>49</v>
      </c>
      <c s="34" t="s">
        <v>184</v>
      </c>
      <c s="34" t="s">
        <v>145</v>
      </c>
      <c s="35" t="s">
        <v>51</v>
      </c>
      <c s="6" t="s">
        <v>146</v>
      </c>
      <c s="36" t="s">
        <v>67</v>
      </c>
      <c s="37">
        <v>12</v>
      </c>
      <c s="36">
        <v>0</v>
      </c>
      <c s="36">
        <f>ROUND(G125*H125,6)</f>
      </c>
      <c r="L125" s="38">
        <v>0</v>
      </c>
      <c s="32">
        <f>ROUND(ROUND(L125,2)*ROUND(G125,3),2)</f>
      </c>
      <c s="36" t="s">
        <v>62</v>
      </c>
      <c>
        <f>(M125*21)/100</f>
      </c>
      <c t="s">
        <v>27</v>
      </c>
    </row>
    <row r="126" spans="1:5" ht="12.75">
      <c r="A126" s="35" t="s">
        <v>55</v>
      </c>
      <c r="E126" s="39" t="s">
        <v>51</v>
      </c>
    </row>
    <row r="127" spans="1:5" ht="12.75">
      <c r="A127" s="35" t="s">
        <v>56</v>
      </c>
      <c r="E127" s="40" t="s">
        <v>754</v>
      </c>
    </row>
    <row r="128" spans="1:5" ht="25.5">
      <c r="A128" t="s">
        <v>58</v>
      </c>
      <c r="E128" s="39" t="s">
        <v>473</v>
      </c>
    </row>
    <row r="129" spans="1:16" ht="25.5">
      <c r="A129" t="s">
        <v>49</v>
      </c>
      <c s="34" t="s">
        <v>189</v>
      </c>
      <c s="34" t="s">
        <v>478</v>
      </c>
      <c s="35" t="s">
        <v>51</v>
      </c>
      <c s="6" t="s">
        <v>479</v>
      </c>
      <c s="36" t="s">
        <v>67</v>
      </c>
      <c s="37">
        <v>35</v>
      </c>
      <c s="36">
        <v>0</v>
      </c>
      <c s="36">
        <f>ROUND(G129*H129,6)</f>
      </c>
      <c r="L129" s="38">
        <v>0</v>
      </c>
      <c s="32">
        <f>ROUND(ROUND(L129,2)*ROUND(G129,3),2)</f>
      </c>
      <c s="36" t="s">
        <v>62</v>
      </c>
      <c>
        <f>(M129*21)/100</f>
      </c>
      <c t="s">
        <v>27</v>
      </c>
    </row>
    <row r="130" spans="1:5" ht="12.75">
      <c r="A130" s="35" t="s">
        <v>55</v>
      </c>
      <c r="E130" s="39" t="s">
        <v>51</v>
      </c>
    </row>
    <row r="131" spans="1:5" ht="25.5">
      <c r="A131" s="35" t="s">
        <v>56</v>
      </c>
      <c r="E131" s="40" t="s">
        <v>755</v>
      </c>
    </row>
    <row r="132" spans="1:5" ht="25.5">
      <c r="A132" t="s">
        <v>58</v>
      </c>
      <c r="E132" s="39" t="s">
        <v>481</v>
      </c>
    </row>
    <row r="133" spans="1:16" ht="25.5">
      <c r="A133" t="s">
        <v>49</v>
      </c>
      <c s="34" t="s">
        <v>192</v>
      </c>
      <c s="34" t="s">
        <v>150</v>
      </c>
      <c s="35" t="s">
        <v>51</v>
      </c>
      <c s="6" t="s">
        <v>151</v>
      </c>
      <c s="36" t="s">
        <v>53</v>
      </c>
      <c s="37">
        <v>14</v>
      </c>
      <c s="36">
        <v>0</v>
      </c>
      <c s="36">
        <f>ROUND(G133*H133,6)</f>
      </c>
      <c r="L133" s="38">
        <v>0</v>
      </c>
      <c s="32">
        <f>ROUND(ROUND(L133,2)*ROUND(G133,3),2)</f>
      </c>
      <c s="36" t="s">
        <v>62</v>
      </c>
      <c>
        <f>(M133*21)/100</f>
      </c>
      <c t="s">
        <v>27</v>
      </c>
    </row>
    <row r="134" spans="1:5" ht="12.75">
      <c r="A134" s="35" t="s">
        <v>55</v>
      </c>
      <c r="E134" s="39" t="s">
        <v>51</v>
      </c>
    </row>
    <row r="135" spans="1:5" ht="38.25">
      <c r="A135" s="35" t="s">
        <v>56</v>
      </c>
      <c r="E135" s="40" t="s">
        <v>756</v>
      </c>
    </row>
    <row r="136" spans="1:5" ht="76.5">
      <c r="A136" t="s">
        <v>58</v>
      </c>
      <c r="E136" s="39" t="s">
        <v>153</v>
      </c>
    </row>
    <row r="137" spans="1:16" ht="25.5">
      <c r="A137" t="s">
        <v>49</v>
      </c>
      <c s="34" t="s">
        <v>197</v>
      </c>
      <c s="34" t="s">
        <v>155</v>
      </c>
      <c s="35" t="s">
        <v>51</v>
      </c>
      <c s="6" t="s">
        <v>156</v>
      </c>
      <c s="36" t="s">
        <v>53</v>
      </c>
      <c s="37">
        <v>5</v>
      </c>
      <c s="36">
        <v>0</v>
      </c>
      <c s="36">
        <f>ROUND(G137*H137,6)</f>
      </c>
      <c r="L137" s="38">
        <v>0</v>
      </c>
      <c s="32">
        <f>ROUND(ROUND(L137,2)*ROUND(G137,3),2)</f>
      </c>
      <c s="36" t="s">
        <v>62</v>
      </c>
      <c>
        <f>(M137*21)/100</f>
      </c>
      <c t="s">
        <v>27</v>
      </c>
    </row>
    <row r="138" spans="1:5" ht="12.75">
      <c r="A138" s="35" t="s">
        <v>55</v>
      </c>
      <c r="E138" s="39" t="s">
        <v>51</v>
      </c>
    </row>
    <row r="139" spans="1:5" ht="38.25">
      <c r="A139" s="35" t="s">
        <v>56</v>
      </c>
      <c r="E139" s="40" t="s">
        <v>757</v>
      </c>
    </row>
    <row r="140" spans="1:5" ht="63.75">
      <c r="A140" t="s">
        <v>58</v>
      </c>
      <c r="E140" s="39" t="s">
        <v>158</v>
      </c>
    </row>
    <row r="141" spans="1:16" ht="12.75">
      <c r="A141" t="s">
        <v>49</v>
      </c>
      <c s="34" t="s">
        <v>198</v>
      </c>
      <c s="34" t="s">
        <v>160</v>
      </c>
      <c s="35" t="s">
        <v>51</v>
      </c>
      <c s="6" t="s">
        <v>161</v>
      </c>
      <c s="36" t="s">
        <v>162</v>
      </c>
      <c s="37">
        <v>68</v>
      </c>
      <c s="36">
        <v>0</v>
      </c>
      <c s="36">
        <f>ROUND(G141*H141,6)</f>
      </c>
      <c r="L141" s="38">
        <v>0</v>
      </c>
      <c s="32">
        <f>ROUND(ROUND(L141,2)*ROUND(G141,3),2)</f>
      </c>
      <c s="36" t="s">
        <v>62</v>
      </c>
      <c>
        <f>(M141*21)/100</f>
      </c>
      <c t="s">
        <v>27</v>
      </c>
    </row>
    <row r="142" spans="1:5" ht="12.75">
      <c r="A142" s="35" t="s">
        <v>55</v>
      </c>
      <c r="E142" s="39" t="s">
        <v>51</v>
      </c>
    </row>
    <row r="143" spans="1:5" ht="12.75">
      <c r="A143" s="35" t="s">
        <v>56</v>
      </c>
      <c r="E143" s="40" t="s">
        <v>484</v>
      </c>
    </row>
    <row r="144" spans="1:5" ht="38.25">
      <c r="A144" t="s">
        <v>58</v>
      </c>
      <c r="E144" s="39" t="s">
        <v>164</v>
      </c>
    </row>
    <row r="145" spans="1:16" ht="25.5">
      <c r="A145" t="s">
        <v>49</v>
      </c>
      <c s="34" t="s">
        <v>204</v>
      </c>
      <c s="34" t="s">
        <v>485</v>
      </c>
      <c s="35" t="s">
        <v>51</v>
      </c>
      <c s="6" t="s">
        <v>486</v>
      </c>
      <c s="36" t="s">
        <v>53</v>
      </c>
      <c s="37">
        <v>182</v>
      </c>
      <c s="36">
        <v>0</v>
      </c>
      <c s="36">
        <f>ROUND(G145*H145,6)</f>
      </c>
      <c r="L145" s="38">
        <v>0</v>
      </c>
      <c s="32">
        <f>ROUND(ROUND(L145,2)*ROUND(G145,3),2)</f>
      </c>
      <c s="36" t="s">
        <v>62</v>
      </c>
      <c>
        <f>(M145*21)/100</f>
      </c>
      <c t="s">
        <v>27</v>
      </c>
    </row>
    <row r="146" spans="1:5" ht="12.75">
      <c r="A146" s="35" t="s">
        <v>55</v>
      </c>
      <c r="E146" s="39" t="s">
        <v>51</v>
      </c>
    </row>
    <row r="147" spans="1:5" ht="12.75">
      <c r="A147" s="35" t="s">
        <v>56</v>
      </c>
      <c r="E147" s="40" t="s">
        <v>487</v>
      </c>
    </row>
    <row r="148" spans="1:5" ht="51">
      <c r="A148" t="s">
        <v>58</v>
      </c>
      <c r="E148" s="39" t="s">
        <v>488</v>
      </c>
    </row>
    <row r="149" spans="1:16" ht="25.5">
      <c r="A149" t="s">
        <v>49</v>
      </c>
      <c s="34" t="s">
        <v>209</v>
      </c>
      <c s="34" t="s">
        <v>489</v>
      </c>
      <c s="35" t="s">
        <v>51</v>
      </c>
      <c s="6" t="s">
        <v>490</v>
      </c>
      <c s="36" t="s">
        <v>53</v>
      </c>
      <c s="37">
        <v>182</v>
      </c>
      <c s="36">
        <v>0</v>
      </c>
      <c s="36">
        <f>ROUND(G149*H149,6)</f>
      </c>
      <c r="L149" s="38">
        <v>0</v>
      </c>
      <c s="32">
        <f>ROUND(ROUND(L149,2)*ROUND(G149,3),2)</f>
      </c>
      <c s="36" t="s">
        <v>77</v>
      </c>
      <c>
        <f>(M149*21)/100</f>
      </c>
      <c t="s">
        <v>27</v>
      </c>
    </row>
    <row r="150" spans="1:5" ht="12.75">
      <c r="A150" s="35" t="s">
        <v>55</v>
      </c>
      <c r="E150" s="39" t="s">
        <v>51</v>
      </c>
    </row>
    <row r="151" spans="1:5" ht="12.75">
      <c r="A151" s="35" t="s">
        <v>56</v>
      </c>
      <c r="E151" s="40" t="s">
        <v>758</v>
      </c>
    </row>
    <row r="152" spans="1:5" ht="76.5">
      <c r="A152" t="s">
        <v>58</v>
      </c>
      <c r="E152" s="39" t="s">
        <v>492</v>
      </c>
    </row>
    <row r="153" spans="1:16" ht="25.5">
      <c r="A153" t="s">
        <v>49</v>
      </c>
      <c s="34" t="s">
        <v>214</v>
      </c>
      <c s="34" t="s">
        <v>493</v>
      </c>
      <c s="35" t="s">
        <v>51</v>
      </c>
      <c s="6" t="s">
        <v>494</v>
      </c>
      <c s="36" t="s">
        <v>53</v>
      </c>
      <c s="37">
        <v>42</v>
      </c>
      <c s="36">
        <v>0</v>
      </c>
      <c s="36">
        <f>ROUND(G153*H153,6)</f>
      </c>
      <c r="L153" s="38">
        <v>0</v>
      </c>
      <c s="32">
        <f>ROUND(ROUND(L153,2)*ROUND(G153,3),2)</f>
      </c>
      <c s="36" t="s">
        <v>77</v>
      </c>
      <c>
        <f>(M153*21)/100</f>
      </c>
      <c t="s">
        <v>27</v>
      </c>
    </row>
    <row r="154" spans="1:5" ht="12.75">
      <c r="A154" s="35" t="s">
        <v>55</v>
      </c>
      <c r="E154" s="39" t="s">
        <v>51</v>
      </c>
    </row>
    <row r="155" spans="1:5" ht="25.5">
      <c r="A155" s="35" t="s">
        <v>56</v>
      </c>
      <c r="E155" s="40" t="s">
        <v>759</v>
      </c>
    </row>
    <row r="156" spans="1:5" ht="51">
      <c r="A156" t="s">
        <v>58</v>
      </c>
      <c r="E156" s="39" t="s">
        <v>496</v>
      </c>
    </row>
    <row r="157" spans="1:16" ht="25.5">
      <c r="A157" t="s">
        <v>49</v>
      </c>
      <c s="34" t="s">
        <v>219</v>
      </c>
      <c s="34" t="s">
        <v>508</v>
      </c>
      <c s="35" t="s">
        <v>51</v>
      </c>
      <c s="6" t="s">
        <v>509</v>
      </c>
      <c s="36" t="s">
        <v>98</v>
      </c>
      <c s="37">
        <v>77</v>
      </c>
      <c s="36">
        <v>0</v>
      </c>
      <c s="36">
        <f>ROUND(G157*H157,6)</f>
      </c>
      <c r="L157" s="38">
        <v>0</v>
      </c>
      <c s="32">
        <f>ROUND(ROUND(L157,2)*ROUND(G157,3),2)</f>
      </c>
      <c s="36" t="s">
        <v>62</v>
      </c>
      <c>
        <f>(M157*21)/100</f>
      </c>
      <c t="s">
        <v>27</v>
      </c>
    </row>
    <row r="158" spans="1:5" ht="12.75">
      <c r="A158" s="35" t="s">
        <v>55</v>
      </c>
      <c r="E158" s="39" t="s">
        <v>51</v>
      </c>
    </row>
    <row r="159" spans="1:5" ht="12.75">
      <c r="A159" s="35" t="s">
        <v>56</v>
      </c>
      <c r="E159" s="40" t="s">
        <v>760</v>
      </c>
    </row>
    <row r="160" spans="1:5" ht="25.5">
      <c r="A160" t="s">
        <v>58</v>
      </c>
      <c r="E160" s="39" t="s">
        <v>511</v>
      </c>
    </row>
    <row r="161" spans="1:16" ht="12.75">
      <c r="A161" t="s">
        <v>49</v>
      </c>
      <c s="34" t="s">
        <v>224</v>
      </c>
      <c s="34" t="s">
        <v>512</v>
      </c>
      <c s="35" t="s">
        <v>51</v>
      </c>
      <c s="6" t="s">
        <v>513</v>
      </c>
      <c s="36" t="s">
        <v>98</v>
      </c>
      <c s="37">
        <v>93</v>
      </c>
      <c s="36">
        <v>0</v>
      </c>
      <c s="36">
        <f>ROUND(G161*H161,6)</f>
      </c>
      <c r="L161" s="38">
        <v>0</v>
      </c>
      <c s="32">
        <f>ROUND(ROUND(L161,2)*ROUND(G161,3),2)</f>
      </c>
      <c s="36" t="s">
        <v>77</v>
      </c>
      <c>
        <f>(M161*21)/100</f>
      </c>
      <c t="s">
        <v>27</v>
      </c>
    </row>
    <row r="162" spans="1:5" ht="12.75">
      <c r="A162" s="35" t="s">
        <v>55</v>
      </c>
      <c r="E162" s="39" t="s">
        <v>51</v>
      </c>
    </row>
    <row r="163" spans="1:5" ht="12.75">
      <c r="A163" s="35" t="s">
        <v>56</v>
      </c>
      <c r="E163" s="40" t="s">
        <v>514</v>
      </c>
    </row>
    <row r="164" spans="1:5" ht="25.5">
      <c r="A164" t="s">
        <v>58</v>
      </c>
      <c r="E164" s="39" t="s">
        <v>515</v>
      </c>
    </row>
    <row r="165" spans="1:13" ht="12.75">
      <c r="A165" t="s">
        <v>46</v>
      </c>
      <c r="C165" s="31" t="s">
        <v>74</v>
      </c>
      <c r="E165" s="33" t="s">
        <v>203</v>
      </c>
      <c r="J165" s="32">
        <f>0</f>
      </c>
      <c s="32">
        <f>0</f>
      </c>
      <c s="32">
        <f>0+L166+L170+L174+L178+L182+L186+L190+L194+L198+L202+L206+L210+L214</f>
      </c>
      <c s="32">
        <f>0+M166+M170+M174+M178+M182+M186+M190+M194+M198+M202+M206+M210+M214</f>
      </c>
    </row>
    <row r="166" spans="1:16" ht="25.5">
      <c r="A166" t="s">
        <v>49</v>
      </c>
      <c s="34" t="s">
        <v>229</v>
      </c>
      <c s="34" t="s">
        <v>205</v>
      </c>
      <c s="35" t="s">
        <v>51</v>
      </c>
      <c s="6" t="s">
        <v>206</v>
      </c>
      <c s="36" t="s">
        <v>98</v>
      </c>
      <c s="37">
        <v>39.6</v>
      </c>
      <c s="36">
        <v>0</v>
      </c>
      <c s="36">
        <f>ROUND(G166*H166,6)</f>
      </c>
      <c r="L166" s="38">
        <v>0</v>
      </c>
      <c s="32">
        <f>ROUND(ROUND(L166,2)*ROUND(G166,3),2)</f>
      </c>
      <c s="36" t="s">
        <v>62</v>
      </c>
      <c>
        <f>(M166*21)/100</f>
      </c>
      <c t="s">
        <v>27</v>
      </c>
    </row>
    <row r="167" spans="1:5" ht="12.75">
      <c r="A167" s="35" t="s">
        <v>55</v>
      </c>
      <c r="E167" s="39" t="s">
        <v>51</v>
      </c>
    </row>
    <row r="168" spans="1:5" ht="12.75">
      <c r="A168" s="35" t="s">
        <v>56</v>
      </c>
      <c r="E168" s="40" t="s">
        <v>207</v>
      </c>
    </row>
    <row r="169" spans="1:5" ht="25.5">
      <c r="A169" t="s">
        <v>58</v>
      </c>
      <c r="E169" s="39" t="s">
        <v>208</v>
      </c>
    </row>
    <row r="170" spans="1:16" ht="25.5">
      <c r="A170" t="s">
        <v>49</v>
      </c>
      <c s="34" t="s">
        <v>232</v>
      </c>
      <c s="34" t="s">
        <v>210</v>
      </c>
      <c s="35" t="s">
        <v>51</v>
      </c>
      <c s="6" t="s">
        <v>211</v>
      </c>
      <c s="36" t="s">
        <v>125</v>
      </c>
      <c s="37">
        <v>10.5</v>
      </c>
      <c s="36">
        <v>0</v>
      </c>
      <c s="36">
        <f>ROUND(G170*H170,6)</f>
      </c>
      <c r="L170" s="38">
        <v>0</v>
      </c>
      <c s="32">
        <f>ROUND(ROUND(L170,2)*ROUND(G170,3),2)</f>
      </c>
      <c s="36" t="s">
        <v>62</v>
      </c>
      <c>
        <f>(M170*21)/100</f>
      </c>
      <c t="s">
        <v>27</v>
      </c>
    </row>
    <row r="171" spans="1:5" ht="12.75">
      <c r="A171" s="35" t="s">
        <v>55</v>
      </c>
      <c r="E171" s="39" t="s">
        <v>51</v>
      </c>
    </row>
    <row r="172" spans="1:5" ht="38.25">
      <c r="A172" s="35" t="s">
        <v>56</v>
      </c>
      <c r="E172" s="40" t="s">
        <v>212</v>
      </c>
    </row>
    <row r="173" spans="1:5" ht="51">
      <c r="A173" t="s">
        <v>58</v>
      </c>
      <c r="E173" s="39" t="s">
        <v>213</v>
      </c>
    </row>
    <row r="174" spans="1:16" ht="25.5">
      <c r="A174" t="s">
        <v>49</v>
      </c>
      <c s="34" t="s">
        <v>234</v>
      </c>
      <c s="34" t="s">
        <v>215</v>
      </c>
      <c s="35" t="s">
        <v>51</v>
      </c>
      <c s="6" t="s">
        <v>216</v>
      </c>
      <c s="36" t="s">
        <v>125</v>
      </c>
      <c s="37">
        <v>10.5</v>
      </c>
      <c s="36">
        <v>0</v>
      </c>
      <c s="36">
        <f>ROUND(G174*H174,6)</f>
      </c>
      <c r="L174" s="38">
        <v>0</v>
      </c>
      <c s="32">
        <f>ROUND(ROUND(L174,2)*ROUND(G174,3),2)</f>
      </c>
      <c s="36" t="s">
        <v>62</v>
      </c>
      <c>
        <f>(M174*21)/100</f>
      </c>
      <c t="s">
        <v>27</v>
      </c>
    </row>
    <row r="175" spans="1:5" ht="12.75">
      <c r="A175" s="35" t="s">
        <v>55</v>
      </c>
      <c r="E175" s="39" t="s">
        <v>51</v>
      </c>
    </row>
    <row r="176" spans="1:5" ht="12.75">
      <c r="A176" s="35" t="s">
        <v>56</v>
      </c>
      <c r="E176" s="40" t="s">
        <v>217</v>
      </c>
    </row>
    <row r="177" spans="1:5" ht="25.5">
      <c r="A177" t="s">
        <v>58</v>
      </c>
      <c r="E177" s="39" t="s">
        <v>218</v>
      </c>
    </row>
    <row r="178" spans="1:16" ht="25.5">
      <c r="A178" t="s">
        <v>49</v>
      </c>
      <c s="34" t="s">
        <v>237</v>
      </c>
      <c s="34" t="s">
        <v>220</v>
      </c>
      <c s="35" t="s">
        <v>51</v>
      </c>
      <c s="6" t="s">
        <v>221</v>
      </c>
      <c s="36" t="s">
        <v>67</v>
      </c>
      <c s="37">
        <v>33</v>
      </c>
      <c s="36">
        <v>0</v>
      </c>
      <c s="36">
        <f>ROUND(G178*H178,6)</f>
      </c>
      <c r="L178" s="38">
        <v>0</v>
      </c>
      <c s="32">
        <f>ROUND(ROUND(L178,2)*ROUND(G178,3),2)</f>
      </c>
      <c s="36" t="s">
        <v>62</v>
      </c>
      <c>
        <f>(M178*21)/100</f>
      </c>
      <c t="s">
        <v>27</v>
      </c>
    </row>
    <row r="179" spans="1:5" ht="12.75">
      <c r="A179" s="35" t="s">
        <v>55</v>
      </c>
      <c r="E179" s="39" t="s">
        <v>51</v>
      </c>
    </row>
    <row r="180" spans="1:5" ht="12.75">
      <c r="A180" s="35" t="s">
        <v>56</v>
      </c>
      <c r="E180" s="40" t="s">
        <v>595</v>
      </c>
    </row>
    <row r="181" spans="1:5" ht="51">
      <c r="A181" t="s">
        <v>58</v>
      </c>
      <c r="E181" s="39" t="s">
        <v>223</v>
      </c>
    </row>
    <row r="182" spans="1:16" ht="25.5">
      <c r="A182" t="s">
        <v>49</v>
      </c>
      <c s="34" t="s">
        <v>240</v>
      </c>
      <c s="34" t="s">
        <v>225</v>
      </c>
      <c s="35" t="s">
        <v>51</v>
      </c>
      <c s="6" t="s">
        <v>226</v>
      </c>
      <c s="36" t="s">
        <v>67</v>
      </c>
      <c s="37">
        <v>41</v>
      </c>
      <c s="36">
        <v>0</v>
      </c>
      <c s="36">
        <f>ROUND(G182*H182,6)</f>
      </c>
      <c r="L182" s="38">
        <v>0</v>
      </c>
      <c s="32">
        <f>ROUND(ROUND(L182,2)*ROUND(G182,3),2)</f>
      </c>
      <c s="36" t="s">
        <v>62</v>
      </c>
      <c>
        <f>(M182*21)/100</f>
      </c>
      <c t="s">
        <v>27</v>
      </c>
    </row>
    <row r="183" spans="1:5" ht="12.75">
      <c r="A183" s="35" t="s">
        <v>55</v>
      </c>
      <c r="E183" s="39" t="s">
        <v>51</v>
      </c>
    </row>
    <row r="184" spans="1:5" ht="12.75">
      <c r="A184" s="35" t="s">
        <v>56</v>
      </c>
      <c r="E184" s="40" t="s">
        <v>761</v>
      </c>
    </row>
    <row r="185" spans="1:5" ht="38.25">
      <c r="A185" t="s">
        <v>58</v>
      </c>
      <c r="E185" s="39" t="s">
        <v>228</v>
      </c>
    </row>
    <row r="186" spans="1:16" ht="25.5">
      <c r="A186" t="s">
        <v>49</v>
      </c>
      <c s="34" t="s">
        <v>245</v>
      </c>
      <c s="34" t="s">
        <v>71</v>
      </c>
      <c s="35" t="s">
        <v>51</v>
      </c>
      <c s="6" t="s">
        <v>66</v>
      </c>
      <c s="36" t="s">
        <v>67</v>
      </c>
      <c s="37">
        <v>25</v>
      </c>
      <c s="36">
        <v>0</v>
      </c>
      <c s="36">
        <f>ROUND(G186*H186,6)</f>
      </c>
      <c r="L186" s="38">
        <v>0</v>
      </c>
      <c s="32">
        <f>ROUND(ROUND(L186,2)*ROUND(G186,3),2)</f>
      </c>
      <c s="36" t="s">
        <v>62</v>
      </c>
      <c>
        <f>(M186*21)/100</f>
      </c>
      <c t="s">
        <v>27</v>
      </c>
    </row>
    <row r="187" spans="1:5" ht="12.75">
      <c r="A187" s="35" t="s">
        <v>55</v>
      </c>
      <c r="E187" s="39" t="s">
        <v>51</v>
      </c>
    </row>
    <row r="188" spans="1:5" ht="25.5">
      <c r="A188" s="35" t="s">
        <v>56</v>
      </c>
      <c r="E188" s="40" t="s">
        <v>597</v>
      </c>
    </row>
    <row r="189" spans="1:5" ht="76.5">
      <c r="A189" t="s">
        <v>58</v>
      </c>
      <c r="E189" s="39" t="s">
        <v>231</v>
      </c>
    </row>
    <row r="190" spans="1:16" ht="25.5">
      <c r="A190" t="s">
        <v>49</v>
      </c>
      <c s="34" t="s">
        <v>250</v>
      </c>
      <c s="34" t="s">
        <v>75</v>
      </c>
      <c s="35" t="s">
        <v>51</v>
      </c>
      <c s="6" t="s">
        <v>76</v>
      </c>
      <c s="36" t="s">
        <v>67</v>
      </c>
      <c s="37">
        <v>25</v>
      </c>
      <c s="36">
        <v>0</v>
      </c>
      <c s="36">
        <f>ROUND(G190*H190,6)</f>
      </c>
      <c r="L190" s="38">
        <v>0</v>
      </c>
      <c s="32">
        <f>ROUND(ROUND(L190,2)*ROUND(G190,3),2)</f>
      </c>
      <c s="36" t="s">
        <v>77</v>
      </c>
      <c>
        <f>(M190*21)/100</f>
      </c>
      <c t="s">
        <v>27</v>
      </c>
    </row>
    <row r="191" spans="1:5" ht="12.75">
      <c r="A191" s="35" t="s">
        <v>55</v>
      </c>
      <c r="E191" s="39" t="s">
        <v>51</v>
      </c>
    </row>
    <row r="192" spans="1:5" ht="12.75">
      <c r="A192" s="35" t="s">
        <v>56</v>
      </c>
      <c r="E192" s="40" t="s">
        <v>233</v>
      </c>
    </row>
    <row r="193" spans="1:5" ht="25.5">
      <c r="A193" t="s">
        <v>58</v>
      </c>
      <c r="E193" s="39" t="s">
        <v>79</v>
      </c>
    </row>
    <row r="194" spans="1:16" ht="25.5">
      <c r="A194" t="s">
        <v>49</v>
      </c>
      <c s="34" t="s">
        <v>255</v>
      </c>
      <c s="34" t="s">
        <v>150</v>
      </c>
      <c s="35" t="s">
        <v>51</v>
      </c>
      <c s="6" t="s">
        <v>151</v>
      </c>
      <c s="36" t="s">
        <v>53</v>
      </c>
      <c s="37">
        <v>41</v>
      </c>
      <c s="36">
        <v>0</v>
      </c>
      <c s="36">
        <f>ROUND(G194*H194,6)</f>
      </c>
      <c r="L194" s="38">
        <v>0</v>
      </c>
      <c s="32">
        <f>ROUND(ROUND(L194,2)*ROUND(G194,3),2)</f>
      </c>
      <c s="36" t="s">
        <v>62</v>
      </c>
      <c>
        <f>(M194*21)/100</f>
      </c>
      <c t="s">
        <v>27</v>
      </c>
    </row>
    <row r="195" spans="1:5" ht="12.75">
      <c r="A195" s="35" t="s">
        <v>55</v>
      </c>
      <c r="E195" s="39" t="s">
        <v>51</v>
      </c>
    </row>
    <row r="196" spans="1:5" ht="38.25">
      <c r="A196" s="35" t="s">
        <v>56</v>
      </c>
      <c r="E196" s="40" t="s">
        <v>235</v>
      </c>
    </row>
    <row r="197" spans="1:5" ht="76.5">
      <c r="A197" t="s">
        <v>58</v>
      </c>
      <c r="E197" s="39" t="s">
        <v>236</v>
      </c>
    </row>
    <row r="198" spans="1:16" ht="25.5">
      <c r="A198" t="s">
        <v>49</v>
      </c>
      <c s="34" t="s">
        <v>258</v>
      </c>
      <c s="34" t="s">
        <v>155</v>
      </c>
      <c s="35" t="s">
        <v>51</v>
      </c>
      <c s="6" t="s">
        <v>156</v>
      </c>
      <c s="36" t="s">
        <v>53</v>
      </c>
      <c s="37">
        <v>57</v>
      </c>
      <c s="36">
        <v>0</v>
      </c>
      <c s="36">
        <f>ROUND(G198*H198,6)</f>
      </c>
      <c r="L198" s="38">
        <v>0</v>
      </c>
      <c s="32">
        <f>ROUND(ROUND(L198,2)*ROUND(G198,3),2)</f>
      </c>
      <c s="36" t="s">
        <v>62</v>
      </c>
      <c>
        <f>(M198*21)/100</f>
      </c>
      <c t="s">
        <v>27</v>
      </c>
    </row>
    <row r="199" spans="1:5" ht="12.75">
      <c r="A199" s="35" t="s">
        <v>55</v>
      </c>
      <c r="E199" s="39" t="s">
        <v>51</v>
      </c>
    </row>
    <row r="200" spans="1:5" ht="38.25">
      <c r="A200" s="35" t="s">
        <v>56</v>
      </c>
      <c r="E200" s="40" t="s">
        <v>238</v>
      </c>
    </row>
    <row r="201" spans="1:5" ht="63.75">
      <c r="A201" t="s">
        <v>58</v>
      </c>
      <c r="E201" s="39" t="s">
        <v>239</v>
      </c>
    </row>
    <row r="202" spans="1:16" ht="12.75">
      <c r="A202" t="s">
        <v>49</v>
      </c>
      <c s="34" t="s">
        <v>264</v>
      </c>
      <c s="34" t="s">
        <v>241</v>
      </c>
      <c s="35" t="s">
        <v>51</v>
      </c>
      <c s="6" t="s">
        <v>242</v>
      </c>
      <c s="36" t="s">
        <v>53</v>
      </c>
      <c s="37">
        <v>174</v>
      </c>
      <c s="36">
        <v>0</v>
      </c>
      <c s="36">
        <f>ROUND(G202*H202,6)</f>
      </c>
      <c r="L202" s="38">
        <v>0</v>
      </c>
      <c s="32">
        <f>ROUND(ROUND(L202,2)*ROUND(G202,3),2)</f>
      </c>
      <c s="36" t="s">
        <v>62</v>
      </c>
      <c>
        <f>(M202*21)/100</f>
      </c>
      <c t="s">
        <v>27</v>
      </c>
    </row>
    <row r="203" spans="1:5" ht="12.75">
      <c r="A203" s="35" t="s">
        <v>55</v>
      </c>
      <c r="E203" s="39" t="s">
        <v>51</v>
      </c>
    </row>
    <row r="204" spans="1:5" ht="12.75">
      <c r="A204" s="35" t="s">
        <v>56</v>
      </c>
      <c r="E204" s="40" t="s">
        <v>598</v>
      </c>
    </row>
    <row r="205" spans="1:5" ht="89.25">
      <c r="A205" t="s">
        <v>58</v>
      </c>
      <c r="E205" s="39" t="s">
        <v>244</v>
      </c>
    </row>
    <row r="206" spans="1:16" ht="12.75">
      <c r="A206" t="s">
        <v>49</v>
      </c>
      <c s="34" t="s">
        <v>269</v>
      </c>
      <c s="34" t="s">
        <v>246</v>
      </c>
      <c s="35" t="s">
        <v>51</v>
      </c>
      <c s="6" t="s">
        <v>247</v>
      </c>
      <c s="36" t="s">
        <v>53</v>
      </c>
      <c s="37">
        <v>209</v>
      </c>
      <c s="36">
        <v>0</v>
      </c>
      <c s="36">
        <f>ROUND(G206*H206,6)</f>
      </c>
      <c r="L206" s="38">
        <v>0</v>
      </c>
      <c s="32">
        <f>ROUND(ROUND(L206,2)*ROUND(G206,3),2)</f>
      </c>
      <c s="36" t="s">
        <v>62</v>
      </c>
      <c>
        <f>(M206*21)/100</f>
      </c>
      <c t="s">
        <v>27</v>
      </c>
    </row>
    <row r="207" spans="1:5" ht="12.75">
      <c r="A207" s="35" t="s">
        <v>55</v>
      </c>
      <c r="E207" s="39" t="s">
        <v>51</v>
      </c>
    </row>
    <row r="208" spans="1:5" ht="12.75">
      <c r="A208" s="35" t="s">
        <v>56</v>
      </c>
      <c r="E208" s="40" t="s">
        <v>248</v>
      </c>
    </row>
    <row r="209" spans="1:5" ht="38.25">
      <c r="A209" t="s">
        <v>58</v>
      </c>
      <c r="E209" s="39" t="s">
        <v>249</v>
      </c>
    </row>
    <row r="210" spans="1:16" ht="12.75">
      <c r="A210" t="s">
        <v>49</v>
      </c>
      <c s="34" t="s">
        <v>274</v>
      </c>
      <c s="34" t="s">
        <v>251</v>
      </c>
      <c s="35" t="s">
        <v>51</v>
      </c>
      <c s="6" t="s">
        <v>252</v>
      </c>
      <c s="36" t="s">
        <v>98</v>
      </c>
      <c s="37">
        <v>435</v>
      </c>
      <c s="36">
        <v>0</v>
      </c>
      <c s="36">
        <f>ROUND(G210*H210,6)</f>
      </c>
      <c r="L210" s="38">
        <v>0</v>
      </c>
      <c s="32">
        <f>ROUND(ROUND(L210,2)*ROUND(G210,3),2)</f>
      </c>
      <c s="36" t="s">
        <v>62</v>
      </c>
      <c>
        <f>(M210*21)/100</f>
      </c>
      <c t="s">
        <v>27</v>
      </c>
    </row>
    <row r="211" spans="1:5" ht="12.75">
      <c r="A211" s="35" t="s">
        <v>55</v>
      </c>
      <c r="E211" s="39" t="s">
        <v>51</v>
      </c>
    </row>
    <row r="212" spans="1:5" ht="12.75">
      <c r="A212" s="35" t="s">
        <v>56</v>
      </c>
      <c r="E212" s="40" t="s">
        <v>762</v>
      </c>
    </row>
    <row r="213" spans="1:5" ht="51">
      <c r="A213" t="s">
        <v>58</v>
      </c>
      <c r="E213" s="39" t="s">
        <v>254</v>
      </c>
    </row>
    <row r="214" spans="1:16" ht="12.75">
      <c r="A214" t="s">
        <v>49</v>
      </c>
      <c s="34" t="s">
        <v>281</v>
      </c>
      <c s="34" t="s">
        <v>102</v>
      </c>
      <c s="35" t="s">
        <v>51</v>
      </c>
      <c s="6" t="s">
        <v>103</v>
      </c>
      <c s="36" t="s">
        <v>98</v>
      </c>
      <c s="37">
        <v>522</v>
      </c>
      <c s="36">
        <v>0</v>
      </c>
      <c s="36">
        <f>ROUND(G214*H214,6)</f>
      </c>
      <c r="L214" s="38">
        <v>0</v>
      </c>
      <c s="32">
        <f>ROUND(ROUND(L214,2)*ROUND(G214,3),2)</f>
      </c>
      <c s="36" t="s">
        <v>62</v>
      </c>
      <c>
        <f>(M214*21)/100</f>
      </c>
      <c t="s">
        <v>27</v>
      </c>
    </row>
    <row r="215" spans="1:5" ht="12.75">
      <c r="A215" s="35" t="s">
        <v>55</v>
      </c>
      <c r="E215" s="39" t="s">
        <v>51</v>
      </c>
    </row>
    <row r="216" spans="1:5" ht="12.75">
      <c r="A216" s="35" t="s">
        <v>56</v>
      </c>
      <c r="E216" s="40" t="s">
        <v>256</v>
      </c>
    </row>
    <row r="217" spans="1:5" ht="25.5">
      <c r="A217" t="s">
        <v>58</v>
      </c>
      <c r="E217" s="39" t="s">
        <v>105</v>
      </c>
    </row>
    <row r="218" spans="1:13" ht="12.75">
      <c r="A218" t="s">
        <v>46</v>
      </c>
      <c r="C218" s="31" t="s">
        <v>80</v>
      </c>
      <c r="E218" s="33" t="s">
        <v>257</v>
      </c>
      <c r="J218" s="32">
        <f>0</f>
      </c>
      <c s="32">
        <f>0</f>
      </c>
      <c s="32">
        <f>0+L219+L223+L227+L231+L235+L239</f>
      </c>
      <c s="32">
        <f>0+M219+M223+M227+M231+M235+M239</f>
      </c>
    </row>
    <row r="219" spans="1:16" ht="25.5">
      <c r="A219" t="s">
        <v>49</v>
      </c>
      <c s="34" t="s">
        <v>381</v>
      </c>
      <c s="34" t="s">
        <v>259</v>
      </c>
      <c s="35" t="s">
        <v>51</v>
      </c>
      <c s="6" t="s">
        <v>260</v>
      </c>
      <c s="36" t="s">
        <v>261</v>
      </c>
      <c s="37">
        <v>36.25</v>
      </c>
      <c s="36">
        <v>0</v>
      </c>
      <c s="36">
        <f>ROUND(G219*H219,6)</f>
      </c>
      <c r="L219" s="38">
        <v>0</v>
      </c>
      <c s="32">
        <f>ROUND(ROUND(L219,2)*ROUND(G219,3),2)</f>
      </c>
      <c s="36" t="s">
        <v>62</v>
      </c>
      <c>
        <f>(M219*21)/100</f>
      </c>
      <c t="s">
        <v>27</v>
      </c>
    </row>
    <row r="220" spans="1:5" ht="12.75">
      <c r="A220" s="35" t="s">
        <v>55</v>
      </c>
      <c r="E220" s="39" t="s">
        <v>51</v>
      </c>
    </row>
    <row r="221" spans="1:5" ht="153">
      <c r="A221" s="35" t="s">
        <v>56</v>
      </c>
      <c r="E221" s="40" t="s">
        <v>763</v>
      </c>
    </row>
    <row r="222" spans="1:5" ht="25.5">
      <c r="A222" t="s">
        <v>58</v>
      </c>
      <c r="E222" s="39" t="s">
        <v>263</v>
      </c>
    </row>
    <row r="223" spans="1:16" ht="12.75">
      <c r="A223" t="s">
        <v>49</v>
      </c>
      <c s="34" t="s">
        <v>387</v>
      </c>
      <c s="34" t="s">
        <v>265</v>
      </c>
      <c s="35" t="s">
        <v>51</v>
      </c>
      <c s="6" t="s">
        <v>266</v>
      </c>
      <c s="36" t="s">
        <v>261</v>
      </c>
      <c s="37">
        <v>363.44</v>
      </c>
      <c s="36">
        <v>0</v>
      </c>
      <c s="36">
        <f>ROUND(G223*H223,6)</f>
      </c>
      <c r="L223" s="38">
        <v>0</v>
      </c>
      <c s="32">
        <f>ROUND(ROUND(L223,2)*ROUND(G223,3),2)</f>
      </c>
      <c s="36" t="s">
        <v>62</v>
      </c>
      <c>
        <f>(M223*21)/100</f>
      </c>
      <c t="s">
        <v>27</v>
      </c>
    </row>
    <row r="224" spans="1:5" ht="12.75">
      <c r="A224" s="35" t="s">
        <v>55</v>
      </c>
      <c r="E224" s="39" t="s">
        <v>51</v>
      </c>
    </row>
    <row r="225" spans="1:5" ht="63.75">
      <c r="A225" s="35" t="s">
        <v>56</v>
      </c>
      <c r="E225" s="40" t="s">
        <v>764</v>
      </c>
    </row>
    <row r="226" spans="1:5" ht="38.25">
      <c r="A226" t="s">
        <v>58</v>
      </c>
      <c r="E226" s="39" t="s">
        <v>420</v>
      </c>
    </row>
    <row r="227" spans="1:16" ht="25.5">
      <c r="A227" t="s">
        <v>49</v>
      </c>
      <c s="34" t="s">
        <v>389</v>
      </c>
      <c s="34" t="s">
        <v>270</v>
      </c>
      <c s="35" t="s">
        <v>51</v>
      </c>
      <c s="6" t="s">
        <v>271</v>
      </c>
      <c s="36" t="s">
        <v>261</v>
      </c>
      <c s="37">
        <v>247.57</v>
      </c>
      <c s="36">
        <v>0</v>
      </c>
      <c s="36">
        <f>ROUND(G227*H227,6)</f>
      </c>
      <c r="L227" s="38">
        <v>0</v>
      </c>
      <c s="32">
        <f>ROUND(ROUND(L227,2)*ROUND(G227,3),2)</f>
      </c>
      <c s="36" t="s">
        <v>62</v>
      </c>
      <c>
        <f>(M227*21)/100</f>
      </c>
      <c t="s">
        <v>27</v>
      </c>
    </row>
    <row r="228" spans="1:5" ht="12.75">
      <c r="A228" s="35" t="s">
        <v>55</v>
      </c>
      <c r="E228" s="39" t="s">
        <v>51</v>
      </c>
    </row>
    <row r="229" spans="1:5" ht="38.25">
      <c r="A229" s="35" t="s">
        <v>56</v>
      </c>
      <c r="E229" s="40" t="s">
        <v>765</v>
      </c>
    </row>
    <row r="230" spans="1:5" ht="114.75">
      <c r="A230" t="s">
        <v>58</v>
      </c>
      <c r="E230" s="39" t="s">
        <v>422</v>
      </c>
    </row>
    <row r="231" spans="1:16" ht="25.5">
      <c r="A231" t="s">
        <v>49</v>
      </c>
      <c s="34" t="s">
        <v>516</v>
      </c>
      <c s="34" t="s">
        <v>382</v>
      </c>
      <c s="35" t="s">
        <v>51</v>
      </c>
      <c s="6" t="s">
        <v>383</v>
      </c>
      <c s="36" t="s">
        <v>384</v>
      </c>
      <c s="37">
        <v>1732.99</v>
      </c>
      <c s="36">
        <v>0</v>
      </c>
      <c s="36">
        <f>ROUND(G231*H231,6)</f>
      </c>
      <c r="L231" s="38">
        <v>0</v>
      </c>
      <c s="32">
        <f>ROUND(ROUND(L231,2)*ROUND(G231,3),2)</f>
      </c>
      <c s="36" t="s">
        <v>62</v>
      </c>
      <c>
        <f>(M231*21)/100</f>
      </c>
      <c t="s">
        <v>27</v>
      </c>
    </row>
    <row r="232" spans="1:5" ht="12.75">
      <c r="A232" s="35" t="s">
        <v>55</v>
      </c>
      <c r="E232" s="39" t="s">
        <v>51</v>
      </c>
    </row>
    <row r="233" spans="1:5" ht="12.75">
      <c r="A233" s="35" t="s">
        <v>56</v>
      </c>
      <c r="E233" s="40" t="s">
        <v>733</v>
      </c>
    </row>
    <row r="234" spans="1:5" ht="12.75">
      <c r="A234" t="s">
        <v>58</v>
      </c>
      <c r="E234" s="39" t="s">
        <v>734</v>
      </c>
    </row>
    <row r="235" spans="1:16" ht="25.5">
      <c r="A235" t="s">
        <v>49</v>
      </c>
      <c s="34" t="s">
        <v>517</v>
      </c>
      <c s="34" t="s">
        <v>275</v>
      </c>
      <c s="35" t="s">
        <v>276</v>
      </c>
      <c s="6" t="s">
        <v>277</v>
      </c>
      <c s="36" t="s">
        <v>261</v>
      </c>
      <c s="37">
        <v>105.33</v>
      </c>
      <c s="36">
        <v>0</v>
      </c>
      <c s="36">
        <f>ROUND(G235*H235,6)</f>
      </c>
      <c r="L235" s="38">
        <v>0</v>
      </c>
      <c s="32">
        <f>ROUND(ROUND(L235,2)*ROUND(G235,3),2)</f>
      </c>
      <c s="36" t="s">
        <v>77</v>
      </c>
      <c>
        <f>(M235*21)/100</f>
      </c>
      <c t="s">
        <v>27</v>
      </c>
    </row>
    <row r="236" spans="1:5" ht="25.5">
      <c r="A236" s="35" t="s">
        <v>55</v>
      </c>
      <c r="E236" s="39" t="s">
        <v>278</v>
      </c>
    </row>
    <row r="237" spans="1:5" ht="25.5">
      <c r="A237" s="35" t="s">
        <v>56</v>
      </c>
      <c r="E237" s="40" t="s">
        <v>766</v>
      </c>
    </row>
    <row r="238" spans="1:5" ht="102">
      <c r="A238" t="s">
        <v>58</v>
      </c>
      <c r="E238" s="39" t="s">
        <v>280</v>
      </c>
    </row>
    <row r="239" spans="1:16" ht="25.5">
      <c r="A239" t="s">
        <v>49</v>
      </c>
      <c s="34" t="s">
        <v>518</v>
      </c>
      <c s="34" t="s">
        <v>275</v>
      </c>
      <c s="35" t="s">
        <v>282</v>
      </c>
      <c s="6" t="s">
        <v>283</v>
      </c>
      <c s="36" t="s">
        <v>261</v>
      </c>
      <c s="37">
        <v>17.33</v>
      </c>
      <c s="36">
        <v>0</v>
      </c>
      <c s="36">
        <f>ROUND(G239*H239,6)</f>
      </c>
      <c r="L239" s="38">
        <v>0</v>
      </c>
      <c s="32">
        <f>ROUND(ROUND(L239,2)*ROUND(G239,3),2)</f>
      </c>
      <c s="36" t="s">
        <v>77</v>
      </c>
      <c>
        <f>(M239*21)/100</f>
      </c>
      <c t="s">
        <v>27</v>
      </c>
    </row>
    <row r="240" spans="1:5" ht="25.5">
      <c r="A240" s="35" t="s">
        <v>55</v>
      </c>
      <c r="E240" s="39" t="s">
        <v>278</v>
      </c>
    </row>
    <row r="241" spans="1:5" ht="25.5">
      <c r="A241" s="35" t="s">
        <v>56</v>
      </c>
      <c r="E241" s="40" t="s">
        <v>390</v>
      </c>
    </row>
    <row r="242" spans="1:5" ht="102">
      <c r="A242" t="s">
        <v>58</v>
      </c>
      <c r="E242"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769</v>
      </c>
      <c r="E8" s="30" t="s">
        <v>768</v>
      </c>
      <c r="J8" s="29">
        <f>0+J9+J54+J83+J96+J133+J170</f>
      </c>
      <c s="29">
        <f>0+K9+K54+K83+K96+K133+K170</f>
      </c>
      <c s="29">
        <f>0+L9+L54+L83+L96+L133+L170</f>
      </c>
      <c s="29">
        <f>0+M9+M54+M83+M96+M133+M170</f>
      </c>
    </row>
    <row r="9" spans="1:13" ht="12.75">
      <c r="A9" t="s">
        <v>46</v>
      </c>
      <c r="C9" s="31" t="s">
        <v>47</v>
      </c>
      <c r="E9" s="33" t="s">
        <v>48</v>
      </c>
      <c r="J9" s="32">
        <f>0</f>
      </c>
      <c s="32">
        <f>0</f>
      </c>
      <c s="32">
        <f>0+L10+L14+L18+L22+L26+L30+L34+L38+L42+L46+L50</f>
      </c>
      <c s="32">
        <f>0+M10+M14+M18+M22+M26+M30+M34+M38+M42+M46+M50</f>
      </c>
    </row>
    <row r="10" spans="1:16" ht="12.75">
      <c r="A10" t="s">
        <v>49</v>
      </c>
      <c s="34" t="s">
        <v>47</v>
      </c>
      <c s="34" t="s">
        <v>50</v>
      </c>
      <c s="35" t="s">
        <v>51</v>
      </c>
      <c s="6" t="s">
        <v>52</v>
      </c>
      <c s="36" t="s">
        <v>53</v>
      </c>
      <c s="37">
        <v>234</v>
      </c>
      <c s="36">
        <v>0</v>
      </c>
      <c s="36">
        <f>ROUND(G10*H10,6)</f>
      </c>
      <c r="L10" s="38">
        <v>0</v>
      </c>
      <c s="32">
        <f>ROUND(ROUND(L10,2)*ROUND(G10,3),2)</f>
      </c>
      <c s="36" t="s">
        <v>54</v>
      </c>
      <c>
        <f>(M10*21)/100</f>
      </c>
      <c t="s">
        <v>27</v>
      </c>
    </row>
    <row r="11" spans="1:5" ht="12.75">
      <c r="A11" s="35" t="s">
        <v>55</v>
      </c>
      <c r="E11" s="39" t="s">
        <v>51</v>
      </c>
    </row>
    <row r="12" spans="1:5" ht="25.5">
      <c r="A12" s="35" t="s">
        <v>56</v>
      </c>
      <c r="E12" s="40" t="s">
        <v>770</v>
      </c>
    </row>
    <row r="13" spans="1:5" ht="38.25">
      <c r="A13" t="s">
        <v>58</v>
      </c>
      <c r="E13" s="39" t="s">
        <v>59</v>
      </c>
    </row>
    <row r="14" spans="1:16" ht="25.5">
      <c r="A14" t="s">
        <v>49</v>
      </c>
      <c s="34" t="s">
        <v>27</v>
      </c>
      <c s="34" t="s">
        <v>60</v>
      </c>
      <c s="35" t="s">
        <v>51</v>
      </c>
      <c s="6" t="s">
        <v>61</v>
      </c>
      <c s="36" t="s">
        <v>53</v>
      </c>
      <c s="37">
        <v>9</v>
      </c>
      <c s="36">
        <v>0</v>
      </c>
      <c s="36">
        <f>ROUND(G14*H14,6)</f>
      </c>
      <c r="L14" s="38">
        <v>0</v>
      </c>
      <c s="32">
        <f>ROUND(ROUND(L14,2)*ROUND(G14,3),2)</f>
      </c>
      <c s="36" t="s">
        <v>62</v>
      </c>
      <c>
        <f>(M14*21)/100</f>
      </c>
      <c t="s">
        <v>27</v>
      </c>
    </row>
    <row r="15" spans="1:5" ht="12.75">
      <c r="A15" s="35" t="s">
        <v>55</v>
      </c>
      <c r="E15" s="39" t="s">
        <v>51</v>
      </c>
    </row>
    <row r="16" spans="1:5" ht="25.5">
      <c r="A16" s="35" t="s">
        <v>56</v>
      </c>
      <c r="E16" s="40" t="s">
        <v>771</v>
      </c>
    </row>
    <row r="17" spans="1:5" ht="51">
      <c r="A17" t="s">
        <v>58</v>
      </c>
      <c r="E17" s="39" t="s">
        <v>64</v>
      </c>
    </row>
    <row r="18" spans="1:16" ht="25.5">
      <c r="A18" t="s">
        <v>49</v>
      </c>
      <c s="34" t="s">
        <v>26</v>
      </c>
      <c s="34" t="s">
        <v>65</v>
      </c>
      <c s="35" t="s">
        <v>51</v>
      </c>
      <c s="6" t="s">
        <v>66</v>
      </c>
      <c s="36" t="s">
        <v>67</v>
      </c>
      <c s="37">
        <v>18</v>
      </c>
      <c s="36">
        <v>0</v>
      </c>
      <c s="36">
        <f>ROUND(G18*H18,6)</f>
      </c>
      <c r="L18" s="38">
        <v>0</v>
      </c>
      <c s="32">
        <f>ROUND(ROUND(L18,2)*ROUND(G18,3),2)</f>
      </c>
      <c s="36" t="s">
        <v>62</v>
      </c>
      <c>
        <f>(M18*21)/100</f>
      </c>
      <c t="s">
        <v>27</v>
      </c>
    </row>
    <row r="19" spans="1:5" ht="12.75">
      <c r="A19" s="35" t="s">
        <v>55</v>
      </c>
      <c r="E19" s="39" t="s">
        <v>51</v>
      </c>
    </row>
    <row r="20" spans="1:5" ht="25.5">
      <c r="A20" s="35" t="s">
        <v>56</v>
      </c>
      <c r="E20" s="40" t="s">
        <v>772</v>
      </c>
    </row>
    <row r="21" spans="1:5" ht="38.25">
      <c r="A21" t="s">
        <v>58</v>
      </c>
      <c r="E21" s="39" t="s">
        <v>69</v>
      </c>
    </row>
    <row r="22" spans="1:16" ht="25.5">
      <c r="A22" t="s">
        <v>49</v>
      </c>
      <c s="34" t="s">
        <v>70</v>
      </c>
      <c s="34" t="s">
        <v>71</v>
      </c>
      <c s="35" t="s">
        <v>51</v>
      </c>
      <c s="6" t="s">
        <v>66</v>
      </c>
      <c s="36" t="s">
        <v>67</v>
      </c>
      <c s="37">
        <v>9</v>
      </c>
      <c s="36">
        <v>0</v>
      </c>
      <c s="36">
        <f>ROUND(G22*H22,6)</f>
      </c>
      <c r="L22" s="38">
        <v>0</v>
      </c>
      <c s="32">
        <f>ROUND(ROUND(L22,2)*ROUND(G22,3),2)</f>
      </c>
      <c s="36" t="s">
        <v>62</v>
      </c>
      <c>
        <f>(M22*21)/100</f>
      </c>
      <c t="s">
        <v>27</v>
      </c>
    </row>
    <row r="23" spans="1:5" ht="12.75">
      <c r="A23" s="35" t="s">
        <v>55</v>
      </c>
      <c r="E23" s="39" t="s">
        <v>51</v>
      </c>
    </row>
    <row r="24" spans="1:5" ht="12.75">
      <c r="A24" s="35" t="s">
        <v>56</v>
      </c>
      <c r="E24" s="40" t="s">
        <v>72</v>
      </c>
    </row>
    <row r="25" spans="1:5" ht="38.25">
      <c r="A25" t="s">
        <v>58</v>
      </c>
      <c r="E25" s="39" t="s">
        <v>73</v>
      </c>
    </row>
    <row r="26" spans="1:16" ht="25.5">
      <c r="A26" t="s">
        <v>49</v>
      </c>
      <c s="34" t="s">
        <v>74</v>
      </c>
      <c s="34" t="s">
        <v>75</v>
      </c>
      <c s="35" t="s">
        <v>51</v>
      </c>
      <c s="6" t="s">
        <v>76</v>
      </c>
      <c s="36" t="s">
        <v>67</v>
      </c>
      <c s="37">
        <v>27</v>
      </c>
      <c s="36">
        <v>0</v>
      </c>
      <c s="36">
        <f>ROUND(G26*H26,6)</f>
      </c>
      <c r="L26" s="38">
        <v>0</v>
      </c>
      <c s="32">
        <f>ROUND(ROUND(L26,2)*ROUND(G26,3),2)</f>
      </c>
      <c s="36" t="s">
        <v>77</v>
      </c>
      <c>
        <f>(M26*21)/100</f>
      </c>
      <c t="s">
        <v>27</v>
      </c>
    </row>
    <row r="27" spans="1:5" ht="12.75">
      <c r="A27" s="35" t="s">
        <v>55</v>
      </c>
      <c r="E27" s="39" t="s">
        <v>51</v>
      </c>
    </row>
    <row r="28" spans="1:5" ht="12.75">
      <c r="A28" s="35" t="s">
        <v>56</v>
      </c>
      <c r="E28" s="40" t="s">
        <v>78</v>
      </c>
    </row>
    <row r="29" spans="1:5" ht="25.5">
      <c r="A29" t="s">
        <v>58</v>
      </c>
      <c r="E29" s="39" t="s">
        <v>79</v>
      </c>
    </row>
    <row r="30" spans="1:16" ht="12.75">
      <c r="A30" t="s">
        <v>49</v>
      </c>
      <c s="34" t="s">
        <v>80</v>
      </c>
      <c s="34" t="s">
        <v>81</v>
      </c>
      <c s="35" t="s">
        <v>51</v>
      </c>
      <c s="6" t="s">
        <v>82</v>
      </c>
      <c s="36" t="s">
        <v>53</v>
      </c>
      <c s="37">
        <v>130</v>
      </c>
      <c s="36">
        <v>0</v>
      </c>
      <c s="36">
        <f>ROUND(G30*H30,6)</f>
      </c>
      <c r="L30" s="38">
        <v>0</v>
      </c>
      <c s="32">
        <f>ROUND(ROUND(L30,2)*ROUND(G30,3),2)</f>
      </c>
      <c s="36" t="s">
        <v>62</v>
      </c>
      <c>
        <f>(M30*21)/100</f>
      </c>
      <c t="s">
        <v>27</v>
      </c>
    </row>
    <row r="31" spans="1:5" ht="12.75">
      <c r="A31" s="35" t="s">
        <v>55</v>
      </c>
      <c r="E31" s="39" t="s">
        <v>51</v>
      </c>
    </row>
    <row r="32" spans="1:5" ht="12.75">
      <c r="A32" s="35" t="s">
        <v>56</v>
      </c>
      <c r="E32" s="40" t="s">
        <v>773</v>
      </c>
    </row>
    <row r="33" spans="1:5" ht="38.25">
      <c r="A33" t="s">
        <v>58</v>
      </c>
      <c r="E33" s="39" t="s">
        <v>84</v>
      </c>
    </row>
    <row r="34" spans="1:16" ht="12.75">
      <c r="A34" t="s">
        <v>49</v>
      </c>
      <c s="34" t="s">
        <v>85</v>
      </c>
      <c s="34" t="s">
        <v>86</v>
      </c>
      <c s="35" t="s">
        <v>51</v>
      </c>
      <c s="6" t="s">
        <v>87</v>
      </c>
      <c s="36" t="s">
        <v>53</v>
      </c>
      <c s="37">
        <v>312</v>
      </c>
      <c s="36">
        <v>0</v>
      </c>
      <c s="36">
        <f>ROUND(G34*H34,6)</f>
      </c>
      <c r="L34" s="38">
        <v>0</v>
      </c>
      <c s="32">
        <f>ROUND(ROUND(L34,2)*ROUND(G34,3),2)</f>
      </c>
      <c s="36" t="s">
        <v>62</v>
      </c>
      <c>
        <f>(M34*21)/100</f>
      </c>
      <c t="s">
        <v>27</v>
      </c>
    </row>
    <row r="35" spans="1:5" ht="12.75">
      <c r="A35" s="35" t="s">
        <v>55</v>
      </c>
      <c r="E35" s="39" t="s">
        <v>51</v>
      </c>
    </row>
    <row r="36" spans="1:5" ht="25.5">
      <c r="A36" s="35" t="s">
        <v>56</v>
      </c>
      <c r="E36" s="40" t="s">
        <v>774</v>
      </c>
    </row>
    <row r="37" spans="1:5" ht="38.25">
      <c r="A37" t="s">
        <v>58</v>
      </c>
      <c r="E37" s="39" t="s">
        <v>89</v>
      </c>
    </row>
    <row r="38" spans="1:16" ht="12.75">
      <c r="A38" t="s">
        <v>49</v>
      </c>
      <c s="34" t="s">
        <v>90</v>
      </c>
      <c s="34" t="s">
        <v>91</v>
      </c>
      <c s="35" t="s">
        <v>51</v>
      </c>
      <c s="6" t="s">
        <v>92</v>
      </c>
      <c s="36" t="s">
        <v>53</v>
      </c>
      <c s="37">
        <v>156</v>
      </c>
      <c s="36">
        <v>0</v>
      </c>
      <c s="36">
        <f>ROUND(G38*H38,6)</f>
      </c>
      <c r="L38" s="38">
        <v>0</v>
      </c>
      <c s="32">
        <f>ROUND(ROUND(L38,2)*ROUND(G38,3),2)</f>
      </c>
      <c s="36" t="s">
        <v>77</v>
      </c>
      <c>
        <f>(M38*21)/100</f>
      </c>
      <c t="s">
        <v>27</v>
      </c>
    </row>
    <row r="39" spans="1:5" ht="12.75">
      <c r="A39" s="35" t="s">
        <v>55</v>
      </c>
      <c r="E39" s="39" t="s">
        <v>51</v>
      </c>
    </row>
    <row r="40" spans="1:5" ht="12.75">
      <c r="A40" s="35" t="s">
        <v>56</v>
      </c>
      <c r="E40" s="40" t="s">
        <v>93</v>
      </c>
    </row>
    <row r="41" spans="1:5" ht="25.5">
      <c r="A41" t="s">
        <v>58</v>
      </c>
      <c r="E41" s="39" t="s">
        <v>94</v>
      </c>
    </row>
    <row r="42" spans="1:16" ht="25.5">
      <c r="A42" t="s">
        <v>49</v>
      </c>
      <c s="34" t="s">
        <v>95</v>
      </c>
      <c s="34" t="s">
        <v>96</v>
      </c>
      <c s="35" t="s">
        <v>51</v>
      </c>
      <c s="6" t="s">
        <v>97</v>
      </c>
      <c s="36" t="s">
        <v>98</v>
      </c>
      <c s="37">
        <v>240</v>
      </c>
      <c s="36">
        <v>0</v>
      </c>
      <c s="36">
        <f>ROUND(G42*H42,6)</f>
      </c>
      <c r="L42" s="38">
        <v>0</v>
      </c>
      <c s="32">
        <f>ROUND(ROUND(L42,2)*ROUND(G42,3),2)</f>
      </c>
      <c s="36" t="s">
        <v>62</v>
      </c>
      <c>
        <f>(M42*21)/100</f>
      </c>
      <c t="s">
        <v>27</v>
      </c>
    </row>
    <row r="43" spans="1:5" ht="12.75">
      <c r="A43" s="35" t="s">
        <v>55</v>
      </c>
      <c r="E43" s="39" t="s">
        <v>51</v>
      </c>
    </row>
    <row r="44" spans="1:5" ht="25.5">
      <c r="A44" s="35" t="s">
        <v>56</v>
      </c>
      <c r="E44" s="40" t="s">
        <v>775</v>
      </c>
    </row>
    <row r="45" spans="1:5" ht="25.5">
      <c r="A45" t="s">
        <v>58</v>
      </c>
      <c r="E45" s="39" t="s">
        <v>100</v>
      </c>
    </row>
    <row r="46" spans="1:16" ht="12.75">
      <c r="A46" t="s">
        <v>49</v>
      </c>
      <c s="34" t="s">
        <v>101</v>
      </c>
      <c s="34" t="s">
        <v>102</v>
      </c>
      <c s="35" t="s">
        <v>51</v>
      </c>
      <c s="6" t="s">
        <v>103</v>
      </c>
      <c s="36" t="s">
        <v>98</v>
      </c>
      <c s="37">
        <v>288</v>
      </c>
      <c s="36">
        <v>0</v>
      </c>
      <c s="36">
        <f>ROUND(G46*H46,6)</f>
      </c>
      <c r="L46" s="38">
        <v>0</v>
      </c>
      <c s="32">
        <f>ROUND(ROUND(L46,2)*ROUND(G46,3),2)</f>
      </c>
      <c s="36" t="s">
        <v>62</v>
      </c>
      <c>
        <f>(M46*21)/100</f>
      </c>
      <c t="s">
        <v>27</v>
      </c>
    </row>
    <row r="47" spans="1:5" ht="12.75">
      <c r="A47" s="35" t="s">
        <v>55</v>
      </c>
      <c r="E47" s="39" t="s">
        <v>51</v>
      </c>
    </row>
    <row r="48" spans="1:5" ht="12.75">
      <c r="A48" s="35" t="s">
        <v>56</v>
      </c>
      <c r="E48" s="40" t="s">
        <v>104</v>
      </c>
    </row>
    <row r="49" spans="1:5" ht="25.5">
      <c r="A49" t="s">
        <v>58</v>
      </c>
      <c r="E49" s="39" t="s">
        <v>105</v>
      </c>
    </row>
    <row r="50" spans="1:16" ht="12.75">
      <c r="A50" t="s">
        <v>49</v>
      </c>
      <c s="34" t="s">
        <v>106</v>
      </c>
      <c s="34" t="s">
        <v>107</v>
      </c>
      <c s="35" t="s">
        <v>51</v>
      </c>
      <c s="6" t="s">
        <v>108</v>
      </c>
      <c s="36" t="s">
        <v>53</v>
      </c>
      <c s="37">
        <v>130</v>
      </c>
      <c s="36">
        <v>0</v>
      </c>
      <c s="36">
        <f>ROUND(G50*H50,6)</f>
      </c>
      <c r="L50" s="38">
        <v>0</v>
      </c>
      <c s="32">
        <f>ROUND(ROUND(L50,2)*ROUND(G50,3),2)</f>
      </c>
      <c s="36" t="s">
        <v>62</v>
      </c>
      <c>
        <f>(M50*21)/100</f>
      </c>
      <c t="s">
        <v>27</v>
      </c>
    </row>
    <row r="51" spans="1:5" ht="12.75">
      <c r="A51" s="35" t="s">
        <v>55</v>
      </c>
      <c r="E51" s="39" t="s">
        <v>51</v>
      </c>
    </row>
    <row r="52" spans="1:5" ht="12.75">
      <c r="A52" s="35" t="s">
        <v>56</v>
      </c>
      <c r="E52" s="40" t="s">
        <v>109</v>
      </c>
    </row>
    <row r="53" spans="1:5" ht="25.5">
      <c r="A53" t="s">
        <v>58</v>
      </c>
      <c r="E53" s="39" t="s">
        <v>110</v>
      </c>
    </row>
    <row r="54" spans="1:13" ht="12.75">
      <c r="A54" t="s">
        <v>46</v>
      </c>
      <c r="C54" s="31" t="s">
        <v>27</v>
      </c>
      <c r="E54" s="33" t="s">
        <v>111</v>
      </c>
      <c r="J54" s="32">
        <f>0</f>
      </c>
      <c s="32">
        <f>0</f>
      </c>
      <c s="32">
        <f>0+L55+L59+L63+L67+L71+L75+L79</f>
      </c>
      <c s="32">
        <f>0+M55+M59+M63+M67+M71+M75+M79</f>
      </c>
    </row>
    <row r="55" spans="1:16" ht="25.5">
      <c r="A55" t="s">
        <v>49</v>
      </c>
      <c s="34" t="s">
        <v>112</v>
      </c>
      <c s="34" t="s">
        <v>294</v>
      </c>
      <c s="35" t="s">
        <v>51</v>
      </c>
      <c s="6" t="s">
        <v>295</v>
      </c>
      <c s="36" t="s">
        <v>67</v>
      </c>
      <c s="37">
        <v>2</v>
      </c>
      <c s="36">
        <v>0</v>
      </c>
      <c s="36">
        <f>ROUND(G55*H55,6)</f>
      </c>
      <c r="L55" s="38">
        <v>0</v>
      </c>
      <c s="32">
        <f>ROUND(ROUND(L55,2)*ROUND(G55,3),2)</f>
      </c>
      <c s="36" t="s">
        <v>62</v>
      </c>
      <c>
        <f>(M55*21)/100</f>
      </c>
      <c t="s">
        <v>27</v>
      </c>
    </row>
    <row r="56" spans="1:5" ht="12.75">
      <c r="A56" s="35" t="s">
        <v>55</v>
      </c>
      <c r="E56" s="39" t="s">
        <v>51</v>
      </c>
    </row>
    <row r="57" spans="1:5" ht="12.75">
      <c r="A57" s="35" t="s">
        <v>56</v>
      </c>
      <c r="E57" s="40" t="s">
        <v>296</v>
      </c>
    </row>
    <row r="58" spans="1:5" ht="51">
      <c r="A58" t="s">
        <v>58</v>
      </c>
      <c r="E58" s="39" t="s">
        <v>297</v>
      </c>
    </row>
    <row r="59" spans="1:16" ht="25.5">
      <c r="A59" t="s">
        <v>49</v>
      </c>
      <c s="34" t="s">
        <v>117</v>
      </c>
      <c s="34" t="s">
        <v>298</v>
      </c>
      <c s="35" t="s">
        <v>51</v>
      </c>
      <c s="6" t="s">
        <v>299</v>
      </c>
      <c s="36" t="s">
        <v>67</v>
      </c>
      <c s="37">
        <v>7</v>
      </c>
      <c s="36">
        <v>0</v>
      </c>
      <c s="36">
        <f>ROUND(G59*H59,6)</f>
      </c>
      <c r="L59" s="38">
        <v>0</v>
      </c>
      <c s="32">
        <f>ROUND(ROUND(L59,2)*ROUND(G59,3),2)</f>
      </c>
      <c s="36" t="s">
        <v>62</v>
      </c>
      <c>
        <f>(M59*21)/100</f>
      </c>
      <c t="s">
        <v>27</v>
      </c>
    </row>
    <row r="60" spans="1:5" ht="12.75">
      <c r="A60" s="35" t="s">
        <v>55</v>
      </c>
      <c r="E60" s="39" t="s">
        <v>51</v>
      </c>
    </row>
    <row r="61" spans="1:5" ht="25.5">
      <c r="A61" s="35" t="s">
        <v>56</v>
      </c>
      <c r="E61" s="40" t="s">
        <v>776</v>
      </c>
    </row>
    <row r="62" spans="1:5" ht="51">
      <c r="A62" t="s">
        <v>58</v>
      </c>
      <c r="E62" s="39" t="s">
        <v>777</v>
      </c>
    </row>
    <row r="63" spans="1:16" ht="25.5">
      <c r="A63" t="s">
        <v>49</v>
      </c>
      <c s="34" t="s">
        <v>122</v>
      </c>
      <c s="34" t="s">
        <v>113</v>
      </c>
      <c s="35" t="s">
        <v>51</v>
      </c>
      <c s="6" t="s">
        <v>114</v>
      </c>
      <c s="36" t="s">
        <v>53</v>
      </c>
      <c s="37">
        <v>861</v>
      </c>
      <c s="36">
        <v>0</v>
      </c>
      <c s="36">
        <f>ROUND(G63*H63,6)</f>
      </c>
      <c r="L63" s="38">
        <v>0</v>
      </c>
      <c s="32">
        <f>ROUND(ROUND(L63,2)*ROUND(G63,3),2)</f>
      </c>
      <c s="36" t="s">
        <v>62</v>
      </c>
      <c>
        <f>(M63*21)/100</f>
      </c>
      <c t="s">
        <v>27</v>
      </c>
    </row>
    <row r="64" spans="1:5" ht="12.75">
      <c r="A64" s="35" t="s">
        <v>55</v>
      </c>
      <c r="E64" s="39" t="s">
        <v>51</v>
      </c>
    </row>
    <row r="65" spans="1:5" ht="25.5">
      <c r="A65" s="35" t="s">
        <v>56</v>
      </c>
      <c r="E65" s="40" t="s">
        <v>778</v>
      </c>
    </row>
    <row r="66" spans="1:5" ht="51">
      <c r="A66" t="s">
        <v>58</v>
      </c>
      <c r="E66" s="39" t="s">
        <v>116</v>
      </c>
    </row>
    <row r="67" spans="1:16" ht="25.5">
      <c r="A67" t="s">
        <v>49</v>
      </c>
      <c s="34" t="s">
        <v>128</v>
      </c>
      <c s="34" t="s">
        <v>118</v>
      </c>
      <c s="35" t="s">
        <v>51</v>
      </c>
      <c s="6" t="s">
        <v>119</v>
      </c>
      <c s="36" t="s">
        <v>53</v>
      </c>
      <c s="37">
        <v>861</v>
      </c>
      <c s="36">
        <v>0</v>
      </c>
      <c s="36">
        <f>ROUND(G67*H67,6)</f>
      </c>
      <c r="L67" s="38">
        <v>0</v>
      </c>
      <c s="32">
        <f>ROUND(ROUND(L67,2)*ROUND(G67,3),2)</f>
      </c>
      <c s="36" t="s">
        <v>62</v>
      </c>
      <c>
        <f>(M67*21)/100</f>
      </c>
      <c t="s">
        <v>27</v>
      </c>
    </row>
    <row r="68" spans="1:5" ht="12.75">
      <c r="A68" s="35" t="s">
        <v>55</v>
      </c>
      <c r="E68" s="39" t="s">
        <v>51</v>
      </c>
    </row>
    <row r="69" spans="1:5" ht="12.75">
      <c r="A69" s="35" t="s">
        <v>56</v>
      </c>
      <c r="E69" s="40" t="s">
        <v>120</v>
      </c>
    </row>
    <row r="70" spans="1:5" ht="38.25">
      <c r="A70" t="s">
        <v>58</v>
      </c>
      <c r="E70" s="39" t="s">
        <v>779</v>
      </c>
    </row>
    <row r="71" spans="1:16" ht="25.5">
      <c r="A71" t="s">
        <v>49</v>
      </c>
      <c s="34" t="s">
        <v>133</v>
      </c>
      <c s="34" t="s">
        <v>123</v>
      </c>
      <c s="35" t="s">
        <v>51</v>
      </c>
      <c s="6" t="s">
        <v>124</v>
      </c>
      <c s="36" t="s">
        <v>125</v>
      </c>
      <c s="37">
        <v>42.4</v>
      </c>
      <c s="36">
        <v>0</v>
      </c>
      <c s="36">
        <f>ROUND(G71*H71,6)</f>
      </c>
      <c r="L71" s="38">
        <v>0</v>
      </c>
      <c s="32">
        <f>ROUND(ROUND(L71,2)*ROUND(G71,3),2)</f>
      </c>
      <c s="36" t="s">
        <v>62</v>
      </c>
      <c>
        <f>(M71*21)/100</f>
      </c>
      <c t="s">
        <v>27</v>
      </c>
    </row>
    <row r="72" spans="1:5" ht="12.75">
      <c r="A72" s="35" t="s">
        <v>55</v>
      </c>
      <c r="E72" s="39" t="s">
        <v>51</v>
      </c>
    </row>
    <row r="73" spans="1:5" ht="25.5">
      <c r="A73" s="35" t="s">
        <v>56</v>
      </c>
      <c r="E73" s="40" t="s">
        <v>780</v>
      </c>
    </row>
    <row r="74" spans="1:5" ht="76.5">
      <c r="A74" t="s">
        <v>58</v>
      </c>
      <c r="E74" s="39" t="s">
        <v>781</v>
      </c>
    </row>
    <row r="75" spans="1:16" ht="25.5">
      <c r="A75" t="s">
        <v>49</v>
      </c>
      <c s="34" t="s">
        <v>139</v>
      </c>
      <c s="34" t="s">
        <v>129</v>
      </c>
      <c s="35" t="s">
        <v>51</v>
      </c>
      <c s="6" t="s">
        <v>130</v>
      </c>
      <c s="36" t="s">
        <v>125</v>
      </c>
      <c s="37">
        <v>2.5</v>
      </c>
      <c s="36">
        <v>0</v>
      </c>
      <c s="36">
        <f>ROUND(G75*H75,6)</f>
      </c>
      <c r="L75" s="38">
        <v>0</v>
      </c>
      <c s="32">
        <f>ROUND(ROUND(L75,2)*ROUND(G75,3),2)</f>
      </c>
      <c s="36" t="s">
        <v>62</v>
      </c>
      <c>
        <f>(M75*21)/100</f>
      </c>
      <c t="s">
        <v>27</v>
      </c>
    </row>
    <row r="76" spans="1:5" ht="12.75">
      <c r="A76" s="35" t="s">
        <v>55</v>
      </c>
      <c r="E76" s="39" t="s">
        <v>51</v>
      </c>
    </row>
    <row r="77" spans="1:5" ht="12.75">
      <c r="A77" s="35" t="s">
        <v>56</v>
      </c>
      <c r="E77" s="40" t="s">
        <v>618</v>
      </c>
    </row>
    <row r="78" spans="1:5" ht="63.75">
      <c r="A78" t="s">
        <v>58</v>
      </c>
      <c r="E78" s="39" t="s">
        <v>782</v>
      </c>
    </row>
    <row r="79" spans="1:16" ht="25.5">
      <c r="A79" t="s">
        <v>49</v>
      </c>
      <c s="34" t="s">
        <v>144</v>
      </c>
      <c s="34" t="s">
        <v>134</v>
      </c>
      <c s="35" t="s">
        <v>51</v>
      </c>
      <c s="6" t="s">
        <v>135</v>
      </c>
      <c s="36" t="s">
        <v>125</v>
      </c>
      <c s="37">
        <v>29</v>
      </c>
      <c s="36">
        <v>0</v>
      </c>
      <c s="36">
        <f>ROUND(G79*H79,6)</f>
      </c>
      <c r="L79" s="38">
        <v>0</v>
      </c>
      <c s="32">
        <f>ROUND(ROUND(L79,2)*ROUND(G79,3),2)</f>
      </c>
      <c s="36" t="s">
        <v>62</v>
      </c>
      <c>
        <f>(M79*21)/100</f>
      </c>
      <c t="s">
        <v>27</v>
      </c>
    </row>
    <row r="80" spans="1:5" ht="12.75">
      <c r="A80" s="35" t="s">
        <v>55</v>
      </c>
      <c r="E80" s="39" t="s">
        <v>51</v>
      </c>
    </row>
    <row r="81" spans="1:5" ht="25.5">
      <c r="A81" s="35" t="s">
        <v>56</v>
      </c>
      <c r="E81" s="40" t="s">
        <v>783</v>
      </c>
    </row>
    <row r="82" spans="1:5" ht="76.5">
      <c r="A82" t="s">
        <v>58</v>
      </c>
      <c r="E82" s="39" t="s">
        <v>784</v>
      </c>
    </row>
    <row r="83" spans="1:13" ht="12.75">
      <c r="A83" t="s">
        <v>46</v>
      </c>
      <c r="C83" s="31" t="s">
        <v>26</v>
      </c>
      <c r="E83" s="33" t="s">
        <v>138</v>
      </c>
      <c r="J83" s="32">
        <f>0</f>
      </c>
      <c s="32">
        <f>0</f>
      </c>
      <c s="32">
        <f>0+L84+L88+L92</f>
      </c>
      <c s="32">
        <f>0+M84+M88+M92</f>
      </c>
    </row>
    <row r="84" spans="1:16" ht="25.5">
      <c r="A84" t="s">
        <v>49</v>
      </c>
      <c s="34" t="s">
        <v>149</v>
      </c>
      <c s="34" t="s">
        <v>65</v>
      </c>
      <c s="35" t="s">
        <v>51</v>
      </c>
      <c s="6" t="s">
        <v>66</v>
      </c>
      <c s="36" t="s">
        <v>67</v>
      </c>
      <c s="37">
        <v>12</v>
      </c>
      <c s="36">
        <v>0</v>
      </c>
      <c s="36">
        <f>ROUND(G84*H84,6)</f>
      </c>
      <c r="L84" s="38">
        <v>0</v>
      </c>
      <c s="32">
        <f>ROUND(ROUND(L84,2)*ROUND(G84,3),2)</f>
      </c>
      <c s="36" t="s">
        <v>62</v>
      </c>
      <c>
        <f>(M84*21)/100</f>
      </c>
      <c t="s">
        <v>27</v>
      </c>
    </row>
    <row r="85" spans="1:5" ht="12.75">
      <c r="A85" s="35" t="s">
        <v>55</v>
      </c>
      <c r="E85" s="39" t="s">
        <v>51</v>
      </c>
    </row>
    <row r="86" spans="1:5" ht="12.75">
      <c r="A86" s="35" t="s">
        <v>56</v>
      </c>
      <c r="E86" s="40" t="s">
        <v>650</v>
      </c>
    </row>
    <row r="87" spans="1:5" ht="38.25">
      <c r="A87" t="s">
        <v>58</v>
      </c>
      <c r="E87" s="39" t="s">
        <v>588</v>
      </c>
    </row>
    <row r="88" spans="1:16" ht="25.5">
      <c r="A88" t="s">
        <v>49</v>
      </c>
      <c s="34" t="s">
        <v>154</v>
      </c>
      <c s="34" t="s">
        <v>150</v>
      </c>
      <c s="35" t="s">
        <v>51</v>
      </c>
      <c s="6" t="s">
        <v>151</v>
      </c>
      <c s="36" t="s">
        <v>53</v>
      </c>
      <c s="37">
        <v>6</v>
      </c>
      <c s="36">
        <v>0</v>
      </c>
      <c s="36">
        <f>ROUND(G88*H88,6)</f>
      </c>
      <c r="L88" s="38">
        <v>0</v>
      </c>
      <c s="32">
        <f>ROUND(ROUND(L88,2)*ROUND(G88,3),2)</f>
      </c>
      <c s="36" t="s">
        <v>62</v>
      </c>
      <c>
        <f>(M88*21)/100</f>
      </c>
      <c t="s">
        <v>27</v>
      </c>
    </row>
    <row r="89" spans="1:5" ht="12.75">
      <c r="A89" s="35" t="s">
        <v>55</v>
      </c>
      <c r="E89" s="39" t="s">
        <v>51</v>
      </c>
    </row>
    <row r="90" spans="1:5" ht="38.25">
      <c r="A90" s="35" t="s">
        <v>56</v>
      </c>
      <c r="E90" s="40" t="s">
        <v>589</v>
      </c>
    </row>
    <row r="91" spans="1:5" ht="76.5">
      <c r="A91" t="s">
        <v>58</v>
      </c>
      <c r="E91" s="39" t="s">
        <v>153</v>
      </c>
    </row>
    <row r="92" spans="1:16" ht="25.5">
      <c r="A92" t="s">
        <v>49</v>
      </c>
      <c s="34" t="s">
        <v>159</v>
      </c>
      <c s="34" t="s">
        <v>155</v>
      </c>
      <c s="35" t="s">
        <v>51</v>
      </c>
      <c s="6" t="s">
        <v>156</v>
      </c>
      <c s="36" t="s">
        <v>53</v>
      </c>
      <c s="37">
        <v>3</v>
      </c>
      <c s="36">
        <v>0</v>
      </c>
      <c s="36">
        <f>ROUND(G92*H92,6)</f>
      </c>
      <c r="L92" s="38">
        <v>0</v>
      </c>
      <c s="32">
        <f>ROUND(ROUND(L92,2)*ROUND(G92,3),2)</f>
      </c>
      <c s="36" t="s">
        <v>62</v>
      </c>
      <c>
        <f>(M92*21)/100</f>
      </c>
      <c t="s">
        <v>27</v>
      </c>
    </row>
    <row r="93" spans="1:5" ht="12.75">
      <c r="A93" s="35" t="s">
        <v>55</v>
      </c>
      <c r="E93" s="39" t="s">
        <v>51</v>
      </c>
    </row>
    <row r="94" spans="1:5" ht="38.25">
      <c r="A94" s="35" t="s">
        <v>56</v>
      </c>
      <c r="E94" s="40" t="s">
        <v>311</v>
      </c>
    </row>
    <row r="95" spans="1:5" ht="63.75">
      <c r="A95" t="s">
        <v>58</v>
      </c>
      <c r="E95" s="39" t="s">
        <v>158</v>
      </c>
    </row>
    <row r="96" spans="1:13" ht="12.75">
      <c r="A96" t="s">
        <v>46</v>
      </c>
      <c r="C96" s="31" t="s">
        <v>70</v>
      </c>
      <c r="E96" s="33" t="s">
        <v>165</v>
      </c>
      <c r="J96" s="32">
        <f>0</f>
      </c>
      <c s="32">
        <f>0</f>
      </c>
      <c s="32">
        <f>0+L97+L101+L105+L109+L113+L117+L121+L125+L129</f>
      </c>
      <c s="32">
        <f>0+M97+M101+M105+M109+M113+M117+M121+M125+M129</f>
      </c>
    </row>
    <row r="97" spans="1:16" ht="25.5">
      <c r="A97" t="s">
        <v>49</v>
      </c>
      <c s="34" t="s">
        <v>166</v>
      </c>
      <c s="34" t="s">
        <v>65</v>
      </c>
      <c s="35" t="s">
        <v>51</v>
      </c>
      <c s="6" t="s">
        <v>66</v>
      </c>
      <c s="36" t="s">
        <v>67</v>
      </c>
      <c s="37">
        <v>70</v>
      </c>
      <c s="36">
        <v>0</v>
      </c>
      <c s="36">
        <f>ROUND(G97*H97,6)</f>
      </c>
      <c r="L97" s="38">
        <v>0</v>
      </c>
      <c s="32">
        <f>ROUND(ROUND(L97,2)*ROUND(G97,3),2)</f>
      </c>
      <c s="36" t="s">
        <v>62</v>
      </c>
      <c>
        <f>(M97*21)/100</f>
      </c>
      <c t="s">
        <v>27</v>
      </c>
    </row>
    <row r="98" spans="1:5" ht="12.75">
      <c r="A98" s="35" t="s">
        <v>55</v>
      </c>
      <c r="E98" s="39" t="s">
        <v>51</v>
      </c>
    </row>
    <row r="99" spans="1:5" ht="51">
      <c r="A99" s="35" t="s">
        <v>56</v>
      </c>
      <c r="E99" s="40" t="s">
        <v>785</v>
      </c>
    </row>
    <row r="100" spans="1:5" ht="51">
      <c r="A100" t="s">
        <v>58</v>
      </c>
      <c r="E100" s="39" t="s">
        <v>621</v>
      </c>
    </row>
    <row r="101" spans="1:16" ht="25.5">
      <c r="A101" t="s">
        <v>49</v>
      </c>
      <c s="34" t="s">
        <v>168</v>
      </c>
      <c s="34" t="s">
        <v>150</v>
      </c>
      <c s="35" t="s">
        <v>51</v>
      </c>
      <c s="6" t="s">
        <v>151</v>
      </c>
      <c s="36" t="s">
        <v>53</v>
      </c>
      <c s="37">
        <v>33</v>
      </c>
      <c s="36">
        <v>0</v>
      </c>
      <c s="36">
        <f>ROUND(G101*H101,6)</f>
      </c>
      <c r="L101" s="38">
        <v>0</v>
      </c>
      <c s="32">
        <f>ROUND(ROUND(L101,2)*ROUND(G101,3),2)</f>
      </c>
      <c s="36" t="s">
        <v>62</v>
      </c>
      <c>
        <f>(M101*21)/100</f>
      </c>
      <c t="s">
        <v>27</v>
      </c>
    </row>
    <row r="102" spans="1:5" ht="12.75">
      <c r="A102" s="35" t="s">
        <v>55</v>
      </c>
      <c r="E102" s="39" t="s">
        <v>51</v>
      </c>
    </row>
    <row r="103" spans="1:5" ht="38.25">
      <c r="A103" s="35" t="s">
        <v>56</v>
      </c>
      <c r="E103" s="40" t="s">
        <v>592</v>
      </c>
    </row>
    <row r="104" spans="1:5" ht="76.5">
      <c r="A104" t="s">
        <v>58</v>
      </c>
      <c r="E104" s="39" t="s">
        <v>153</v>
      </c>
    </row>
    <row r="105" spans="1:16" ht="25.5">
      <c r="A105" t="s">
        <v>49</v>
      </c>
      <c s="34" t="s">
        <v>171</v>
      </c>
      <c s="34" t="s">
        <v>155</v>
      </c>
      <c s="35" t="s">
        <v>51</v>
      </c>
      <c s="6" t="s">
        <v>156</v>
      </c>
      <c s="36" t="s">
        <v>53</v>
      </c>
      <c s="37">
        <v>18</v>
      </c>
      <c s="36">
        <v>0</v>
      </c>
      <c s="36">
        <f>ROUND(G105*H105,6)</f>
      </c>
      <c r="L105" s="38">
        <v>0</v>
      </c>
      <c s="32">
        <f>ROUND(ROUND(L105,2)*ROUND(G105,3),2)</f>
      </c>
      <c s="36" t="s">
        <v>62</v>
      </c>
      <c>
        <f>(M105*21)/100</f>
      </c>
      <c t="s">
        <v>27</v>
      </c>
    </row>
    <row r="106" spans="1:5" ht="12.75">
      <c r="A106" s="35" t="s">
        <v>55</v>
      </c>
      <c r="E106" s="39" t="s">
        <v>51</v>
      </c>
    </row>
    <row r="107" spans="1:5" ht="38.25">
      <c r="A107" s="35" t="s">
        <v>56</v>
      </c>
      <c r="E107" s="40" t="s">
        <v>561</v>
      </c>
    </row>
    <row r="108" spans="1:5" ht="63.75">
      <c r="A108" t="s">
        <v>58</v>
      </c>
      <c r="E108" s="39" t="s">
        <v>158</v>
      </c>
    </row>
    <row r="109" spans="1:16" ht="12.75">
      <c r="A109" t="s">
        <v>49</v>
      </c>
      <c s="34" t="s">
        <v>172</v>
      </c>
      <c s="34" t="s">
        <v>175</v>
      </c>
      <c s="35" t="s">
        <v>51</v>
      </c>
      <c s="6" t="s">
        <v>176</v>
      </c>
      <c s="36" t="s">
        <v>53</v>
      </c>
      <c s="37">
        <v>143</v>
      </c>
      <c s="36">
        <v>0</v>
      </c>
      <c s="36">
        <f>ROUND(G109*H109,6)</f>
      </c>
      <c r="L109" s="38">
        <v>0</v>
      </c>
      <c s="32">
        <f>ROUND(ROUND(L109,2)*ROUND(G109,3),2)</f>
      </c>
      <c s="36" t="s">
        <v>62</v>
      </c>
      <c>
        <f>(M109*21)/100</f>
      </c>
      <c t="s">
        <v>27</v>
      </c>
    </row>
    <row r="110" spans="1:5" ht="12.75">
      <c r="A110" s="35" t="s">
        <v>55</v>
      </c>
      <c r="E110" s="39" t="s">
        <v>51</v>
      </c>
    </row>
    <row r="111" spans="1:5" ht="25.5">
      <c r="A111" s="35" t="s">
        <v>56</v>
      </c>
      <c r="E111" s="40" t="s">
        <v>786</v>
      </c>
    </row>
    <row r="112" spans="1:5" ht="38.25">
      <c r="A112" t="s">
        <v>58</v>
      </c>
      <c r="E112" s="39" t="s">
        <v>178</v>
      </c>
    </row>
    <row r="113" spans="1:16" ht="12.75">
      <c r="A113" t="s">
        <v>49</v>
      </c>
      <c s="34" t="s">
        <v>173</v>
      </c>
      <c s="34" t="s">
        <v>180</v>
      </c>
      <c s="35" t="s">
        <v>51</v>
      </c>
      <c s="6" t="s">
        <v>181</v>
      </c>
      <c s="36" t="s">
        <v>53</v>
      </c>
      <c s="37">
        <v>172</v>
      </c>
      <c s="36">
        <v>0</v>
      </c>
      <c s="36">
        <f>ROUND(G113*H113,6)</f>
      </c>
      <c r="L113" s="38">
        <v>0</v>
      </c>
      <c s="32">
        <f>ROUND(ROUND(L113,2)*ROUND(G113,3),2)</f>
      </c>
      <c s="36" t="s">
        <v>62</v>
      </c>
      <c>
        <f>(M113*21)/100</f>
      </c>
      <c t="s">
        <v>27</v>
      </c>
    </row>
    <row r="114" spans="1:5" ht="12.75">
      <c r="A114" s="35" t="s">
        <v>55</v>
      </c>
      <c r="E114" s="39" t="s">
        <v>51</v>
      </c>
    </row>
    <row r="115" spans="1:5" ht="12.75">
      <c r="A115" s="35" t="s">
        <v>56</v>
      </c>
      <c r="E115" s="40" t="s">
        <v>182</v>
      </c>
    </row>
    <row r="116" spans="1:5" ht="38.25">
      <c r="A116" t="s">
        <v>58</v>
      </c>
      <c r="E116" s="39" t="s">
        <v>183</v>
      </c>
    </row>
    <row r="117" spans="1:16" ht="25.5">
      <c r="A117" t="s">
        <v>49</v>
      </c>
      <c s="34" t="s">
        <v>174</v>
      </c>
      <c s="34" t="s">
        <v>96</v>
      </c>
      <c s="35" t="s">
        <v>51</v>
      </c>
      <c s="6" t="s">
        <v>97</v>
      </c>
      <c s="36" t="s">
        <v>98</v>
      </c>
      <c s="37">
        <v>103</v>
      </c>
      <c s="36">
        <v>0</v>
      </c>
      <c s="36">
        <f>ROUND(G117*H117,6)</f>
      </c>
      <c r="L117" s="38">
        <v>0</v>
      </c>
      <c s="32">
        <f>ROUND(ROUND(L117,2)*ROUND(G117,3),2)</f>
      </c>
      <c s="36" t="s">
        <v>62</v>
      </c>
      <c>
        <f>(M117*21)/100</f>
      </c>
      <c t="s">
        <v>27</v>
      </c>
    </row>
    <row r="118" spans="1:5" ht="12.75">
      <c r="A118" s="35" t="s">
        <v>55</v>
      </c>
      <c r="E118" s="39" t="s">
        <v>51</v>
      </c>
    </row>
    <row r="119" spans="1:5" ht="38.25">
      <c r="A119" s="35" t="s">
        <v>56</v>
      </c>
      <c r="E119" s="40" t="s">
        <v>191</v>
      </c>
    </row>
    <row r="120" spans="1:5" ht="12.75">
      <c r="A120" t="s">
        <v>58</v>
      </c>
      <c r="E120" s="39" t="s">
        <v>51</v>
      </c>
    </row>
    <row r="121" spans="1:16" ht="12.75">
      <c r="A121" t="s">
        <v>49</v>
      </c>
      <c s="34" t="s">
        <v>179</v>
      </c>
      <c s="34" t="s">
        <v>193</v>
      </c>
      <c s="35" t="s">
        <v>51</v>
      </c>
      <c s="6" t="s">
        <v>194</v>
      </c>
      <c s="36" t="s">
        <v>98</v>
      </c>
      <c s="37">
        <v>61</v>
      </c>
      <c s="36">
        <v>0</v>
      </c>
      <c s="36">
        <f>ROUND(G121*H121,6)</f>
      </c>
      <c r="L121" s="38">
        <v>0</v>
      </c>
      <c s="32">
        <f>ROUND(ROUND(L121,2)*ROUND(G121,3),2)</f>
      </c>
      <c s="36" t="s">
        <v>62</v>
      </c>
      <c>
        <f>(M121*21)/100</f>
      </c>
      <c t="s">
        <v>27</v>
      </c>
    </row>
    <row r="122" spans="1:5" ht="12.75">
      <c r="A122" s="35" t="s">
        <v>55</v>
      </c>
      <c r="E122" s="39" t="s">
        <v>51</v>
      </c>
    </row>
    <row r="123" spans="1:5" ht="25.5">
      <c r="A123" s="35" t="s">
        <v>56</v>
      </c>
      <c r="E123" s="40" t="s">
        <v>195</v>
      </c>
    </row>
    <row r="124" spans="1:5" ht="25.5">
      <c r="A124" t="s">
        <v>58</v>
      </c>
      <c r="E124" s="39" t="s">
        <v>196</v>
      </c>
    </row>
    <row r="125" spans="1:16" ht="12.75">
      <c r="A125" t="s">
        <v>49</v>
      </c>
      <c s="34" t="s">
        <v>184</v>
      </c>
      <c s="34" t="s">
        <v>102</v>
      </c>
      <c s="35" t="s">
        <v>51</v>
      </c>
      <c s="6" t="s">
        <v>103</v>
      </c>
      <c s="36" t="s">
        <v>98</v>
      </c>
      <c s="37">
        <v>64</v>
      </c>
      <c s="36">
        <v>0</v>
      </c>
      <c s="36">
        <f>ROUND(G125*H125,6)</f>
      </c>
      <c r="L125" s="38">
        <v>0</v>
      </c>
      <c s="32">
        <f>ROUND(ROUND(L125,2)*ROUND(G125,3),2)</f>
      </c>
      <c s="36" t="s">
        <v>62</v>
      </c>
      <c>
        <f>(M125*21)/100</f>
      </c>
      <c t="s">
        <v>27</v>
      </c>
    </row>
    <row r="126" spans="1:5" ht="12.75">
      <c r="A126" s="35" t="s">
        <v>55</v>
      </c>
      <c r="E126" s="39" t="s">
        <v>51</v>
      </c>
    </row>
    <row r="127" spans="1:5" ht="25.5">
      <c r="A127" s="35" t="s">
        <v>56</v>
      </c>
      <c r="E127" s="40" t="s">
        <v>787</v>
      </c>
    </row>
    <row r="128" spans="1:5" ht="25.5">
      <c r="A128" t="s">
        <v>58</v>
      </c>
      <c r="E128" s="39" t="s">
        <v>105</v>
      </c>
    </row>
    <row r="129" spans="1:16" ht="25.5">
      <c r="A129" t="s">
        <v>49</v>
      </c>
      <c s="34" t="s">
        <v>189</v>
      </c>
      <c s="34" t="s">
        <v>199</v>
      </c>
      <c s="35" t="s">
        <v>51</v>
      </c>
      <c s="6" t="s">
        <v>200</v>
      </c>
      <c s="36" t="s">
        <v>67</v>
      </c>
      <c s="37">
        <v>2</v>
      </c>
      <c s="36">
        <v>0</v>
      </c>
      <c s="36">
        <f>ROUND(G129*H129,6)</f>
      </c>
      <c r="L129" s="38">
        <v>0</v>
      </c>
      <c s="32">
        <f>ROUND(ROUND(L129,2)*ROUND(G129,3),2)</f>
      </c>
      <c s="36" t="s">
        <v>62</v>
      </c>
      <c>
        <f>(M129*21)/100</f>
      </c>
      <c t="s">
        <v>27</v>
      </c>
    </row>
    <row r="130" spans="1:5" ht="12.75">
      <c r="A130" s="35" t="s">
        <v>55</v>
      </c>
      <c r="E130" s="39" t="s">
        <v>51</v>
      </c>
    </row>
    <row r="131" spans="1:5" ht="25.5">
      <c r="A131" s="35" t="s">
        <v>56</v>
      </c>
      <c r="E131" s="40" t="s">
        <v>350</v>
      </c>
    </row>
    <row r="132" spans="1:5" ht="25.5">
      <c r="A132" t="s">
        <v>58</v>
      </c>
      <c r="E132" s="39" t="s">
        <v>202</v>
      </c>
    </row>
    <row r="133" spans="1:13" ht="12.75">
      <c r="A133" t="s">
        <v>46</v>
      </c>
      <c r="C133" s="31" t="s">
        <v>74</v>
      </c>
      <c r="E133" s="33" t="s">
        <v>717</v>
      </c>
      <c r="J133" s="32">
        <f>0</f>
      </c>
      <c s="32">
        <f>0</f>
      </c>
      <c s="32">
        <f>0+L134+L138+L142+L146+L150+L154+L158+L162+L166</f>
      </c>
      <c s="32">
        <f>0+M134+M138+M142+M146+M150+M154+M158+M162+M166</f>
      </c>
    </row>
    <row r="134" spans="1:16" ht="25.5">
      <c r="A134" t="s">
        <v>49</v>
      </c>
      <c s="34" t="s">
        <v>192</v>
      </c>
      <c s="34" t="s">
        <v>788</v>
      </c>
      <c s="35" t="s">
        <v>51</v>
      </c>
      <c s="6" t="s">
        <v>789</v>
      </c>
      <c s="36" t="s">
        <v>67</v>
      </c>
      <c s="37">
        <v>62</v>
      </c>
      <c s="36">
        <v>0</v>
      </c>
      <c s="36">
        <f>ROUND(G134*H134,6)</f>
      </c>
      <c r="L134" s="38">
        <v>0</v>
      </c>
      <c s="32">
        <f>ROUND(ROUND(L134,2)*ROUND(G134,3),2)</f>
      </c>
      <c s="36" t="s">
        <v>77</v>
      </c>
      <c>
        <f>(M134*21)/100</f>
      </c>
      <c t="s">
        <v>27</v>
      </c>
    </row>
    <row r="135" spans="1:5" ht="12.75">
      <c r="A135" s="35" t="s">
        <v>55</v>
      </c>
      <c r="E135" s="39" t="s">
        <v>51</v>
      </c>
    </row>
    <row r="136" spans="1:5" ht="51">
      <c r="A136" s="35" t="s">
        <v>56</v>
      </c>
      <c r="E136" s="40" t="s">
        <v>790</v>
      </c>
    </row>
    <row r="137" spans="1:5" ht="51">
      <c r="A137" t="s">
        <v>58</v>
      </c>
      <c r="E137" s="39" t="s">
        <v>791</v>
      </c>
    </row>
    <row r="138" spans="1:16" ht="25.5">
      <c r="A138" t="s">
        <v>49</v>
      </c>
      <c s="34" t="s">
        <v>197</v>
      </c>
      <c s="34" t="s">
        <v>150</v>
      </c>
      <c s="35" t="s">
        <v>51</v>
      </c>
      <c s="6" t="s">
        <v>151</v>
      </c>
      <c s="36" t="s">
        <v>53</v>
      </c>
      <c s="37">
        <v>51</v>
      </c>
      <c s="36">
        <v>0</v>
      </c>
      <c s="36">
        <f>ROUND(G138*H138,6)</f>
      </c>
      <c r="L138" s="38">
        <v>0</v>
      </c>
      <c s="32">
        <f>ROUND(ROUND(L138,2)*ROUND(G138,3),2)</f>
      </c>
      <c s="36" t="s">
        <v>62</v>
      </c>
      <c>
        <f>(M138*21)/100</f>
      </c>
      <c t="s">
        <v>27</v>
      </c>
    </row>
    <row r="139" spans="1:5" ht="12.75">
      <c r="A139" s="35" t="s">
        <v>55</v>
      </c>
      <c r="E139" s="39" t="s">
        <v>51</v>
      </c>
    </row>
    <row r="140" spans="1:5" ht="38.25">
      <c r="A140" s="35" t="s">
        <v>56</v>
      </c>
      <c r="E140" s="40" t="s">
        <v>792</v>
      </c>
    </row>
    <row r="141" spans="1:5" ht="76.5">
      <c r="A141" t="s">
        <v>58</v>
      </c>
      <c r="E141" s="39" t="s">
        <v>153</v>
      </c>
    </row>
    <row r="142" spans="1:16" ht="25.5">
      <c r="A142" t="s">
        <v>49</v>
      </c>
      <c s="34" t="s">
        <v>198</v>
      </c>
      <c s="34" t="s">
        <v>155</v>
      </c>
      <c s="35" t="s">
        <v>51</v>
      </c>
      <c s="6" t="s">
        <v>156</v>
      </c>
      <c s="36" t="s">
        <v>53</v>
      </c>
      <c s="37">
        <v>17</v>
      </c>
      <c s="36">
        <v>0</v>
      </c>
      <c s="36">
        <f>ROUND(G142*H142,6)</f>
      </c>
      <c r="L142" s="38">
        <v>0</v>
      </c>
      <c s="32">
        <f>ROUND(ROUND(L142,2)*ROUND(G142,3),2)</f>
      </c>
      <c s="36" t="s">
        <v>62</v>
      </c>
      <c>
        <f>(M142*21)/100</f>
      </c>
      <c t="s">
        <v>27</v>
      </c>
    </row>
    <row r="143" spans="1:5" ht="12.75">
      <c r="A143" s="35" t="s">
        <v>55</v>
      </c>
      <c r="E143" s="39" t="s">
        <v>51</v>
      </c>
    </row>
    <row r="144" spans="1:5" ht="38.25">
      <c r="A144" s="35" t="s">
        <v>56</v>
      </c>
      <c r="E144" s="40" t="s">
        <v>793</v>
      </c>
    </row>
    <row r="145" spans="1:5" ht="63.75">
      <c r="A145" t="s">
        <v>58</v>
      </c>
      <c r="E145" s="39" t="s">
        <v>158</v>
      </c>
    </row>
    <row r="146" spans="1:16" ht="12.75">
      <c r="A146" t="s">
        <v>49</v>
      </c>
      <c s="34" t="s">
        <v>204</v>
      </c>
      <c s="34" t="s">
        <v>175</v>
      </c>
      <c s="35" t="s">
        <v>51</v>
      </c>
      <c s="6" t="s">
        <v>176</v>
      </c>
      <c s="36" t="s">
        <v>53</v>
      </c>
      <c s="37">
        <v>252</v>
      </c>
      <c s="36">
        <v>0</v>
      </c>
      <c s="36">
        <f>ROUND(G146*H146,6)</f>
      </c>
      <c r="L146" s="38">
        <v>0</v>
      </c>
      <c s="32">
        <f>ROUND(ROUND(L146,2)*ROUND(G146,3),2)</f>
      </c>
      <c s="36" t="s">
        <v>62</v>
      </c>
      <c>
        <f>(M146*21)/100</f>
      </c>
      <c t="s">
        <v>27</v>
      </c>
    </row>
    <row r="147" spans="1:5" ht="12.75">
      <c r="A147" s="35" t="s">
        <v>55</v>
      </c>
      <c r="E147" s="39" t="s">
        <v>51</v>
      </c>
    </row>
    <row r="148" spans="1:5" ht="12.75">
      <c r="A148" s="35" t="s">
        <v>56</v>
      </c>
      <c r="E148" s="40" t="s">
        <v>794</v>
      </c>
    </row>
    <row r="149" spans="1:5" ht="38.25">
      <c r="A149" t="s">
        <v>58</v>
      </c>
      <c r="E149" s="39" t="s">
        <v>178</v>
      </c>
    </row>
    <row r="150" spans="1:16" ht="12.75">
      <c r="A150" t="s">
        <v>49</v>
      </c>
      <c s="34" t="s">
        <v>209</v>
      </c>
      <c s="34" t="s">
        <v>721</v>
      </c>
      <c s="35" t="s">
        <v>51</v>
      </c>
      <c s="6" t="s">
        <v>722</v>
      </c>
      <c s="36" t="s">
        <v>53</v>
      </c>
      <c s="37">
        <v>252</v>
      </c>
      <c s="36">
        <v>0</v>
      </c>
      <c s="36">
        <f>ROUND(G150*H150,6)</f>
      </c>
      <c r="L150" s="38">
        <v>0</v>
      </c>
      <c s="32">
        <f>ROUND(ROUND(L150,2)*ROUND(G150,3),2)</f>
      </c>
      <c s="36" t="s">
        <v>77</v>
      </c>
      <c>
        <f>(M150*21)/100</f>
      </c>
      <c t="s">
        <v>27</v>
      </c>
    </row>
    <row r="151" spans="1:5" ht="12.75">
      <c r="A151" s="35" t="s">
        <v>55</v>
      </c>
      <c r="E151" s="39" t="s">
        <v>51</v>
      </c>
    </row>
    <row r="152" spans="1:5" ht="12.75">
      <c r="A152" s="35" t="s">
        <v>56</v>
      </c>
      <c r="E152" s="40" t="s">
        <v>723</v>
      </c>
    </row>
    <row r="153" spans="1:5" ht="51">
      <c r="A153" t="s">
        <v>58</v>
      </c>
      <c r="E153" s="39" t="s">
        <v>724</v>
      </c>
    </row>
    <row r="154" spans="1:16" ht="12.75">
      <c r="A154" t="s">
        <v>49</v>
      </c>
      <c s="34" t="s">
        <v>214</v>
      </c>
      <c s="34" t="s">
        <v>795</v>
      </c>
      <c s="35" t="s">
        <v>51</v>
      </c>
      <c s="6" t="s">
        <v>796</v>
      </c>
      <c s="36" t="s">
        <v>53</v>
      </c>
      <c s="37">
        <v>303</v>
      </c>
      <c s="36">
        <v>0</v>
      </c>
      <c s="36">
        <f>ROUND(G154*H154,6)</f>
      </c>
      <c r="L154" s="38">
        <v>0</v>
      </c>
      <c s="32">
        <f>ROUND(ROUND(L154,2)*ROUND(G154,3),2)</f>
      </c>
      <c s="36" t="s">
        <v>62</v>
      </c>
      <c>
        <f>(M154*21)/100</f>
      </c>
      <c t="s">
        <v>27</v>
      </c>
    </row>
    <row r="155" spans="1:5" ht="12.75">
      <c r="A155" s="35" t="s">
        <v>55</v>
      </c>
      <c r="E155" s="39" t="s">
        <v>51</v>
      </c>
    </row>
    <row r="156" spans="1:5" ht="12.75">
      <c r="A156" s="35" t="s">
        <v>56</v>
      </c>
      <c r="E156" s="40" t="s">
        <v>182</v>
      </c>
    </row>
    <row r="157" spans="1:5" ht="51">
      <c r="A157" t="s">
        <v>58</v>
      </c>
      <c r="E157" s="39" t="s">
        <v>797</v>
      </c>
    </row>
    <row r="158" spans="1:16" ht="25.5">
      <c r="A158" t="s">
        <v>49</v>
      </c>
      <c s="34" t="s">
        <v>219</v>
      </c>
      <c s="34" t="s">
        <v>96</v>
      </c>
      <c s="35" t="s">
        <v>51</v>
      </c>
      <c s="6" t="s">
        <v>97</v>
      </c>
      <c s="36" t="s">
        <v>98</v>
      </c>
      <c s="37">
        <v>361</v>
      </c>
      <c s="36">
        <v>0</v>
      </c>
      <c s="36">
        <f>ROUND(G158*H158,6)</f>
      </c>
      <c r="L158" s="38">
        <v>0</v>
      </c>
      <c s="32">
        <f>ROUND(ROUND(L158,2)*ROUND(G158,3),2)</f>
      </c>
      <c s="36" t="s">
        <v>62</v>
      </c>
      <c>
        <f>(M158*21)/100</f>
      </c>
      <c t="s">
        <v>27</v>
      </c>
    </row>
    <row r="159" spans="1:5" ht="12.75">
      <c r="A159" s="35" t="s">
        <v>55</v>
      </c>
      <c r="E159" s="39" t="s">
        <v>51</v>
      </c>
    </row>
    <row r="160" spans="1:5" ht="38.25">
      <c r="A160" s="35" t="s">
        <v>56</v>
      </c>
      <c r="E160" s="40" t="s">
        <v>798</v>
      </c>
    </row>
    <row r="161" spans="1:5" ht="38.25">
      <c r="A161" t="s">
        <v>58</v>
      </c>
      <c r="E161" s="39" t="s">
        <v>726</v>
      </c>
    </row>
    <row r="162" spans="1:16" ht="12.75">
      <c r="A162" t="s">
        <v>49</v>
      </c>
      <c s="34" t="s">
        <v>224</v>
      </c>
      <c s="34" t="s">
        <v>102</v>
      </c>
      <c s="35" t="s">
        <v>51</v>
      </c>
      <c s="6" t="s">
        <v>103</v>
      </c>
      <c s="36" t="s">
        <v>98</v>
      </c>
      <c s="37">
        <v>434</v>
      </c>
      <c s="36">
        <v>0</v>
      </c>
      <c s="36">
        <f>ROUND(G162*H162,6)</f>
      </c>
      <c r="L162" s="38">
        <v>0</v>
      </c>
      <c s="32">
        <f>ROUND(ROUND(L162,2)*ROUND(G162,3),2)</f>
      </c>
      <c s="36" t="s">
        <v>62</v>
      </c>
      <c>
        <f>(M162*21)/100</f>
      </c>
      <c t="s">
        <v>27</v>
      </c>
    </row>
    <row r="163" spans="1:5" ht="12.75">
      <c r="A163" s="35" t="s">
        <v>55</v>
      </c>
      <c r="E163" s="39" t="s">
        <v>51</v>
      </c>
    </row>
    <row r="164" spans="1:5" ht="12.75">
      <c r="A164" s="35" t="s">
        <v>56</v>
      </c>
      <c r="E164" s="40" t="s">
        <v>104</v>
      </c>
    </row>
    <row r="165" spans="1:5" ht="25.5">
      <c r="A165" t="s">
        <v>58</v>
      </c>
      <c r="E165" s="39" t="s">
        <v>105</v>
      </c>
    </row>
    <row r="166" spans="1:16" ht="25.5">
      <c r="A166" t="s">
        <v>49</v>
      </c>
      <c s="34" t="s">
        <v>229</v>
      </c>
      <c s="34" t="s">
        <v>199</v>
      </c>
      <c s="35" t="s">
        <v>51</v>
      </c>
      <c s="6" t="s">
        <v>200</v>
      </c>
      <c s="36" t="s">
        <v>67</v>
      </c>
      <c s="37">
        <v>2</v>
      </c>
      <c s="36">
        <v>0</v>
      </c>
      <c s="36">
        <f>ROUND(G166*H166,6)</f>
      </c>
      <c r="L166" s="38">
        <v>0</v>
      </c>
      <c s="32">
        <f>ROUND(ROUND(L166,2)*ROUND(G166,3),2)</f>
      </c>
      <c s="36" t="s">
        <v>62</v>
      </c>
      <c>
        <f>(M166*21)/100</f>
      </c>
      <c t="s">
        <v>27</v>
      </c>
    </row>
    <row r="167" spans="1:5" ht="12.75">
      <c r="A167" s="35" t="s">
        <v>55</v>
      </c>
      <c r="E167" s="39" t="s">
        <v>51</v>
      </c>
    </row>
    <row r="168" spans="1:5" ht="25.5">
      <c r="A168" s="35" t="s">
        <v>56</v>
      </c>
      <c r="E168" s="40" t="s">
        <v>350</v>
      </c>
    </row>
    <row r="169" spans="1:5" ht="25.5">
      <c r="A169" t="s">
        <v>58</v>
      </c>
      <c r="E169" s="39" t="s">
        <v>202</v>
      </c>
    </row>
    <row r="170" spans="1:13" ht="12.75">
      <c r="A170" t="s">
        <v>46</v>
      </c>
      <c r="C170" s="31" t="s">
        <v>80</v>
      </c>
      <c r="E170" s="33" t="s">
        <v>257</v>
      </c>
      <c r="J170" s="32">
        <f>0</f>
      </c>
      <c s="32">
        <f>0</f>
      </c>
      <c s="32">
        <f>0+L171+L175+L179+L183+L187+L191</f>
      </c>
      <c s="32">
        <f>0+M171+M175+M179+M183+M187+M191</f>
      </c>
    </row>
    <row r="171" spans="1:16" ht="25.5">
      <c r="A171" t="s">
        <v>49</v>
      </c>
      <c s="34" t="s">
        <v>232</v>
      </c>
      <c s="34" t="s">
        <v>259</v>
      </c>
      <c s="35" t="s">
        <v>51</v>
      </c>
      <c s="6" t="s">
        <v>260</v>
      </c>
      <c s="36" t="s">
        <v>261</v>
      </c>
      <c s="37">
        <v>4.18</v>
      </c>
      <c s="36">
        <v>0</v>
      </c>
      <c s="36">
        <f>ROUND(G171*H171,6)</f>
      </c>
      <c r="L171" s="38">
        <v>0</v>
      </c>
      <c s="32">
        <f>ROUND(ROUND(L171,2)*ROUND(G171,3),2)</f>
      </c>
      <c s="36" t="s">
        <v>62</v>
      </c>
      <c>
        <f>(M171*21)/100</f>
      </c>
      <c t="s">
        <v>27</v>
      </c>
    </row>
    <row r="172" spans="1:5" ht="12.75">
      <c r="A172" s="35" t="s">
        <v>55</v>
      </c>
      <c r="E172" s="39" t="s">
        <v>51</v>
      </c>
    </row>
    <row r="173" spans="1:5" ht="89.25">
      <c r="A173" s="35" t="s">
        <v>56</v>
      </c>
      <c r="E173" s="40" t="s">
        <v>799</v>
      </c>
    </row>
    <row r="174" spans="1:5" ht="25.5">
      <c r="A174" t="s">
        <v>58</v>
      </c>
      <c r="E174" s="39" t="s">
        <v>263</v>
      </c>
    </row>
    <row r="175" spans="1:16" ht="12.75">
      <c r="A175" t="s">
        <v>49</v>
      </c>
      <c s="34" t="s">
        <v>234</v>
      </c>
      <c s="34" t="s">
        <v>265</v>
      </c>
      <c s="35" t="s">
        <v>51</v>
      </c>
      <c s="6" t="s">
        <v>266</v>
      </c>
      <c s="36" t="s">
        <v>261</v>
      </c>
      <c s="37">
        <v>140.94</v>
      </c>
      <c s="36">
        <v>0</v>
      </c>
      <c s="36">
        <f>ROUND(G175*H175,6)</f>
      </c>
      <c r="L175" s="38">
        <v>0</v>
      </c>
      <c s="32">
        <f>ROUND(ROUND(L175,2)*ROUND(G175,3),2)</f>
      </c>
      <c s="36" t="s">
        <v>62</v>
      </c>
      <c>
        <f>(M175*21)/100</f>
      </c>
      <c t="s">
        <v>27</v>
      </c>
    </row>
    <row r="176" spans="1:5" ht="12.75">
      <c r="A176" s="35" t="s">
        <v>55</v>
      </c>
      <c r="E176" s="39" t="s">
        <v>51</v>
      </c>
    </row>
    <row r="177" spans="1:5" ht="51">
      <c r="A177" s="35" t="s">
        <v>56</v>
      </c>
      <c r="E177" s="40" t="s">
        <v>419</v>
      </c>
    </row>
    <row r="178" spans="1:5" ht="38.25">
      <c r="A178" t="s">
        <v>58</v>
      </c>
      <c r="E178" s="39" t="s">
        <v>420</v>
      </c>
    </row>
    <row r="179" spans="1:16" ht="25.5">
      <c r="A179" t="s">
        <v>49</v>
      </c>
      <c s="34" t="s">
        <v>237</v>
      </c>
      <c s="34" t="s">
        <v>270</v>
      </c>
      <c s="35" t="s">
        <v>51</v>
      </c>
      <c s="6" t="s">
        <v>271</v>
      </c>
      <c s="36" t="s">
        <v>261</v>
      </c>
      <c s="37">
        <v>105.48</v>
      </c>
      <c s="36">
        <v>0</v>
      </c>
      <c s="36">
        <f>ROUND(G179*H179,6)</f>
      </c>
      <c r="L179" s="38">
        <v>0</v>
      </c>
      <c s="32">
        <f>ROUND(ROUND(L179,2)*ROUND(G179,3),2)</f>
      </c>
      <c s="36" t="s">
        <v>62</v>
      </c>
      <c>
        <f>(M179*21)/100</f>
      </c>
      <c t="s">
        <v>27</v>
      </c>
    </row>
    <row r="180" spans="1:5" ht="12.75">
      <c r="A180" s="35" t="s">
        <v>55</v>
      </c>
      <c r="E180" s="39" t="s">
        <v>51</v>
      </c>
    </row>
    <row r="181" spans="1:5" ht="38.25">
      <c r="A181" s="35" t="s">
        <v>56</v>
      </c>
      <c r="E181" s="40" t="s">
        <v>421</v>
      </c>
    </row>
    <row r="182" spans="1:5" ht="114.75">
      <c r="A182" t="s">
        <v>58</v>
      </c>
      <c r="E182" s="39" t="s">
        <v>422</v>
      </c>
    </row>
    <row r="183" spans="1:16" ht="25.5">
      <c r="A183" t="s">
        <v>49</v>
      </c>
      <c s="34" t="s">
        <v>240</v>
      </c>
      <c s="34" t="s">
        <v>382</v>
      </c>
      <c s="35" t="s">
        <v>51</v>
      </c>
      <c s="6" t="s">
        <v>383</v>
      </c>
      <c s="36" t="s">
        <v>384</v>
      </c>
      <c s="37">
        <v>738.36</v>
      </c>
      <c s="36">
        <v>0</v>
      </c>
      <c s="36">
        <f>ROUND(G183*H183,6)</f>
      </c>
      <c r="L183" s="38">
        <v>0</v>
      </c>
      <c s="32">
        <f>ROUND(ROUND(L183,2)*ROUND(G183,3),2)</f>
      </c>
      <c s="36" t="s">
        <v>62</v>
      </c>
      <c>
        <f>(M183*21)/100</f>
      </c>
      <c t="s">
        <v>27</v>
      </c>
    </row>
    <row r="184" spans="1:5" ht="12.75">
      <c r="A184" s="35" t="s">
        <v>55</v>
      </c>
      <c r="E184" s="39" t="s">
        <v>51</v>
      </c>
    </row>
    <row r="185" spans="1:5" ht="12.75">
      <c r="A185" s="35" t="s">
        <v>56</v>
      </c>
      <c r="E185" s="40" t="s">
        <v>733</v>
      </c>
    </row>
    <row r="186" spans="1:5" ht="12.75">
      <c r="A186" t="s">
        <v>58</v>
      </c>
      <c r="E186" s="39" t="s">
        <v>734</v>
      </c>
    </row>
    <row r="187" spans="1:16" ht="25.5">
      <c r="A187" t="s">
        <v>49</v>
      </c>
      <c s="34" t="s">
        <v>245</v>
      </c>
      <c s="34" t="s">
        <v>275</v>
      </c>
      <c s="35" t="s">
        <v>276</v>
      </c>
      <c s="6" t="s">
        <v>277</v>
      </c>
      <c s="36" t="s">
        <v>261</v>
      </c>
      <c s="37">
        <v>44.82</v>
      </c>
      <c s="36">
        <v>0</v>
      </c>
      <c s="36">
        <f>ROUND(G187*H187,6)</f>
      </c>
      <c r="L187" s="38">
        <v>0</v>
      </c>
      <c s="32">
        <f>ROUND(ROUND(L187,2)*ROUND(G187,3),2)</f>
      </c>
      <c s="36" t="s">
        <v>77</v>
      </c>
      <c>
        <f>(M187*21)/100</f>
      </c>
      <c t="s">
        <v>27</v>
      </c>
    </row>
    <row r="188" spans="1:5" ht="25.5">
      <c r="A188" s="35" t="s">
        <v>55</v>
      </c>
      <c r="E188" s="39" t="s">
        <v>278</v>
      </c>
    </row>
    <row r="189" spans="1:5" ht="25.5">
      <c r="A189" s="35" t="s">
        <v>56</v>
      </c>
      <c r="E189" s="40" t="s">
        <v>425</v>
      </c>
    </row>
    <row r="190" spans="1:5" ht="102">
      <c r="A190" t="s">
        <v>58</v>
      </c>
      <c r="E190" s="39" t="s">
        <v>280</v>
      </c>
    </row>
    <row r="191" spans="1:16" ht="25.5">
      <c r="A191" t="s">
        <v>49</v>
      </c>
      <c s="34" t="s">
        <v>250</v>
      </c>
      <c s="34" t="s">
        <v>275</v>
      </c>
      <c s="35" t="s">
        <v>282</v>
      </c>
      <c s="6" t="s">
        <v>283</v>
      </c>
      <c s="36" t="s">
        <v>261</v>
      </c>
      <c s="37">
        <v>7.09</v>
      </c>
      <c s="36">
        <v>0</v>
      </c>
      <c s="36">
        <f>ROUND(G191*H191,6)</f>
      </c>
      <c r="L191" s="38">
        <v>0</v>
      </c>
      <c s="32">
        <f>ROUND(ROUND(L191,2)*ROUND(G191,3),2)</f>
      </c>
      <c s="36" t="s">
        <v>77</v>
      </c>
      <c>
        <f>(M191*21)/100</f>
      </c>
      <c t="s">
        <v>27</v>
      </c>
    </row>
    <row r="192" spans="1:5" ht="25.5">
      <c r="A192" s="35" t="s">
        <v>55</v>
      </c>
      <c r="E192" s="39" t="s">
        <v>278</v>
      </c>
    </row>
    <row r="193" spans="1:5" ht="25.5">
      <c r="A193" s="35" t="s">
        <v>56</v>
      </c>
      <c r="E193" s="40" t="s">
        <v>390</v>
      </c>
    </row>
    <row r="194" spans="1:5" ht="102">
      <c r="A194" t="s">
        <v>58</v>
      </c>
      <c r="E194"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COUNTIFS(L8:L240,"=0",A8:A240,"P")+COUNTIFS(L8:L240,"",A8:A240,"P")+SUM(Q8:Q240)</f>
      </c>
    </row>
    <row r="8" spans="1:13" ht="12.75">
      <c r="A8" t="s">
        <v>44</v>
      </c>
      <c r="C8" s="28" t="s">
        <v>802</v>
      </c>
      <c r="E8" s="30" t="s">
        <v>801</v>
      </c>
      <c r="J8" s="29">
        <f>0+J9+J54+J79+J108+J121+J162+J203</f>
      </c>
      <c s="29">
        <f>0+K9+K54+K79+K108+K121+K162+K203</f>
      </c>
      <c s="29">
        <f>0+L9+L54+L79+L108+L121+L162+L203</f>
      </c>
      <c s="29">
        <f>0+M9+M54+M79+M108+M121+M162+M203</f>
      </c>
    </row>
    <row r="9" spans="1:13" ht="12.75">
      <c r="A9" t="s">
        <v>46</v>
      </c>
      <c r="C9" s="31" t="s">
        <v>47</v>
      </c>
      <c r="E9" s="33" t="s">
        <v>48</v>
      </c>
      <c r="J9" s="32">
        <f>0</f>
      </c>
      <c s="32">
        <f>0</f>
      </c>
      <c s="32">
        <f>0+L10+L14+L18+L22+L26+L30+L34+L38+L42+L46+L50</f>
      </c>
      <c s="32">
        <f>0+M10+M14+M18+M22+M26+M30+M34+M38+M42+M46+M50</f>
      </c>
    </row>
    <row r="10" spans="1:16" ht="12.75">
      <c r="A10" t="s">
        <v>49</v>
      </c>
      <c s="34" t="s">
        <v>47</v>
      </c>
      <c s="34" t="s">
        <v>50</v>
      </c>
      <c s="35" t="s">
        <v>51</v>
      </c>
      <c s="6" t="s">
        <v>52</v>
      </c>
      <c s="36" t="s">
        <v>53</v>
      </c>
      <c s="37">
        <v>486</v>
      </c>
      <c s="36">
        <v>0</v>
      </c>
      <c s="36">
        <f>ROUND(G10*H10,6)</f>
      </c>
      <c r="L10" s="38">
        <v>0</v>
      </c>
      <c s="32">
        <f>ROUND(ROUND(L10,2)*ROUND(G10,3),2)</f>
      </c>
      <c s="36" t="s">
        <v>54</v>
      </c>
      <c>
        <f>(M10*21)/100</f>
      </c>
      <c t="s">
        <v>27</v>
      </c>
    </row>
    <row r="11" spans="1:5" ht="12.75">
      <c r="A11" s="35" t="s">
        <v>55</v>
      </c>
      <c r="E11" s="39" t="s">
        <v>51</v>
      </c>
    </row>
    <row r="12" spans="1:5" ht="25.5">
      <c r="A12" s="35" t="s">
        <v>56</v>
      </c>
      <c r="E12" s="40" t="s">
        <v>803</v>
      </c>
    </row>
    <row r="13" spans="1:5" ht="38.25">
      <c r="A13" t="s">
        <v>58</v>
      </c>
      <c r="E13" s="39" t="s">
        <v>59</v>
      </c>
    </row>
    <row r="14" spans="1:16" ht="25.5">
      <c r="A14" t="s">
        <v>49</v>
      </c>
      <c s="34" t="s">
        <v>27</v>
      </c>
      <c s="34" t="s">
        <v>60</v>
      </c>
      <c s="35" t="s">
        <v>51</v>
      </c>
      <c s="6" t="s">
        <v>61</v>
      </c>
      <c s="36" t="s">
        <v>53</v>
      </c>
      <c s="37">
        <v>8</v>
      </c>
      <c s="36">
        <v>0</v>
      </c>
      <c s="36">
        <f>ROUND(G14*H14,6)</f>
      </c>
      <c r="L14" s="38">
        <v>0</v>
      </c>
      <c s="32">
        <f>ROUND(ROUND(L14,2)*ROUND(G14,3),2)</f>
      </c>
      <c s="36" t="s">
        <v>62</v>
      </c>
      <c>
        <f>(M14*21)/100</f>
      </c>
      <c t="s">
        <v>27</v>
      </c>
    </row>
    <row r="15" spans="1:5" ht="12.75">
      <c r="A15" s="35" t="s">
        <v>55</v>
      </c>
      <c r="E15" s="39" t="s">
        <v>51</v>
      </c>
    </row>
    <row r="16" spans="1:5" ht="25.5">
      <c r="A16" s="35" t="s">
        <v>56</v>
      </c>
      <c r="E16" s="40" t="s">
        <v>804</v>
      </c>
    </row>
    <row r="17" spans="1:5" ht="51">
      <c r="A17" t="s">
        <v>58</v>
      </c>
      <c r="E17" s="39" t="s">
        <v>64</v>
      </c>
    </row>
    <row r="18" spans="1:16" ht="25.5">
      <c r="A18" t="s">
        <v>49</v>
      </c>
      <c s="34" t="s">
        <v>26</v>
      </c>
      <c s="34" t="s">
        <v>65</v>
      </c>
      <c s="35" t="s">
        <v>51</v>
      </c>
      <c s="6" t="s">
        <v>66</v>
      </c>
      <c s="36" t="s">
        <v>67</v>
      </c>
      <c s="37">
        <v>36</v>
      </c>
      <c s="36">
        <v>0</v>
      </c>
      <c s="36">
        <f>ROUND(G18*H18,6)</f>
      </c>
      <c r="L18" s="38">
        <v>0</v>
      </c>
      <c s="32">
        <f>ROUND(ROUND(L18,2)*ROUND(G18,3),2)</f>
      </c>
      <c s="36" t="s">
        <v>62</v>
      </c>
      <c>
        <f>(M18*21)/100</f>
      </c>
      <c t="s">
        <v>27</v>
      </c>
    </row>
    <row r="19" spans="1:5" ht="12.75">
      <c r="A19" s="35" t="s">
        <v>55</v>
      </c>
      <c r="E19" s="39" t="s">
        <v>51</v>
      </c>
    </row>
    <row r="20" spans="1:5" ht="25.5">
      <c r="A20" s="35" t="s">
        <v>56</v>
      </c>
      <c r="E20" s="40" t="s">
        <v>805</v>
      </c>
    </row>
    <row r="21" spans="1:5" ht="38.25">
      <c r="A21" t="s">
        <v>58</v>
      </c>
      <c r="E21" s="39" t="s">
        <v>69</v>
      </c>
    </row>
    <row r="22" spans="1:16" ht="25.5">
      <c r="A22" t="s">
        <v>49</v>
      </c>
      <c s="34" t="s">
        <v>70</v>
      </c>
      <c s="34" t="s">
        <v>71</v>
      </c>
      <c s="35" t="s">
        <v>51</v>
      </c>
      <c s="6" t="s">
        <v>66</v>
      </c>
      <c s="36" t="s">
        <v>67</v>
      </c>
      <c s="37">
        <v>18</v>
      </c>
      <c s="36">
        <v>0</v>
      </c>
      <c s="36">
        <f>ROUND(G22*H22,6)</f>
      </c>
      <c r="L22" s="38">
        <v>0</v>
      </c>
      <c s="32">
        <f>ROUND(ROUND(L22,2)*ROUND(G22,3),2)</f>
      </c>
      <c s="36" t="s">
        <v>62</v>
      </c>
      <c>
        <f>(M22*21)/100</f>
      </c>
      <c t="s">
        <v>27</v>
      </c>
    </row>
    <row r="23" spans="1:5" ht="12.75">
      <c r="A23" s="35" t="s">
        <v>55</v>
      </c>
      <c r="E23" s="39" t="s">
        <v>51</v>
      </c>
    </row>
    <row r="24" spans="1:5" ht="12.75">
      <c r="A24" s="35" t="s">
        <v>56</v>
      </c>
      <c r="E24" s="40" t="s">
        <v>72</v>
      </c>
    </row>
    <row r="25" spans="1:5" ht="38.25">
      <c r="A25" t="s">
        <v>58</v>
      </c>
      <c r="E25" s="39" t="s">
        <v>73</v>
      </c>
    </row>
    <row r="26" spans="1:16" ht="25.5">
      <c r="A26" t="s">
        <v>49</v>
      </c>
      <c s="34" t="s">
        <v>74</v>
      </c>
      <c s="34" t="s">
        <v>75</v>
      </c>
      <c s="35" t="s">
        <v>51</v>
      </c>
      <c s="6" t="s">
        <v>76</v>
      </c>
      <c s="36" t="s">
        <v>67</v>
      </c>
      <c s="37">
        <v>54</v>
      </c>
      <c s="36">
        <v>0</v>
      </c>
      <c s="36">
        <f>ROUND(G26*H26,6)</f>
      </c>
      <c r="L26" s="38">
        <v>0</v>
      </c>
      <c s="32">
        <f>ROUND(ROUND(L26,2)*ROUND(G26,3),2)</f>
      </c>
      <c s="36" t="s">
        <v>77</v>
      </c>
      <c>
        <f>(M26*21)/100</f>
      </c>
      <c t="s">
        <v>27</v>
      </c>
    </row>
    <row r="27" spans="1:5" ht="12.75">
      <c r="A27" s="35" t="s">
        <v>55</v>
      </c>
      <c r="E27" s="39" t="s">
        <v>51</v>
      </c>
    </row>
    <row r="28" spans="1:5" ht="12.75">
      <c r="A28" s="35" t="s">
        <v>56</v>
      </c>
      <c r="E28" s="40" t="s">
        <v>78</v>
      </c>
    </row>
    <row r="29" spans="1:5" ht="25.5">
      <c r="A29" t="s">
        <v>58</v>
      </c>
      <c r="E29" s="39" t="s">
        <v>79</v>
      </c>
    </row>
    <row r="30" spans="1:16" ht="12.75">
      <c r="A30" t="s">
        <v>49</v>
      </c>
      <c s="34" t="s">
        <v>80</v>
      </c>
      <c s="34" t="s">
        <v>81</v>
      </c>
      <c s="35" t="s">
        <v>51</v>
      </c>
      <c s="6" t="s">
        <v>82</v>
      </c>
      <c s="36" t="s">
        <v>53</v>
      </c>
      <c s="37">
        <v>270</v>
      </c>
      <c s="36">
        <v>0</v>
      </c>
      <c s="36">
        <f>ROUND(G30*H30,6)</f>
      </c>
      <c r="L30" s="38">
        <v>0</v>
      </c>
      <c s="32">
        <f>ROUND(ROUND(L30,2)*ROUND(G30,3),2)</f>
      </c>
      <c s="36" t="s">
        <v>62</v>
      </c>
      <c>
        <f>(M30*21)/100</f>
      </c>
      <c t="s">
        <v>27</v>
      </c>
    </row>
    <row r="31" spans="1:5" ht="12.75">
      <c r="A31" s="35" t="s">
        <v>55</v>
      </c>
      <c r="E31" s="39" t="s">
        <v>51</v>
      </c>
    </row>
    <row r="32" spans="1:5" ht="12.75">
      <c r="A32" s="35" t="s">
        <v>56</v>
      </c>
      <c r="E32" s="40" t="s">
        <v>806</v>
      </c>
    </row>
    <row r="33" spans="1:5" ht="38.25">
      <c r="A33" t="s">
        <v>58</v>
      </c>
      <c r="E33" s="39" t="s">
        <v>84</v>
      </c>
    </row>
    <row r="34" spans="1:16" ht="12.75">
      <c r="A34" t="s">
        <v>49</v>
      </c>
      <c s="34" t="s">
        <v>85</v>
      </c>
      <c s="34" t="s">
        <v>86</v>
      </c>
      <c s="35" t="s">
        <v>51</v>
      </c>
      <c s="6" t="s">
        <v>87</v>
      </c>
      <c s="36" t="s">
        <v>53</v>
      </c>
      <c s="37">
        <v>648</v>
      </c>
      <c s="36">
        <v>0</v>
      </c>
      <c s="36">
        <f>ROUND(G34*H34,6)</f>
      </c>
      <c r="L34" s="38">
        <v>0</v>
      </c>
      <c s="32">
        <f>ROUND(ROUND(L34,2)*ROUND(G34,3),2)</f>
      </c>
      <c s="36" t="s">
        <v>62</v>
      </c>
      <c>
        <f>(M34*21)/100</f>
      </c>
      <c t="s">
        <v>27</v>
      </c>
    </row>
    <row r="35" spans="1:5" ht="12.75">
      <c r="A35" s="35" t="s">
        <v>55</v>
      </c>
      <c r="E35" s="39" t="s">
        <v>51</v>
      </c>
    </row>
    <row r="36" spans="1:5" ht="25.5">
      <c r="A36" s="35" t="s">
        <v>56</v>
      </c>
      <c r="E36" s="40" t="s">
        <v>807</v>
      </c>
    </row>
    <row r="37" spans="1:5" ht="38.25">
      <c r="A37" t="s">
        <v>58</v>
      </c>
      <c r="E37" s="39" t="s">
        <v>89</v>
      </c>
    </row>
    <row r="38" spans="1:16" ht="12.75">
      <c r="A38" t="s">
        <v>49</v>
      </c>
      <c s="34" t="s">
        <v>90</v>
      </c>
      <c s="34" t="s">
        <v>91</v>
      </c>
      <c s="35" t="s">
        <v>51</v>
      </c>
      <c s="6" t="s">
        <v>92</v>
      </c>
      <c s="36" t="s">
        <v>53</v>
      </c>
      <c s="37">
        <v>324</v>
      </c>
      <c s="36">
        <v>0</v>
      </c>
      <c s="36">
        <f>ROUND(G38*H38,6)</f>
      </c>
      <c r="L38" s="38">
        <v>0</v>
      </c>
      <c s="32">
        <f>ROUND(ROUND(L38,2)*ROUND(G38,3),2)</f>
      </c>
      <c s="36" t="s">
        <v>77</v>
      </c>
      <c>
        <f>(M38*21)/100</f>
      </c>
      <c t="s">
        <v>27</v>
      </c>
    </row>
    <row r="39" spans="1:5" ht="12.75">
      <c r="A39" s="35" t="s">
        <v>55</v>
      </c>
      <c r="E39" s="39" t="s">
        <v>51</v>
      </c>
    </row>
    <row r="40" spans="1:5" ht="12.75">
      <c r="A40" s="35" t="s">
        <v>56</v>
      </c>
      <c r="E40" s="40" t="s">
        <v>93</v>
      </c>
    </row>
    <row r="41" spans="1:5" ht="25.5">
      <c r="A41" t="s">
        <v>58</v>
      </c>
      <c r="E41" s="39" t="s">
        <v>94</v>
      </c>
    </row>
    <row r="42" spans="1:16" ht="25.5">
      <c r="A42" t="s">
        <v>49</v>
      </c>
      <c s="34" t="s">
        <v>95</v>
      </c>
      <c s="34" t="s">
        <v>96</v>
      </c>
      <c s="35" t="s">
        <v>51</v>
      </c>
      <c s="6" t="s">
        <v>97</v>
      </c>
      <c s="36" t="s">
        <v>98</v>
      </c>
      <c s="37">
        <v>495</v>
      </c>
      <c s="36">
        <v>0</v>
      </c>
      <c s="36">
        <f>ROUND(G42*H42,6)</f>
      </c>
      <c r="L42" s="38">
        <v>0</v>
      </c>
      <c s="32">
        <f>ROUND(ROUND(L42,2)*ROUND(G42,3),2)</f>
      </c>
      <c s="36" t="s">
        <v>62</v>
      </c>
      <c>
        <f>(M42*21)/100</f>
      </c>
      <c t="s">
        <v>27</v>
      </c>
    </row>
    <row r="43" spans="1:5" ht="12.75">
      <c r="A43" s="35" t="s">
        <v>55</v>
      </c>
      <c r="E43" s="39" t="s">
        <v>51</v>
      </c>
    </row>
    <row r="44" spans="1:5" ht="25.5">
      <c r="A44" s="35" t="s">
        <v>56</v>
      </c>
      <c r="E44" s="40" t="s">
        <v>808</v>
      </c>
    </row>
    <row r="45" spans="1:5" ht="25.5">
      <c r="A45" t="s">
        <v>58</v>
      </c>
      <c r="E45" s="39" t="s">
        <v>100</v>
      </c>
    </row>
    <row r="46" spans="1:16" ht="12.75">
      <c r="A46" t="s">
        <v>49</v>
      </c>
      <c s="34" t="s">
        <v>101</v>
      </c>
      <c s="34" t="s">
        <v>102</v>
      </c>
      <c s="35" t="s">
        <v>51</v>
      </c>
      <c s="6" t="s">
        <v>103</v>
      </c>
      <c s="36" t="s">
        <v>98</v>
      </c>
      <c s="37">
        <v>594</v>
      </c>
      <c s="36">
        <v>0</v>
      </c>
      <c s="36">
        <f>ROUND(G46*H46,6)</f>
      </c>
      <c r="L46" s="38">
        <v>0</v>
      </c>
      <c s="32">
        <f>ROUND(ROUND(L46,2)*ROUND(G46,3),2)</f>
      </c>
      <c s="36" t="s">
        <v>62</v>
      </c>
      <c>
        <f>(M46*21)/100</f>
      </c>
      <c t="s">
        <v>27</v>
      </c>
    </row>
    <row r="47" spans="1:5" ht="12.75">
      <c r="A47" s="35" t="s">
        <v>55</v>
      </c>
      <c r="E47" s="39" t="s">
        <v>51</v>
      </c>
    </row>
    <row r="48" spans="1:5" ht="12.75">
      <c r="A48" s="35" t="s">
        <v>56</v>
      </c>
      <c r="E48" s="40" t="s">
        <v>104</v>
      </c>
    </row>
    <row r="49" spans="1:5" ht="25.5">
      <c r="A49" t="s">
        <v>58</v>
      </c>
      <c r="E49" s="39" t="s">
        <v>105</v>
      </c>
    </row>
    <row r="50" spans="1:16" ht="12.75">
      <c r="A50" t="s">
        <v>49</v>
      </c>
      <c s="34" t="s">
        <v>106</v>
      </c>
      <c s="34" t="s">
        <v>107</v>
      </c>
      <c s="35" t="s">
        <v>51</v>
      </c>
      <c s="6" t="s">
        <v>108</v>
      </c>
      <c s="36" t="s">
        <v>53</v>
      </c>
      <c s="37">
        <v>270</v>
      </c>
      <c s="36">
        <v>0</v>
      </c>
      <c s="36">
        <f>ROUND(G50*H50,6)</f>
      </c>
      <c r="L50" s="38">
        <v>0</v>
      </c>
      <c s="32">
        <f>ROUND(ROUND(L50,2)*ROUND(G50,3),2)</f>
      </c>
      <c s="36" t="s">
        <v>62</v>
      </c>
      <c>
        <f>(M50*21)/100</f>
      </c>
      <c t="s">
        <v>27</v>
      </c>
    </row>
    <row r="51" spans="1:5" ht="12.75">
      <c r="A51" s="35" t="s">
        <v>55</v>
      </c>
      <c r="E51" s="39" t="s">
        <v>51</v>
      </c>
    </row>
    <row r="52" spans="1:5" ht="12.75">
      <c r="A52" s="35" t="s">
        <v>56</v>
      </c>
      <c r="E52" s="40" t="s">
        <v>109</v>
      </c>
    </row>
    <row r="53" spans="1:5" ht="25.5">
      <c r="A53" t="s">
        <v>58</v>
      </c>
      <c r="E53" s="39" t="s">
        <v>110</v>
      </c>
    </row>
    <row r="54" spans="1:13" ht="12.75">
      <c r="A54" t="s">
        <v>46</v>
      </c>
      <c r="C54" s="31" t="s">
        <v>117</v>
      </c>
      <c r="E54" s="33" t="s">
        <v>257</v>
      </c>
      <c r="J54" s="32">
        <f>0</f>
      </c>
      <c s="32">
        <f>0</f>
      </c>
      <c s="32">
        <f>0+L55+L59+L63+L67+L71+L75</f>
      </c>
      <c s="32">
        <f>0+M55+M59+M63+M67+M71+M75</f>
      </c>
    </row>
    <row r="55" spans="1:16" ht="25.5">
      <c r="A55" t="s">
        <v>49</v>
      </c>
      <c s="34" t="s">
        <v>381</v>
      </c>
      <c s="34" t="s">
        <v>259</v>
      </c>
      <c s="35" t="s">
        <v>51</v>
      </c>
      <c s="6" t="s">
        <v>260</v>
      </c>
      <c s="36" t="s">
        <v>261</v>
      </c>
      <c s="37">
        <v>28.86</v>
      </c>
      <c s="36">
        <v>0</v>
      </c>
      <c s="36">
        <f>ROUND(G55*H55,6)</f>
      </c>
      <c r="L55" s="38">
        <v>0</v>
      </c>
      <c s="32">
        <f>ROUND(ROUND(L55,2)*ROUND(G55,3),2)</f>
      </c>
      <c s="36" t="s">
        <v>62</v>
      </c>
      <c>
        <f>(M55*21)/100</f>
      </c>
      <c t="s">
        <v>27</v>
      </c>
    </row>
    <row r="56" spans="1:5" ht="12.75">
      <c r="A56" s="35" t="s">
        <v>55</v>
      </c>
      <c r="E56" s="39" t="s">
        <v>51</v>
      </c>
    </row>
    <row r="57" spans="1:5" ht="114.75">
      <c r="A57" s="35" t="s">
        <v>56</v>
      </c>
      <c r="E57" s="40" t="s">
        <v>809</v>
      </c>
    </row>
    <row r="58" spans="1:5" ht="25.5">
      <c r="A58" t="s">
        <v>58</v>
      </c>
      <c r="E58" s="39" t="s">
        <v>263</v>
      </c>
    </row>
    <row r="59" spans="1:16" ht="12.75">
      <c r="A59" t="s">
        <v>49</v>
      </c>
      <c s="34" t="s">
        <v>387</v>
      </c>
      <c s="34" t="s">
        <v>265</v>
      </c>
      <c s="35" t="s">
        <v>51</v>
      </c>
      <c s="6" t="s">
        <v>266</v>
      </c>
      <c s="36" t="s">
        <v>261</v>
      </c>
      <c s="37">
        <v>249.59</v>
      </c>
      <c s="36">
        <v>0</v>
      </c>
      <c s="36">
        <f>ROUND(G59*H59,6)</f>
      </c>
      <c r="L59" s="38">
        <v>0</v>
      </c>
      <c s="32">
        <f>ROUND(ROUND(L59,2)*ROUND(G59,3),2)</f>
      </c>
      <c s="36" t="s">
        <v>62</v>
      </c>
      <c>
        <f>(M59*21)/100</f>
      </c>
      <c t="s">
        <v>27</v>
      </c>
    </row>
    <row r="60" spans="1:5" ht="12.75">
      <c r="A60" s="35" t="s">
        <v>55</v>
      </c>
      <c r="E60" s="39" t="s">
        <v>51</v>
      </c>
    </row>
    <row r="61" spans="1:5" ht="63.75">
      <c r="A61" s="35" t="s">
        <v>56</v>
      </c>
      <c r="E61" s="40" t="s">
        <v>810</v>
      </c>
    </row>
    <row r="62" spans="1:5" ht="63.75">
      <c r="A62" t="s">
        <v>58</v>
      </c>
      <c r="E62" s="39" t="s">
        <v>378</v>
      </c>
    </row>
    <row r="63" spans="1:16" ht="25.5">
      <c r="A63" t="s">
        <v>49</v>
      </c>
      <c s="34" t="s">
        <v>389</v>
      </c>
      <c s="34" t="s">
        <v>270</v>
      </c>
      <c s="35" t="s">
        <v>51</v>
      </c>
      <c s="6" t="s">
        <v>271</v>
      </c>
      <c s="36" t="s">
        <v>261</v>
      </c>
      <c s="37">
        <v>217.13</v>
      </c>
      <c s="36">
        <v>0</v>
      </c>
      <c s="36">
        <f>ROUND(G63*H63,6)</f>
      </c>
      <c r="L63" s="38">
        <v>0</v>
      </c>
      <c s="32">
        <f>ROUND(ROUND(L63,2)*ROUND(G63,3),2)</f>
      </c>
      <c s="36" t="s">
        <v>62</v>
      </c>
      <c>
        <f>(M63*21)/100</f>
      </c>
      <c t="s">
        <v>27</v>
      </c>
    </row>
    <row r="64" spans="1:5" ht="12.75">
      <c r="A64" s="35" t="s">
        <v>55</v>
      </c>
      <c r="E64" s="39" t="s">
        <v>51</v>
      </c>
    </row>
    <row r="65" spans="1:5" ht="38.25">
      <c r="A65" s="35" t="s">
        <v>56</v>
      </c>
      <c r="E65" s="40" t="s">
        <v>811</v>
      </c>
    </row>
    <row r="66" spans="1:5" ht="127.5">
      <c r="A66" t="s">
        <v>58</v>
      </c>
      <c r="E66" s="39" t="s">
        <v>812</v>
      </c>
    </row>
    <row r="67" spans="1:16" ht="25.5">
      <c r="A67" t="s">
        <v>49</v>
      </c>
      <c s="34" t="s">
        <v>516</v>
      </c>
      <c s="34" t="s">
        <v>382</v>
      </c>
      <c s="35" t="s">
        <v>51</v>
      </c>
      <c s="6" t="s">
        <v>383</v>
      </c>
      <c s="36" t="s">
        <v>384</v>
      </c>
      <c s="37">
        <v>1519.91</v>
      </c>
      <c s="36">
        <v>0</v>
      </c>
      <c s="36">
        <f>ROUND(G67*H67,6)</f>
      </c>
      <c r="L67" s="38">
        <v>0</v>
      </c>
      <c s="32">
        <f>ROUND(ROUND(L67,2)*ROUND(G67,3),2)</f>
      </c>
      <c s="36" t="s">
        <v>62</v>
      </c>
      <c>
        <f>(M67*21)/100</f>
      </c>
      <c t="s">
        <v>27</v>
      </c>
    </row>
    <row r="68" spans="1:5" ht="12.75">
      <c r="A68" s="35" t="s">
        <v>55</v>
      </c>
      <c r="E68" s="39" t="s">
        <v>51</v>
      </c>
    </row>
    <row r="69" spans="1:5" ht="12.75">
      <c r="A69" s="35" t="s">
        <v>56</v>
      </c>
      <c r="E69" s="40" t="s">
        <v>733</v>
      </c>
    </row>
    <row r="70" spans="1:5" ht="12.75">
      <c r="A70" t="s">
        <v>58</v>
      </c>
      <c r="E70" s="39" t="s">
        <v>734</v>
      </c>
    </row>
    <row r="71" spans="1:16" ht="25.5">
      <c r="A71" t="s">
        <v>49</v>
      </c>
      <c s="34" t="s">
        <v>517</v>
      </c>
      <c s="34" t="s">
        <v>275</v>
      </c>
      <c s="35" t="s">
        <v>276</v>
      </c>
      <c s="6" t="s">
        <v>277</v>
      </c>
      <c s="36" t="s">
        <v>261</v>
      </c>
      <c s="37">
        <v>91.89</v>
      </c>
      <c s="36">
        <v>0</v>
      </c>
      <c s="36">
        <f>ROUND(G71*H71,6)</f>
      </c>
      <c r="L71" s="38">
        <v>0</v>
      </c>
      <c s="32">
        <f>ROUND(ROUND(L71,2)*ROUND(G71,3),2)</f>
      </c>
      <c s="36" t="s">
        <v>77</v>
      </c>
      <c>
        <f>(M71*21)/100</f>
      </c>
      <c t="s">
        <v>27</v>
      </c>
    </row>
    <row r="72" spans="1:5" ht="25.5">
      <c r="A72" s="35" t="s">
        <v>55</v>
      </c>
      <c r="E72" s="39" t="s">
        <v>278</v>
      </c>
    </row>
    <row r="73" spans="1:5" ht="25.5">
      <c r="A73" s="35" t="s">
        <v>56</v>
      </c>
      <c r="E73" s="40" t="s">
        <v>813</v>
      </c>
    </row>
    <row r="74" spans="1:5" ht="102">
      <c r="A74" t="s">
        <v>58</v>
      </c>
      <c r="E74" s="39" t="s">
        <v>280</v>
      </c>
    </row>
    <row r="75" spans="1:16" ht="25.5">
      <c r="A75" t="s">
        <v>49</v>
      </c>
      <c s="34" t="s">
        <v>518</v>
      </c>
      <c s="34" t="s">
        <v>275</v>
      </c>
      <c s="35" t="s">
        <v>282</v>
      </c>
      <c s="6" t="s">
        <v>283</v>
      </c>
      <c s="36" t="s">
        <v>261</v>
      </c>
      <c s="37">
        <v>9.74</v>
      </c>
      <c s="36">
        <v>0</v>
      </c>
      <c s="36">
        <f>ROUND(G75*H75,6)</f>
      </c>
      <c r="L75" s="38">
        <v>0</v>
      </c>
      <c s="32">
        <f>ROUND(ROUND(L75,2)*ROUND(G75,3),2)</f>
      </c>
      <c s="36" t="s">
        <v>77</v>
      </c>
      <c>
        <f>(M75*21)/100</f>
      </c>
      <c t="s">
        <v>27</v>
      </c>
    </row>
    <row r="76" spans="1:5" ht="25.5">
      <c r="A76" s="35" t="s">
        <v>55</v>
      </c>
      <c r="E76" s="39" t="s">
        <v>278</v>
      </c>
    </row>
    <row r="77" spans="1:5" ht="25.5">
      <c r="A77" s="35" t="s">
        <v>56</v>
      </c>
      <c r="E77" s="40" t="s">
        <v>390</v>
      </c>
    </row>
    <row r="78" spans="1:5" ht="102">
      <c r="A78" t="s">
        <v>58</v>
      </c>
      <c r="E78" s="39" t="s">
        <v>280</v>
      </c>
    </row>
    <row r="79" spans="1:13" ht="12.75">
      <c r="A79" t="s">
        <v>46</v>
      </c>
      <c r="C79" s="31" t="s">
        <v>27</v>
      </c>
      <c r="E79" s="33" t="s">
        <v>111</v>
      </c>
      <c r="J79" s="32">
        <f>0</f>
      </c>
      <c s="32">
        <f>0</f>
      </c>
      <c s="32">
        <f>0+L80+L84+L88+L92+L96+L100+L104</f>
      </c>
      <c s="32">
        <f>0+M80+M84+M88+M92+M96+M100+M104</f>
      </c>
    </row>
    <row r="80" spans="1:16" ht="25.5">
      <c r="A80" t="s">
        <v>49</v>
      </c>
      <c s="34" t="s">
        <v>112</v>
      </c>
      <c s="34" t="s">
        <v>294</v>
      </c>
      <c s="35" t="s">
        <v>51</v>
      </c>
      <c s="6" t="s">
        <v>295</v>
      </c>
      <c s="36" t="s">
        <v>67</v>
      </c>
      <c s="37">
        <v>6</v>
      </c>
      <c s="36">
        <v>0</v>
      </c>
      <c s="36">
        <f>ROUND(G80*H80,6)</f>
      </c>
      <c r="L80" s="38">
        <v>0</v>
      </c>
      <c s="32">
        <f>ROUND(ROUND(L80,2)*ROUND(G80,3),2)</f>
      </c>
      <c s="36" t="s">
        <v>62</v>
      </c>
      <c>
        <f>(M80*21)/100</f>
      </c>
      <c t="s">
        <v>27</v>
      </c>
    </row>
    <row r="81" spans="1:5" ht="12.75">
      <c r="A81" s="35" t="s">
        <v>55</v>
      </c>
      <c r="E81" s="39" t="s">
        <v>51</v>
      </c>
    </row>
    <row r="82" spans="1:5" ht="12.75">
      <c r="A82" s="35" t="s">
        <v>56</v>
      </c>
      <c r="E82" s="40" t="s">
        <v>582</v>
      </c>
    </row>
    <row r="83" spans="1:5" ht="51">
      <c r="A83" t="s">
        <v>58</v>
      </c>
      <c r="E83" s="39" t="s">
        <v>297</v>
      </c>
    </row>
    <row r="84" spans="1:16" ht="25.5">
      <c r="A84" t="s">
        <v>49</v>
      </c>
      <c s="34" t="s">
        <v>117</v>
      </c>
      <c s="34" t="s">
        <v>298</v>
      </c>
      <c s="35" t="s">
        <v>51</v>
      </c>
      <c s="6" t="s">
        <v>299</v>
      </c>
      <c s="36" t="s">
        <v>67</v>
      </c>
      <c s="37">
        <v>11</v>
      </c>
      <c s="36">
        <v>0</v>
      </c>
      <c s="36">
        <f>ROUND(G84*H84,6)</f>
      </c>
      <c r="L84" s="38">
        <v>0</v>
      </c>
      <c s="32">
        <f>ROUND(ROUND(L84,2)*ROUND(G84,3),2)</f>
      </c>
      <c s="36" t="s">
        <v>62</v>
      </c>
      <c>
        <f>(M84*21)/100</f>
      </c>
      <c t="s">
        <v>27</v>
      </c>
    </row>
    <row r="85" spans="1:5" ht="12.75">
      <c r="A85" s="35" t="s">
        <v>55</v>
      </c>
      <c r="E85" s="39" t="s">
        <v>51</v>
      </c>
    </row>
    <row r="86" spans="1:5" ht="25.5">
      <c r="A86" s="35" t="s">
        <v>56</v>
      </c>
      <c r="E86" s="40" t="s">
        <v>776</v>
      </c>
    </row>
    <row r="87" spans="1:5" ht="51">
      <c r="A87" t="s">
        <v>58</v>
      </c>
      <c r="E87" s="39" t="s">
        <v>777</v>
      </c>
    </row>
    <row r="88" spans="1:16" ht="25.5">
      <c r="A88" t="s">
        <v>49</v>
      </c>
      <c s="34" t="s">
        <v>122</v>
      </c>
      <c s="34" t="s">
        <v>113</v>
      </c>
      <c s="35" t="s">
        <v>51</v>
      </c>
      <c s="6" t="s">
        <v>114</v>
      </c>
      <c s="36" t="s">
        <v>53</v>
      </c>
      <c s="37">
        <v>1178</v>
      </c>
      <c s="36">
        <v>0</v>
      </c>
      <c s="36">
        <f>ROUND(G88*H88,6)</f>
      </c>
      <c r="L88" s="38">
        <v>0</v>
      </c>
      <c s="32">
        <f>ROUND(ROUND(L88,2)*ROUND(G88,3),2)</f>
      </c>
      <c s="36" t="s">
        <v>62</v>
      </c>
      <c>
        <f>(M88*21)/100</f>
      </c>
      <c t="s">
        <v>27</v>
      </c>
    </row>
    <row r="89" spans="1:5" ht="12.75">
      <c r="A89" s="35" t="s">
        <v>55</v>
      </c>
      <c r="E89" s="39" t="s">
        <v>51</v>
      </c>
    </row>
    <row r="90" spans="1:5" ht="25.5">
      <c r="A90" s="35" t="s">
        <v>56</v>
      </c>
      <c r="E90" s="40" t="s">
        <v>814</v>
      </c>
    </row>
    <row r="91" spans="1:5" ht="51">
      <c r="A91" t="s">
        <v>58</v>
      </c>
      <c r="E91" s="39" t="s">
        <v>116</v>
      </c>
    </row>
    <row r="92" spans="1:16" ht="25.5">
      <c r="A92" t="s">
        <v>49</v>
      </c>
      <c s="34" t="s">
        <v>128</v>
      </c>
      <c s="34" t="s">
        <v>118</v>
      </c>
      <c s="35" t="s">
        <v>51</v>
      </c>
      <c s="6" t="s">
        <v>119</v>
      </c>
      <c s="36" t="s">
        <v>53</v>
      </c>
      <c s="37">
        <v>1178</v>
      </c>
      <c s="36">
        <v>0</v>
      </c>
      <c s="36">
        <f>ROUND(G92*H92,6)</f>
      </c>
      <c r="L92" s="38">
        <v>0</v>
      </c>
      <c s="32">
        <f>ROUND(ROUND(L92,2)*ROUND(G92,3),2)</f>
      </c>
      <c s="36" t="s">
        <v>62</v>
      </c>
      <c>
        <f>(M92*21)/100</f>
      </c>
      <c t="s">
        <v>27</v>
      </c>
    </row>
    <row r="93" spans="1:5" ht="12.75">
      <c r="A93" s="35" t="s">
        <v>55</v>
      </c>
      <c r="E93" s="39" t="s">
        <v>51</v>
      </c>
    </row>
    <row r="94" spans="1:5" ht="12.75">
      <c r="A94" s="35" t="s">
        <v>56</v>
      </c>
      <c r="E94" s="40" t="s">
        <v>120</v>
      </c>
    </row>
    <row r="95" spans="1:5" ht="38.25">
      <c r="A95" t="s">
        <v>58</v>
      </c>
      <c r="E95" s="39" t="s">
        <v>779</v>
      </c>
    </row>
    <row r="96" spans="1:16" ht="25.5">
      <c r="A96" t="s">
        <v>49</v>
      </c>
      <c s="34" t="s">
        <v>133</v>
      </c>
      <c s="34" t="s">
        <v>123</v>
      </c>
      <c s="35" t="s">
        <v>51</v>
      </c>
      <c s="6" t="s">
        <v>124</v>
      </c>
      <c s="36" t="s">
        <v>125</v>
      </c>
      <c s="37">
        <v>69.1</v>
      </c>
      <c s="36">
        <v>0</v>
      </c>
      <c s="36">
        <f>ROUND(G96*H96,6)</f>
      </c>
      <c r="L96" s="38">
        <v>0</v>
      </c>
      <c s="32">
        <f>ROUND(ROUND(L96,2)*ROUND(G96,3),2)</f>
      </c>
      <c s="36" t="s">
        <v>62</v>
      </c>
      <c>
        <f>(M96*21)/100</f>
      </c>
      <c t="s">
        <v>27</v>
      </c>
    </row>
    <row r="97" spans="1:5" ht="12.75">
      <c r="A97" s="35" t="s">
        <v>55</v>
      </c>
      <c r="E97" s="39" t="s">
        <v>51</v>
      </c>
    </row>
    <row r="98" spans="1:5" ht="25.5">
      <c r="A98" s="35" t="s">
        <v>56</v>
      </c>
      <c r="E98" s="40" t="s">
        <v>815</v>
      </c>
    </row>
    <row r="99" spans="1:5" ht="89.25">
      <c r="A99" t="s">
        <v>58</v>
      </c>
      <c r="E99" s="39" t="s">
        <v>816</v>
      </c>
    </row>
    <row r="100" spans="1:16" ht="25.5">
      <c r="A100" t="s">
        <v>49</v>
      </c>
      <c s="34" t="s">
        <v>139</v>
      </c>
      <c s="34" t="s">
        <v>129</v>
      </c>
      <c s="35" t="s">
        <v>51</v>
      </c>
      <c s="6" t="s">
        <v>130</v>
      </c>
      <c s="36" t="s">
        <v>125</v>
      </c>
      <c s="37">
        <v>43.8</v>
      </c>
      <c s="36">
        <v>0</v>
      </c>
      <c s="36">
        <f>ROUND(G100*H100,6)</f>
      </c>
      <c r="L100" s="38">
        <v>0</v>
      </c>
      <c s="32">
        <f>ROUND(ROUND(L100,2)*ROUND(G100,3),2)</f>
      </c>
      <c s="36" t="s">
        <v>62</v>
      </c>
      <c>
        <f>(M100*21)/100</f>
      </c>
      <c t="s">
        <v>27</v>
      </c>
    </row>
    <row r="101" spans="1:5" ht="12.75">
      <c r="A101" s="35" t="s">
        <v>55</v>
      </c>
      <c r="E101" s="39" t="s">
        <v>51</v>
      </c>
    </row>
    <row r="102" spans="1:5" ht="12.75">
      <c r="A102" s="35" t="s">
        <v>56</v>
      </c>
      <c r="E102" s="40" t="s">
        <v>817</v>
      </c>
    </row>
    <row r="103" spans="1:5" ht="76.5">
      <c r="A103" t="s">
        <v>58</v>
      </c>
      <c r="E103" s="39" t="s">
        <v>818</v>
      </c>
    </row>
    <row r="104" spans="1:16" ht="25.5">
      <c r="A104" t="s">
        <v>49</v>
      </c>
      <c s="34" t="s">
        <v>144</v>
      </c>
      <c s="34" t="s">
        <v>134</v>
      </c>
      <c s="35" t="s">
        <v>51</v>
      </c>
      <c s="6" t="s">
        <v>135</v>
      </c>
      <c s="36" t="s">
        <v>125</v>
      </c>
      <c s="37">
        <v>43</v>
      </c>
      <c s="36">
        <v>0</v>
      </c>
      <c s="36">
        <f>ROUND(G104*H104,6)</f>
      </c>
      <c r="L104" s="38">
        <v>0</v>
      </c>
      <c s="32">
        <f>ROUND(ROUND(L104,2)*ROUND(G104,3),2)</f>
      </c>
      <c s="36" t="s">
        <v>62</v>
      </c>
      <c>
        <f>(M104*21)/100</f>
      </c>
      <c t="s">
        <v>27</v>
      </c>
    </row>
    <row r="105" spans="1:5" ht="12.75">
      <c r="A105" s="35" t="s">
        <v>55</v>
      </c>
      <c r="E105" s="39" t="s">
        <v>51</v>
      </c>
    </row>
    <row r="106" spans="1:5" ht="25.5">
      <c r="A106" s="35" t="s">
        <v>56</v>
      </c>
      <c r="E106" s="40" t="s">
        <v>819</v>
      </c>
    </row>
    <row r="107" spans="1:5" ht="76.5">
      <c r="A107" t="s">
        <v>58</v>
      </c>
      <c r="E107" s="39" t="s">
        <v>784</v>
      </c>
    </row>
    <row r="108" spans="1:13" ht="12.75">
      <c r="A108" t="s">
        <v>46</v>
      </c>
      <c r="C108" s="31" t="s">
        <v>26</v>
      </c>
      <c r="E108" s="33" t="s">
        <v>138</v>
      </c>
      <c r="J108" s="32">
        <f>0</f>
      </c>
      <c s="32">
        <f>0</f>
      </c>
      <c s="32">
        <f>0+L109+L113+L117</f>
      </c>
      <c s="32">
        <f>0+M109+M113+M117</f>
      </c>
    </row>
    <row r="109" spans="1:16" ht="25.5">
      <c r="A109" t="s">
        <v>49</v>
      </c>
      <c s="34" t="s">
        <v>149</v>
      </c>
      <c s="34" t="s">
        <v>65</v>
      </c>
      <c s="35" t="s">
        <v>51</v>
      </c>
      <c s="6" t="s">
        <v>66</v>
      </c>
      <c s="36" t="s">
        <v>67</v>
      </c>
      <c s="37">
        <v>18</v>
      </c>
      <c s="36">
        <v>0</v>
      </c>
      <c s="36">
        <f>ROUND(G109*H109,6)</f>
      </c>
      <c r="L109" s="38">
        <v>0</v>
      </c>
      <c s="32">
        <f>ROUND(ROUND(L109,2)*ROUND(G109,3),2)</f>
      </c>
      <c s="36" t="s">
        <v>62</v>
      </c>
      <c>
        <f>(M109*21)/100</f>
      </c>
      <c t="s">
        <v>27</v>
      </c>
    </row>
    <row r="110" spans="1:5" ht="12.75">
      <c r="A110" s="35" t="s">
        <v>55</v>
      </c>
      <c r="E110" s="39" t="s">
        <v>51</v>
      </c>
    </row>
    <row r="111" spans="1:5" ht="12.75">
      <c r="A111" s="35" t="s">
        <v>56</v>
      </c>
      <c r="E111" s="40" t="s">
        <v>820</v>
      </c>
    </row>
    <row r="112" spans="1:5" ht="38.25">
      <c r="A112" t="s">
        <v>58</v>
      </c>
      <c r="E112" s="39" t="s">
        <v>588</v>
      </c>
    </row>
    <row r="113" spans="1:16" ht="25.5">
      <c r="A113" t="s">
        <v>49</v>
      </c>
      <c s="34" t="s">
        <v>154</v>
      </c>
      <c s="34" t="s">
        <v>150</v>
      </c>
      <c s="35" t="s">
        <v>51</v>
      </c>
      <c s="6" t="s">
        <v>151</v>
      </c>
      <c s="36" t="s">
        <v>53</v>
      </c>
      <c s="37">
        <v>9</v>
      </c>
      <c s="36">
        <v>0</v>
      </c>
      <c s="36">
        <f>ROUND(G113*H113,6)</f>
      </c>
      <c r="L113" s="38">
        <v>0</v>
      </c>
      <c s="32">
        <f>ROUND(ROUND(L113,2)*ROUND(G113,3),2)</f>
      </c>
      <c s="36" t="s">
        <v>62</v>
      </c>
      <c>
        <f>(M113*21)/100</f>
      </c>
      <c t="s">
        <v>27</v>
      </c>
    </row>
    <row r="114" spans="1:5" ht="12.75">
      <c r="A114" s="35" t="s">
        <v>55</v>
      </c>
      <c r="E114" s="39" t="s">
        <v>51</v>
      </c>
    </row>
    <row r="115" spans="1:5" ht="38.25">
      <c r="A115" s="35" t="s">
        <v>56</v>
      </c>
      <c r="E115" s="40" t="s">
        <v>589</v>
      </c>
    </row>
    <row r="116" spans="1:5" ht="76.5">
      <c r="A116" t="s">
        <v>58</v>
      </c>
      <c r="E116" s="39" t="s">
        <v>153</v>
      </c>
    </row>
    <row r="117" spans="1:16" ht="25.5">
      <c r="A117" t="s">
        <v>49</v>
      </c>
      <c s="34" t="s">
        <v>159</v>
      </c>
      <c s="34" t="s">
        <v>155</v>
      </c>
      <c s="35" t="s">
        <v>51</v>
      </c>
      <c s="6" t="s">
        <v>156</v>
      </c>
      <c s="36" t="s">
        <v>53</v>
      </c>
      <c s="37">
        <v>5</v>
      </c>
      <c s="36">
        <v>0</v>
      </c>
      <c s="36">
        <f>ROUND(G117*H117,6)</f>
      </c>
      <c r="L117" s="38">
        <v>0</v>
      </c>
      <c s="32">
        <f>ROUND(ROUND(L117,2)*ROUND(G117,3),2)</f>
      </c>
      <c s="36" t="s">
        <v>62</v>
      </c>
      <c>
        <f>(M117*21)/100</f>
      </c>
      <c t="s">
        <v>27</v>
      </c>
    </row>
    <row r="118" spans="1:5" ht="12.75">
      <c r="A118" s="35" t="s">
        <v>55</v>
      </c>
      <c r="E118" s="39" t="s">
        <v>51</v>
      </c>
    </row>
    <row r="119" spans="1:5" ht="38.25">
      <c r="A119" s="35" t="s">
        <v>56</v>
      </c>
      <c r="E119" s="40" t="s">
        <v>311</v>
      </c>
    </row>
    <row r="120" spans="1:5" ht="63.75">
      <c r="A120" t="s">
        <v>58</v>
      </c>
      <c r="E120" s="39" t="s">
        <v>158</v>
      </c>
    </row>
    <row r="121" spans="1:13" ht="12.75">
      <c r="A121" t="s">
        <v>46</v>
      </c>
      <c r="C121" s="31" t="s">
        <v>70</v>
      </c>
      <c r="E121" s="33" t="s">
        <v>312</v>
      </c>
      <c r="J121" s="32">
        <f>0</f>
      </c>
      <c s="32">
        <f>0</f>
      </c>
      <c s="32">
        <f>0+L122+L126+L130+L134+L138+L142+L146+L150+L154+L158</f>
      </c>
      <c s="32">
        <f>0+M122+M126+M130+M134+M138+M142+M146+M150+M154+M158</f>
      </c>
    </row>
    <row r="122" spans="1:16" ht="25.5">
      <c r="A122" t="s">
        <v>49</v>
      </c>
      <c s="34" t="s">
        <v>166</v>
      </c>
      <c s="34" t="s">
        <v>210</v>
      </c>
      <c s="35" t="s">
        <v>51</v>
      </c>
      <c s="6" t="s">
        <v>211</v>
      </c>
      <c s="36" t="s">
        <v>125</v>
      </c>
      <c s="37">
        <v>1.5</v>
      </c>
      <c s="36">
        <v>0</v>
      </c>
      <c s="36">
        <f>ROUND(G122*H122,6)</f>
      </c>
      <c r="L122" s="38">
        <v>0</v>
      </c>
      <c s="32">
        <f>ROUND(ROUND(L122,2)*ROUND(G122,3),2)</f>
      </c>
      <c s="36" t="s">
        <v>62</v>
      </c>
      <c>
        <f>(M122*21)/100</f>
      </c>
      <c t="s">
        <v>27</v>
      </c>
    </row>
    <row r="123" spans="1:5" ht="12.75">
      <c r="A123" s="35" t="s">
        <v>55</v>
      </c>
      <c r="E123" s="39" t="s">
        <v>51</v>
      </c>
    </row>
    <row r="124" spans="1:5" ht="25.5">
      <c r="A124" s="35" t="s">
        <v>56</v>
      </c>
      <c r="E124" s="40" t="s">
        <v>821</v>
      </c>
    </row>
    <row r="125" spans="1:5" ht="38.25">
      <c r="A125" t="s">
        <v>58</v>
      </c>
      <c r="E125" s="39" t="s">
        <v>822</v>
      </c>
    </row>
    <row r="126" spans="1:16" ht="25.5">
      <c r="A126" t="s">
        <v>49</v>
      </c>
      <c s="34" t="s">
        <v>168</v>
      </c>
      <c s="34" t="s">
        <v>215</v>
      </c>
      <c s="35" t="s">
        <v>51</v>
      </c>
      <c s="6" t="s">
        <v>216</v>
      </c>
      <c s="36" t="s">
        <v>125</v>
      </c>
      <c s="37">
        <v>1.5</v>
      </c>
      <c s="36">
        <v>0</v>
      </c>
      <c s="36">
        <f>ROUND(G126*H126,6)</f>
      </c>
      <c r="L126" s="38">
        <v>0</v>
      </c>
      <c s="32">
        <f>ROUND(ROUND(L126,2)*ROUND(G126,3),2)</f>
      </c>
      <c s="36" t="s">
        <v>62</v>
      </c>
      <c>
        <f>(M126*21)/100</f>
      </c>
      <c t="s">
        <v>27</v>
      </c>
    </row>
    <row r="127" spans="1:5" ht="12.75">
      <c r="A127" s="35" t="s">
        <v>55</v>
      </c>
      <c r="E127" s="39" t="s">
        <v>51</v>
      </c>
    </row>
    <row r="128" spans="1:5" ht="12.75">
      <c r="A128" s="35" t="s">
        <v>56</v>
      </c>
      <c r="E128" s="40" t="s">
        <v>217</v>
      </c>
    </row>
    <row r="129" spans="1:5" ht="51">
      <c r="A129" t="s">
        <v>58</v>
      </c>
      <c r="E129" s="39" t="s">
        <v>823</v>
      </c>
    </row>
    <row r="130" spans="1:16" ht="25.5">
      <c r="A130" t="s">
        <v>49</v>
      </c>
      <c s="34" t="s">
        <v>171</v>
      </c>
      <c s="34" t="s">
        <v>316</v>
      </c>
      <c s="35" t="s">
        <v>51</v>
      </c>
      <c s="6" t="s">
        <v>317</v>
      </c>
      <c s="36" t="s">
        <v>125</v>
      </c>
      <c s="37">
        <v>7.3</v>
      </c>
      <c s="36">
        <v>0</v>
      </c>
      <c s="36">
        <f>ROUND(G130*H130,6)</f>
      </c>
      <c r="L130" s="38">
        <v>0</v>
      </c>
      <c s="32">
        <f>ROUND(ROUND(L130,2)*ROUND(G130,3),2)</f>
      </c>
      <c s="36" t="s">
        <v>62</v>
      </c>
      <c>
        <f>(M130*21)/100</f>
      </c>
      <c t="s">
        <v>27</v>
      </c>
    </row>
    <row r="131" spans="1:5" ht="12.75">
      <c r="A131" s="35" t="s">
        <v>55</v>
      </c>
      <c r="E131" s="39" t="s">
        <v>51</v>
      </c>
    </row>
    <row r="132" spans="1:5" ht="25.5">
      <c r="A132" s="35" t="s">
        <v>56</v>
      </c>
      <c r="E132" s="40" t="s">
        <v>824</v>
      </c>
    </row>
    <row r="133" spans="1:5" ht="63.75">
      <c r="A133" t="s">
        <v>58</v>
      </c>
      <c r="E133" s="39" t="s">
        <v>319</v>
      </c>
    </row>
    <row r="134" spans="1:16" ht="12.75">
      <c r="A134" t="s">
        <v>49</v>
      </c>
      <c s="34" t="s">
        <v>172</v>
      </c>
      <c s="34" t="s">
        <v>320</v>
      </c>
      <c s="35" t="s">
        <v>51</v>
      </c>
      <c s="6" t="s">
        <v>321</v>
      </c>
      <c s="36" t="s">
        <v>125</v>
      </c>
      <c s="37">
        <v>3.9</v>
      </c>
      <c s="36">
        <v>0</v>
      </c>
      <c s="36">
        <f>ROUND(G134*H134,6)</f>
      </c>
      <c r="L134" s="38">
        <v>0</v>
      </c>
      <c s="32">
        <f>ROUND(ROUND(L134,2)*ROUND(G134,3),2)</f>
      </c>
      <c s="36" t="s">
        <v>62</v>
      </c>
      <c>
        <f>(M134*21)/100</f>
      </c>
      <c t="s">
        <v>27</v>
      </c>
    </row>
    <row r="135" spans="1:5" ht="12.75">
      <c r="A135" s="35" t="s">
        <v>55</v>
      </c>
      <c r="E135" s="39" t="s">
        <v>51</v>
      </c>
    </row>
    <row r="136" spans="1:5" ht="25.5">
      <c r="A136" s="35" t="s">
        <v>56</v>
      </c>
      <c r="E136" s="40" t="s">
        <v>825</v>
      </c>
    </row>
    <row r="137" spans="1:5" ht="25.5">
      <c r="A137" t="s">
        <v>58</v>
      </c>
      <c r="E137" s="39" t="s">
        <v>323</v>
      </c>
    </row>
    <row r="138" spans="1:16" ht="25.5">
      <c r="A138" t="s">
        <v>49</v>
      </c>
      <c s="34" t="s">
        <v>173</v>
      </c>
      <c s="34" t="s">
        <v>324</v>
      </c>
      <c s="35" t="s">
        <v>51</v>
      </c>
      <c s="6" t="s">
        <v>325</v>
      </c>
      <c s="36" t="s">
        <v>98</v>
      </c>
      <c s="37">
        <v>16</v>
      </c>
      <c s="36">
        <v>0</v>
      </c>
      <c s="36">
        <f>ROUND(G138*H138,6)</f>
      </c>
      <c r="L138" s="38">
        <v>0</v>
      </c>
      <c s="32">
        <f>ROUND(ROUND(L138,2)*ROUND(G138,3),2)</f>
      </c>
      <c s="36" t="s">
        <v>62</v>
      </c>
      <c>
        <f>(M138*21)/100</f>
      </c>
      <c t="s">
        <v>27</v>
      </c>
    </row>
    <row r="139" spans="1:5" ht="12.75">
      <c r="A139" s="35" t="s">
        <v>55</v>
      </c>
      <c r="E139" s="39" t="s">
        <v>51</v>
      </c>
    </row>
    <row r="140" spans="1:5" ht="12.75">
      <c r="A140" s="35" t="s">
        <v>56</v>
      </c>
      <c r="E140" s="40" t="s">
        <v>326</v>
      </c>
    </row>
    <row r="141" spans="1:5" ht="25.5">
      <c r="A141" t="s">
        <v>58</v>
      </c>
      <c r="E141" s="39" t="s">
        <v>327</v>
      </c>
    </row>
    <row r="142" spans="1:16" ht="25.5">
      <c r="A142" t="s">
        <v>49</v>
      </c>
      <c s="34" t="s">
        <v>174</v>
      </c>
      <c s="34" t="s">
        <v>328</v>
      </c>
      <c s="35" t="s">
        <v>51</v>
      </c>
      <c s="6" t="s">
        <v>329</v>
      </c>
      <c s="36" t="s">
        <v>67</v>
      </c>
      <c s="37">
        <v>52</v>
      </c>
      <c s="36">
        <v>0</v>
      </c>
      <c s="36">
        <f>ROUND(G142*H142,6)</f>
      </c>
      <c r="L142" s="38">
        <v>0</v>
      </c>
      <c s="32">
        <f>ROUND(ROUND(L142,2)*ROUND(G142,3),2)</f>
      </c>
      <c s="36" t="s">
        <v>62</v>
      </c>
      <c>
        <f>(M142*21)/100</f>
      </c>
      <c t="s">
        <v>27</v>
      </c>
    </row>
    <row r="143" spans="1:5" ht="12.75">
      <c r="A143" s="35" t="s">
        <v>55</v>
      </c>
      <c r="E143" s="39" t="s">
        <v>51</v>
      </c>
    </row>
    <row r="144" spans="1:5" ht="25.5">
      <c r="A144" s="35" t="s">
        <v>56</v>
      </c>
      <c r="E144" s="40" t="s">
        <v>826</v>
      </c>
    </row>
    <row r="145" spans="1:5" ht="25.5">
      <c r="A145" t="s">
        <v>58</v>
      </c>
      <c r="E145" s="39" t="s">
        <v>331</v>
      </c>
    </row>
    <row r="146" spans="1:16" ht="25.5">
      <c r="A146" t="s">
        <v>49</v>
      </c>
      <c s="34" t="s">
        <v>179</v>
      </c>
      <c s="34" t="s">
        <v>65</v>
      </c>
      <c s="35" t="s">
        <v>51</v>
      </c>
      <c s="6" t="s">
        <v>66</v>
      </c>
      <c s="36" t="s">
        <v>67</v>
      </c>
      <c s="37">
        <v>7</v>
      </c>
      <c s="36">
        <v>0</v>
      </c>
      <c s="36">
        <f>ROUND(G146*H146,6)</f>
      </c>
      <c r="L146" s="38">
        <v>0</v>
      </c>
      <c s="32">
        <f>ROUND(ROUND(L146,2)*ROUND(G146,3),2)</f>
      </c>
      <c s="36" t="s">
        <v>62</v>
      </c>
      <c>
        <f>(M146*21)/100</f>
      </c>
      <c t="s">
        <v>27</v>
      </c>
    </row>
    <row r="147" spans="1:5" ht="12.75">
      <c r="A147" s="35" t="s">
        <v>55</v>
      </c>
      <c r="E147" s="39" t="s">
        <v>51</v>
      </c>
    </row>
    <row r="148" spans="1:5" ht="25.5">
      <c r="A148" s="35" t="s">
        <v>56</v>
      </c>
      <c r="E148" s="40" t="s">
        <v>827</v>
      </c>
    </row>
    <row r="149" spans="1:5" ht="51">
      <c r="A149" t="s">
        <v>58</v>
      </c>
      <c r="E149" s="39" t="s">
        <v>828</v>
      </c>
    </row>
    <row r="150" spans="1:16" ht="25.5">
      <c r="A150" t="s">
        <v>49</v>
      </c>
      <c s="34" t="s">
        <v>184</v>
      </c>
      <c s="34" t="s">
        <v>150</v>
      </c>
      <c s="35" t="s">
        <v>51</v>
      </c>
      <c s="6" t="s">
        <v>151</v>
      </c>
      <c s="36" t="s">
        <v>53</v>
      </c>
      <c s="37">
        <v>8</v>
      </c>
      <c s="36">
        <v>0</v>
      </c>
      <c s="36">
        <f>ROUND(G150*H150,6)</f>
      </c>
      <c r="L150" s="38">
        <v>0</v>
      </c>
      <c s="32">
        <f>ROUND(ROUND(L150,2)*ROUND(G150,3),2)</f>
      </c>
      <c s="36" t="s">
        <v>62</v>
      </c>
      <c>
        <f>(M150*21)/100</f>
      </c>
      <c t="s">
        <v>27</v>
      </c>
    </row>
    <row r="151" spans="1:5" ht="12.75">
      <c r="A151" s="35" t="s">
        <v>55</v>
      </c>
      <c r="E151" s="39" t="s">
        <v>51</v>
      </c>
    </row>
    <row r="152" spans="1:5" ht="51">
      <c r="A152" s="35" t="s">
        <v>56</v>
      </c>
      <c r="E152" s="40" t="s">
        <v>829</v>
      </c>
    </row>
    <row r="153" spans="1:5" ht="76.5">
      <c r="A153" t="s">
        <v>58</v>
      </c>
      <c r="E153" s="39" t="s">
        <v>153</v>
      </c>
    </row>
    <row r="154" spans="1:16" ht="25.5">
      <c r="A154" t="s">
        <v>49</v>
      </c>
      <c s="34" t="s">
        <v>189</v>
      </c>
      <c s="34" t="s">
        <v>155</v>
      </c>
      <c s="35" t="s">
        <v>51</v>
      </c>
      <c s="6" t="s">
        <v>156</v>
      </c>
      <c s="36" t="s">
        <v>53</v>
      </c>
      <c s="37">
        <v>11</v>
      </c>
      <c s="36">
        <v>0</v>
      </c>
      <c s="36">
        <f>ROUND(G154*H154,6)</f>
      </c>
      <c r="L154" s="38">
        <v>0</v>
      </c>
      <c s="32">
        <f>ROUND(ROUND(L154,2)*ROUND(G154,3),2)</f>
      </c>
      <c s="36" t="s">
        <v>62</v>
      </c>
      <c>
        <f>(M154*21)/100</f>
      </c>
      <c t="s">
        <v>27</v>
      </c>
    </row>
    <row r="155" spans="1:5" ht="12.75">
      <c r="A155" s="35" t="s">
        <v>55</v>
      </c>
      <c r="E155" s="39" t="s">
        <v>51</v>
      </c>
    </row>
    <row r="156" spans="1:5" ht="51">
      <c r="A156" s="35" t="s">
        <v>56</v>
      </c>
      <c r="E156" s="40" t="s">
        <v>335</v>
      </c>
    </row>
    <row r="157" spans="1:5" ht="63.75">
      <c r="A157" t="s">
        <v>58</v>
      </c>
      <c r="E157" s="39" t="s">
        <v>158</v>
      </c>
    </row>
    <row r="158" spans="1:16" ht="25.5">
      <c r="A158" t="s">
        <v>49</v>
      </c>
      <c s="34" t="s">
        <v>192</v>
      </c>
      <c s="34" t="s">
        <v>336</v>
      </c>
      <c s="35" t="s">
        <v>51</v>
      </c>
      <c s="6" t="s">
        <v>337</v>
      </c>
      <c s="36" t="s">
        <v>53</v>
      </c>
      <c s="37">
        <v>16</v>
      </c>
      <c s="36">
        <v>0</v>
      </c>
      <c s="36">
        <f>ROUND(G158*H158,6)</f>
      </c>
      <c r="L158" s="38">
        <v>0</v>
      </c>
      <c s="32">
        <f>ROUND(ROUND(L158,2)*ROUND(G158,3),2)</f>
      </c>
      <c s="36" t="s">
        <v>62</v>
      </c>
      <c>
        <f>(M158*21)/100</f>
      </c>
      <c t="s">
        <v>27</v>
      </c>
    </row>
    <row r="159" spans="1:5" ht="12.75">
      <c r="A159" s="35" t="s">
        <v>55</v>
      </c>
      <c r="E159" s="39" t="s">
        <v>51</v>
      </c>
    </row>
    <row r="160" spans="1:5" ht="25.5">
      <c r="A160" s="35" t="s">
        <v>56</v>
      </c>
      <c r="E160" s="40" t="s">
        <v>830</v>
      </c>
    </row>
    <row r="161" spans="1:5" ht="25.5">
      <c r="A161" t="s">
        <v>58</v>
      </c>
      <c r="E161" s="39" t="s">
        <v>831</v>
      </c>
    </row>
    <row r="162" spans="1:13" ht="12.75">
      <c r="A162" t="s">
        <v>46</v>
      </c>
      <c r="C162" s="31" t="s">
        <v>74</v>
      </c>
      <c r="E162" s="33" t="s">
        <v>165</v>
      </c>
      <c r="J162" s="32">
        <f>0</f>
      </c>
      <c s="32">
        <f>0</f>
      </c>
      <c s="32">
        <f>0+L163+L167+L171+L175+L179+L183+L187+L191+L195+L199</f>
      </c>
      <c s="32">
        <f>0+M163+M167+M171+M175+M179+M183+M187+M191+M195+M199</f>
      </c>
    </row>
    <row r="163" spans="1:16" ht="25.5">
      <c r="A163" t="s">
        <v>49</v>
      </c>
      <c s="34" t="s">
        <v>197</v>
      </c>
      <c s="34" t="s">
        <v>65</v>
      </c>
      <c s="35" t="s">
        <v>51</v>
      </c>
      <c s="6" t="s">
        <v>66</v>
      </c>
      <c s="36" t="s">
        <v>67</v>
      </c>
      <c s="37">
        <v>61</v>
      </c>
      <c s="36">
        <v>0</v>
      </c>
      <c s="36">
        <f>ROUND(G163*H163,6)</f>
      </c>
      <c r="L163" s="38">
        <v>0</v>
      </c>
      <c s="32">
        <f>ROUND(ROUND(L163,2)*ROUND(G163,3),2)</f>
      </c>
      <c s="36" t="s">
        <v>62</v>
      </c>
      <c>
        <f>(M163*21)/100</f>
      </c>
      <c t="s">
        <v>27</v>
      </c>
    </row>
    <row r="164" spans="1:5" ht="12.75">
      <c r="A164" s="35" t="s">
        <v>55</v>
      </c>
      <c r="E164" s="39" t="s">
        <v>51</v>
      </c>
    </row>
    <row r="165" spans="1:5" ht="51">
      <c r="A165" s="35" t="s">
        <v>56</v>
      </c>
      <c r="E165" s="40" t="s">
        <v>832</v>
      </c>
    </row>
    <row r="166" spans="1:5" ht="51">
      <c r="A166" t="s">
        <v>58</v>
      </c>
      <c r="E166" s="39" t="s">
        <v>621</v>
      </c>
    </row>
    <row r="167" spans="1:16" ht="25.5">
      <c r="A167" t="s">
        <v>49</v>
      </c>
      <c s="34" t="s">
        <v>198</v>
      </c>
      <c s="34" t="s">
        <v>150</v>
      </c>
      <c s="35" t="s">
        <v>51</v>
      </c>
      <c s="6" t="s">
        <v>151</v>
      </c>
      <c s="36" t="s">
        <v>53</v>
      </c>
      <c s="37">
        <v>28</v>
      </c>
      <c s="36">
        <v>0</v>
      </c>
      <c s="36">
        <f>ROUND(G167*H167,6)</f>
      </c>
      <c r="L167" s="38">
        <v>0</v>
      </c>
      <c s="32">
        <f>ROUND(ROUND(L167,2)*ROUND(G167,3),2)</f>
      </c>
      <c s="36" t="s">
        <v>62</v>
      </c>
      <c>
        <f>(M167*21)/100</f>
      </c>
      <c t="s">
        <v>27</v>
      </c>
    </row>
    <row r="168" spans="1:5" ht="12.75">
      <c r="A168" s="35" t="s">
        <v>55</v>
      </c>
      <c r="E168" s="39" t="s">
        <v>51</v>
      </c>
    </row>
    <row r="169" spans="1:5" ht="38.25">
      <c r="A169" s="35" t="s">
        <v>56</v>
      </c>
      <c r="E169" s="40" t="s">
        <v>592</v>
      </c>
    </row>
    <row r="170" spans="1:5" ht="76.5">
      <c r="A170" t="s">
        <v>58</v>
      </c>
      <c r="E170" s="39" t="s">
        <v>153</v>
      </c>
    </row>
    <row r="171" spans="1:16" ht="25.5">
      <c r="A171" t="s">
        <v>49</v>
      </c>
      <c s="34" t="s">
        <v>204</v>
      </c>
      <c s="34" t="s">
        <v>155</v>
      </c>
      <c s="35" t="s">
        <v>51</v>
      </c>
      <c s="6" t="s">
        <v>156</v>
      </c>
      <c s="36" t="s">
        <v>53</v>
      </c>
      <c s="37">
        <v>16</v>
      </c>
      <c s="36">
        <v>0</v>
      </c>
      <c s="36">
        <f>ROUND(G171*H171,6)</f>
      </c>
      <c r="L171" s="38">
        <v>0</v>
      </c>
      <c s="32">
        <f>ROUND(ROUND(L171,2)*ROUND(G171,3),2)</f>
      </c>
      <c s="36" t="s">
        <v>62</v>
      </c>
      <c>
        <f>(M171*21)/100</f>
      </c>
      <c t="s">
        <v>27</v>
      </c>
    </row>
    <row r="172" spans="1:5" ht="12.75">
      <c r="A172" s="35" t="s">
        <v>55</v>
      </c>
      <c r="E172" s="39" t="s">
        <v>51</v>
      </c>
    </row>
    <row r="173" spans="1:5" ht="38.25">
      <c r="A173" s="35" t="s">
        <v>56</v>
      </c>
      <c r="E173" s="40" t="s">
        <v>561</v>
      </c>
    </row>
    <row r="174" spans="1:5" ht="63.75">
      <c r="A174" t="s">
        <v>58</v>
      </c>
      <c r="E174" s="39" t="s">
        <v>158</v>
      </c>
    </row>
    <row r="175" spans="1:16" ht="12.75">
      <c r="A175" t="s">
        <v>49</v>
      </c>
      <c s="34" t="s">
        <v>209</v>
      </c>
      <c s="34" t="s">
        <v>175</v>
      </c>
      <c s="35" t="s">
        <v>51</v>
      </c>
      <c s="6" t="s">
        <v>176</v>
      </c>
      <c s="36" t="s">
        <v>53</v>
      </c>
      <c s="37">
        <v>126</v>
      </c>
      <c s="36">
        <v>0</v>
      </c>
      <c s="36">
        <f>ROUND(G175*H175,6)</f>
      </c>
      <c r="L175" s="38">
        <v>0</v>
      </c>
      <c s="32">
        <f>ROUND(ROUND(L175,2)*ROUND(G175,3),2)</f>
      </c>
      <c s="36" t="s">
        <v>62</v>
      </c>
      <c>
        <f>(M175*21)/100</f>
      </c>
      <c t="s">
        <v>27</v>
      </c>
    </row>
    <row r="176" spans="1:5" ht="12.75">
      <c r="A176" s="35" t="s">
        <v>55</v>
      </c>
      <c r="E176" s="39" t="s">
        <v>51</v>
      </c>
    </row>
    <row r="177" spans="1:5" ht="25.5">
      <c r="A177" s="35" t="s">
        <v>56</v>
      </c>
      <c r="E177" s="40" t="s">
        <v>833</v>
      </c>
    </row>
    <row r="178" spans="1:5" ht="38.25">
      <c r="A178" t="s">
        <v>58</v>
      </c>
      <c r="E178" s="39" t="s">
        <v>178</v>
      </c>
    </row>
    <row r="179" spans="1:16" ht="12.75">
      <c r="A179" t="s">
        <v>49</v>
      </c>
      <c s="34" t="s">
        <v>214</v>
      </c>
      <c s="34" t="s">
        <v>180</v>
      </c>
      <c s="35" t="s">
        <v>51</v>
      </c>
      <c s="6" t="s">
        <v>181</v>
      </c>
      <c s="36" t="s">
        <v>53</v>
      </c>
      <c s="37">
        <v>152</v>
      </c>
      <c s="36">
        <v>0</v>
      </c>
      <c s="36">
        <f>ROUND(G179*H179,6)</f>
      </c>
      <c r="L179" s="38">
        <v>0</v>
      </c>
      <c s="32">
        <f>ROUND(ROUND(L179,2)*ROUND(G179,3),2)</f>
      </c>
      <c s="36" t="s">
        <v>62</v>
      </c>
      <c>
        <f>(M179*21)/100</f>
      </c>
      <c t="s">
        <v>27</v>
      </c>
    </row>
    <row r="180" spans="1:5" ht="12.75">
      <c r="A180" s="35" t="s">
        <v>55</v>
      </c>
      <c r="E180" s="39" t="s">
        <v>51</v>
      </c>
    </row>
    <row r="181" spans="1:5" ht="12.75">
      <c r="A181" s="35" t="s">
        <v>56</v>
      </c>
      <c r="E181" s="40" t="s">
        <v>182</v>
      </c>
    </row>
    <row r="182" spans="1:5" ht="38.25">
      <c r="A182" t="s">
        <v>58</v>
      </c>
      <c r="E182" s="39" t="s">
        <v>183</v>
      </c>
    </row>
    <row r="183" spans="1:16" ht="12.75">
      <c r="A183" t="s">
        <v>49</v>
      </c>
      <c s="34" t="s">
        <v>219</v>
      </c>
      <c s="34" t="s">
        <v>185</v>
      </c>
      <c s="35" t="s">
        <v>51</v>
      </c>
      <c s="6" t="s">
        <v>186</v>
      </c>
      <c s="36" t="s">
        <v>53</v>
      </c>
      <c s="37">
        <v>152</v>
      </c>
      <c s="36">
        <v>0</v>
      </c>
      <c s="36">
        <f>ROUND(G183*H183,6)</f>
      </c>
      <c r="L183" s="38">
        <v>0</v>
      </c>
      <c s="32">
        <f>ROUND(ROUND(L183,2)*ROUND(G183,3),2)</f>
      </c>
      <c s="36" t="s">
        <v>62</v>
      </c>
      <c>
        <f>(M183*21)/100</f>
      </c>
      <c t="s">
        <v>27</v>
      </c>
    </row>
    <row r="184" spans="1:5" ht="12.75">
      <c r="A184" s="35" t="s">
        <v>55</v>
      </c>
      <c r="E184" s="39" t="s">
        <v>51</v>
      </c>
    </row>
    <row r="185" spans="1:5" ht="25.5">
      <c r="A185" s="35" t="s">
        <v>56</v>
      </c>
      <c r="E185" s="40" t="s">
        <v>834</v>
      </c>
    </row>
    <row r="186" spans="1:5" ht="38.25">
      <c r="A186" t="s">
        <v>58</v>
      </c>
      <c r="E186" s="39" t="s">
        <v>188</v>
      </c>
    </row>
    <row r="187" spans="1:16" ht="25.5">
      <c r="A187" t="s">
        <v>49</v>
      </c>
      <c s="34" t="s">
        <v>224</v>
      </c>
      <c s="34" t="s">
        <v>96</v>
      </c>
      <c s="35" t="s">
        <v>51</v>
      </c>
      <c s="6" t="s">
        <v>97</v>
      </c>
      <c s="36" t="s">
        <v>98</v>
      </c>
      <c s="37">
        <v>89</v>
      </c>
      <c s="36">
        <v>0</v>
      </c>
      <c s="36">
        <f>ROUND(G187*H187,6)</f>
      </c>
      <c r="L187" s="38">
        <v>0</v>
      </c>
      <c s="32">
        <f>ROUND(ROUND(L187,2)*ROUND(G187,3),2)</f>
      </c>
      <c s="36" t="s">
        <v>62</v>
      </c>
      <c>
        <f>(M187*21)/100</f>
      </c>
      <c t="s">
        <v>27</v>
      </c>
    </row>
    <row r="188" spans="1:5" ht="12.75">
      <c r="A188" s="35" t="s">
        <v>55</v>
      </c>
      <c r="E188" s="39" t="s">
        <v>51</v>
      </c>
    </row>
    <row r="189" spans="1:5" ht="38.25">
      <c r="A189" s="35" t="s">
        <v>56</v>
      </c>
      <c r="E189" s="40" t="s">
        <v>835</v>
      </c>
    </row>
    <row r="190" spans="1:5" ht="38.25">
      <c r="A190" t="s">
        <v>58</v>
      </c>
      <c r="E190" s="39" t="s">
        <v>191</v>
      </c>
    </row>
    <row r="191" spans="1:16" ht="12.75">
      <c r="A191" t="s">
        <v>49</v>
      </c>
      <c s="34" t="s">
        <v>229</v>
      </c>
      <c s="34" t="s">
        <v>193</v>
      </c>
      <c s="35" t="s">
        <v>51</v>
      </c>
      <c s="6" t="s">
        <v>194</v>
      </c>
      <c s="36" t="s">
        <v>98</v>
      </c>
      <c s="37">
        <v>53</v>
      </c>
      <c s="36">
        <v>0</v>
      </c>
      <c s="36">
        <f>ROUND(G191*H191,6)</f>
      </c>
      <c r="L191" s="38">
        <v>0</v>
      </c>
      <c s="32">
        <f>ROUND(ROUND(L191,2)*ROUND(G191,3),2)</f>
      </c>
      <c s="36" t="s">
        <v>62</v>
      </c>
      <c>
        <f>(M191*21)/100</f>
      </c>
      <c t="s">
        <v>27</v>
      </c>
    </row>
    <row r="192" spans="1:5" ht="12.75">
      <c r="A192" s="35" t="s">
        <v>55</v>
      </c>
      <c r="E192" s="39" t="s">
        <v>51</v>
      </c>
    </row>
    <row r="193" spans="1:5" ht="25.5">
      <c r="A193" s="35" t="s">
        <v>56</v>
      </c>
      <c r="E193" s="40" t="s">
        <v>195</v>
      </c>
    </row>
    <row r="194" spans="1:5" ht="25.5">
      <c r="A194" t="s">
        <v>58</v>
      </c>
      <c r="E194" s="39" t="s">
        <v>196</v>
      </c>
    </row>
    <row r="195" spans="1:16" ht="12.75">
      <c r="A195" t="s">
        <v>49</v>
      </c>
      <c s="34" t="s">
        <v>232</v>
      </c>
      <c s="34" t="s">
        <v>102</v>
      </c>
      <c s="35" t="s">
        <v>51</v>
      </c>
      <c s="6" t="s">
        <v>103</v>
      </c>
      <c s="36" t="s">
        <v>98</v>
      </c>
      <c s="37">
        <v>54</v>
      </c>
      <c s="36">
        <v>0</v>
      </c>
      <c s="36">
        <f>ROUND(G195*H195,6)</f>
      </c>
      <c r="L195" s="38">
        <v>0</v>
      </c>
      <c s="32">
        <f>ROUND(ROUND(L195,2)*ROUND(G195,3),2)</f>
      </c>
      <c s="36" t="s">
        <v>62</v>
      </c>
      <c>
        <f>(M195*21)/100</f>
      </c>
      <c t="s">
        <v>27</v>
      </c>
    </row>
    <row r="196" spans="1:5" ht="12.75">
      <c r="A196" s="35" t="s">
        <v>55</v>
      </c>
      <c r="E196" s="39" t="s">
        <v>51</v>
      </c>
    </row>
    <row r="197" spans="1:5" ht="25.5">
      <c r="A197" s="35" t="s">
        <v>56</v>
      </c>
      <c r="E197" s="40" t="s">
        <v>836</v>
      </c>
    </row>
    <row r="198" spans="1:5" ht="25.5">
      <c r="A198" t="s">
        <v>58</v>
      </c>
      <c r="E198" s="39" t="s">
        <v>105</v>
      </c>
    </row>
    <row r="199" spans="1:16" ht="25.5">
      <c r="A199" t="s">
        <v>49</v>
      </c>
      <c s="34" t="s">
        <v>234</v>
      </c>
      <c s="34" t="s">
        <v>199</v>
      </c>
      <c s="35" t="s">
        <v>51</v>
      </c>
      <c s="6" t="s">
        <v>200</v>
      </c>
      <c s="36" t="s">
        <v>67</v>
      </c>
      <c s="37">
        <v>2</v>
      </c>
      <c s="36">
        <v>0</v>
      </c>
      <c s="36">
        <f>ROUND(G199*H199,6)</f>
      </c>
      <c r="L199" s="38">
        <v>0</v>
      </c>
      <c s="32">
        <f>ROUND(ROUND(L199,2)*ROUND(G199,3),2)</f>
      </c>
      <c s="36" t="s">
        <v>62</v>
      </c>
      <c>
        <f>(M199*21)/100</f>
      </c>
      <c t="s">
        <v>27</v>
      </c>
    </row>
    <row r="200" spans="1:5" ht="12.75">
      <c r="A200" s="35" t="s">
        <v>55</v>
      </c>
      <c r="E200" s="39" t="s">
        <v>51</v>
      </c>
    </row>
    <row r="201" spans="1:5" ht="25.5">
      <c r="A201" s="35" t="s">
        <v>56</v>
      </c>
      <c r="E201" s="40" t="s">
        <v>350</v>
      </c>
    </row>
    <row r="202" spans="1:5" ht="25.5">
      <c r="A202" t="s">
        <v>58</v>
      </c>
      <c r="E202" s="39" t="s">
        <v>202</v>
      </c>
    </row>
    <row r="203" spans="1:13" ht="12.75">
      <c r="A203" t="s">
        <v>46</v>
      </c>
      <c r="C203" s="31" t="s">
        <v>80</v>
      </c>
      <c r="E203" s="33" t="s">
        <v>837</v>
      </c>
      <c r="J203" s="32">
        <f>0</f>
      </c>
      <c s="32">
        <f>0</f>
      </c>
      <c s="32">
        <f>0+L204+L208+L212+L216+L220+L224+L228+L232+L236+L240</f>
      </c>
      <c s="32">
        <f>0+M204+M208+M212+M216+M220+M224+M228+M232+M236+M240</f>
      </c>
    </row>
    <row r="204" spans="1:16" ht="25.5">
      <c r="A204" t="s">
        <v>49</v>
      </c>
      <c s="34" t="s">
        <v>237</v>
      </c>
      <c s="34" t="s">
        <v>838</v>
      </c>
      <c s="35" t="s">
        <v>51</v>
      </c>
      <c s="6" t="s">
        <v>66</v>
      </c>
      <c s="36" t="s">
        <v>67</v>
      </c>
      <c s="37">
        <v>123</v>
      </c>
      <c s="36">
        <v>0</v>
      </c>
      <c s="36">
        <f>ROUND(G204*H204,6)</f>
      </c>
      <c r="L204" s="38">
        <v>0</v>
      </c>
      <c s="32">
        <f>ROUND(ROUND(L204,2)*ROUND(G204,3),2)</f>
      </c>
      <c s="36" t="s">
        <v>62</v>
      </c>
      <c>
        <f>(M204*21)/100</f>
      </c>
      <c t="s">
        <v>27</v>
      </c>
    </row>
    <row r="205" spans="1:5" ht="12.75">
      <c r="A205" s="35" t="s">
        <v>55</v>
      </c>
      <c r="E205" s="39" t="s">
        <v>51</v>
      </c>
    </row>
    <row r="206" spans="1:5" ht="51">
      <c r="A206" s="35" t="s">
        <v>56</v>
      </c>
      <c r="E206" s="40" t="s">
        <v>839</v>
      </c>
    </row>
    <row r="207" spans="1:5" ht="51">
      <c r="A207" t="s">
        <v>58</v>
      </c>
      <c r="E207" s="39" t="s">
        <v>840</v>
      </c>
    </row>
    <row r="208" spans="1:16" ht="25.5">
      <c r="A208" t="s">
        <v>49</v>
      </c>
      <c s="34" t="s">
        <v>240</v>
      </c>
      <c s="34" t="s">
        <v>150</v>
      </c>
      <c s="35" t="s">
        <v>51</v>
      </c>
      <c s="6" t="s">
        <v>151</v>
      </c>
      <c s="36" t="s">
        <v>53</v>
      </c>
      <c s="37">
        <v>76</v>
      </c>
      <c s="36">
        <v>0</v>
      </c>
      <c s="36">
        <f>ROUND(G208*H208,6)</f>
      </c>
      <c r="L208" s="38">
        <v>0</v>
      </c>
      <c s="32">
        <f>ROUND(ROUND(L208,2)*ROUND(G208,3),2)</f>
      </c>
      <c s="36" t="s">
        <v>62</v>
      </c>
      <c>
        <f>(M208*21)/100</f>
      </c>
      <c t="s">
        <v>27</v>
      </c>
    </row>
    <row r="209" spans="1:5" ht="12.75">
      <c r="A209" s="35" t="s">
        <v>55</v>
      </c>
      <c r="E209" s="39" t="s">
        <v>51</v>
      </c>
    </row>
    <row r="210" spans="1:5" ht="38.25">
      <c r="A210" s="35" t="s">
        <v>56</v>
      </c>
      <c r="E210" s="40" t="s">
        <v>841</v>
      </c>
    </row>
    <row r="211" spans="1:5" ht="76.5">
      <c r="A211" t="s">
        <v>58</v>
      </c>
      <c r="E211" s="39" t="s">
        <v>153</v>
      </c>
    </row>
    <row r="212" spans="1:16" ht="25.5">
      <c r="A212" t="s">
        <v>49</v>
      </c>
      <c s="34" t="s">
        <v>245</v>
      </c>
      <c s="34" t="s">
        <v>155</v>
      </c>
      <c s="35" t="s">
        <v>51</v>
      </c>
      <c s="6" t="s">
        <v>156</v>
      </c>
      <c s="36" t="s">
        <v>53</v>
      </c>
      <c s="37">
        <v>31</v>
      </c>
      <c s="36">
        <v>0</v>
      </c>
      <c s="36">
        <f>ROUND(G212*H212,6)</f>
      </c>
      <c r="L212" s="38">
        <v>0</v>
      </c>
      <c s="32">
        <f>ROUND(ROUND(L212,2)*ROUND(G212,3),2)</f>
      </c>
      <c s="36" t="s">
        <v>62</v>
      </c>
      <c>
        <f>(M212*21)/100</f>
      </c>
      <c t="s">
        <v>27</v>
      </c>
    </row>
    <row r="213" spans="1:5" ht="12.75">
      <c r="A213" s="35" t="s">
        <v>55</v>
      </c>
      <c r="E213" s="39" t="s">
        <v>51</v>
      </c>
    </row>
    <row r="214" spans="1:5" ht="38.25">
      <c r="A214" s="35" t="s">
        <v>56</v>
      </c>
      <c r="E214" s="40" t="s">
        <v>842</v>
      </c>
    </row>
    <row r="215" spans="1:5" ht="63.75">
      <c r="A215" t="s">
        <v>58</v>
      </c>
      <c r="E215" s="39" t="s">
        <v>158</v>
      </c>
    </row>
    <row r="216" spans="1:16" ht="12.75">
      <c r="A216" t="s">
        <v>49</v>
      </c>
      <c s="34" t="s">
        <v>250</v>
      </c>
      <c s="34" t="s">
        <v>175</v>
      </c>
      <c s="35" t="s">
        <v>51</v>
      </c>
      <c s="6" t="s">
        <v>176</v>
      </c>
      <c s="36" t="s">
        <v>53</v>
      </c>
      <c s="37">
        <v>486</v>
      </c>
      <c s="36">
        <v>0</v>
      </c>
      <c s="36">
        <f>ROUND(G216*H216,6)</f>
      </c>
      <c r="L216" s="38">
        <v>0</v>
      </c>
      <c s="32">
        <f>ROUND(ROUND(L216,2)*ROUND(G216,3),2)</f>
      </c>
      <c s="36" t="s">
        <v>62</v>
      </c>
      <c>
        <f>(M216*21)/100</f>
      </c>
      <c t="s">
        <v>27</v>
      </c>
    </row>
    <row r="217" spans="1:5" ht="12.75">
      <c r="A217" s="35" t="s">
        <v>55</v>
      </c>
      <c r="E217" s="39" t="s">
        <v>51</v>
      </c>
    </row>
    <row r="218" spans="1:5" ht="12.75">
      <c r="A218" s="35" t="s">
        <v>56</v>
      </c>
      <c r="E218" s="40" t="s">
        <v>843</v>
      </c>
    </row>
    <row r="219" spans="1:5" ht="38.25">
      <c r="A219" t="s">
        <v>58</v>
      </c>
      <c r="E219" s="39" t="s">
        <v>178</v>
      </c>
    </row>
    <row r="220" spans="1:16" ht="12.75">
      <c r="A220" t="s">
        <v>49</v>
      </c>
      <c s="34" t="s">
        <v>255</v>
      </c>
      <c s="34" t="s">
        <v>721</v>
      </c>
      <c s="35" t="s">
        <v>51</v>
      </c>
      <c s="6" t="s">
        <v>844</v>
      </c>
      <c s="36" t="s">
        <v>53</v>
      </c>
      <c s="37">
        <v>486</v>
      </c>
      <c s="36">
        <v>0</v>
      </c>
      <c s="36">
        <f>ROUND(G220*H220,6)</f>
      </c>
      <c r="L220" s="38">
        <v>0</v>
      </c>
      <c s="32">
        <f>ROUND(ROUND(L220,2)*ROUND(G220,3),2)</f>
      </c>
      <c s="36" t="s">
        <v>77</v>
      </c>
      <c>
        <f>(M220*21)/100</f>
      </c>
      <c t="s">
        <v>27</v>
      </c>
    </row>
    <row r="221" spans="1:5" ht="12.75">
      <c r="A221" s="35" t="s">
        <v>55</v>
      </c>
      <c r="E221" s="39" t="s">
        <v>51</v>
      </c>
    </row>
    <row r="222" spans="1:5" ht="12.75">
      <c r="A222" s="35" t="s">
        <v>56</v>
      </c>
      <c r="E222" s="40" t="s">
        <v>723</v>
      </c>
    </row>
    <row r="223" spans="1:5" ht="51">
      <c r="A223" t="s">
        <v>58</v>
      </c>
      <c r="E223" s="39" t="s">
        <v>845</v>
      </c>
    </row>
    <row r="224" spans="1:16" ht="12.75">
      <c r="A224" t="s">
        <v>49</v>
      </c>
      <c s="34" t="s">
        <v>258</v>
      </c>
      <c s="34" t="s">
        <v>795</v>
      </c>
      <c s="35" t="s">
        <v>51</v>
      </c>
      <c s="6" t="s">
        <v>796</v>
      </c>
      <c s="36" t="s">
        <v>53</v>
      </c>
      <c s="37">
        <v>584</v>
      </c>
      <c s="36">
        <v>0</v>
      </c>
      <c s="36">
        <f>ROUND(G224*H224,6)</f>
      </c>
      <c r="L224" s="38">
        <v>0</v>
      </c>
      <c s="32">
        <f>ROUND(ROUND(L224,2)*ROUND(G224,3),2)</f>
      </c>
      <c s="36" t="s">
        <v>62</v>
      </c>
      <c>
        <f>(M224*21)/100</f>
      </c>
      <c t="s">
        <v>27</v>
      </c>
    </row>
    <row r="225" spans="1:5" ht="12.75">
      <c r="A225" s="35" t="s">
        <v>55</v>
      </c>
      <c r="E225" s="39" t="s">
        <v>51</v>
      </c>
    </row>
    <row r="226" spans="1:5" ht="12.75">
      <c r="A226" s="35" t="s">
        <v>56</v>
      </c>
      <c r="E226" s="40" t="s">
        <v>182</v>
      </c>
    </row>
    <row r="227" spans="1:5" ht="51">
      <c r="A227" t="s">
        <v>58</v>
      </c>
      <c r="E227" s="39" t="s">
        <v>797</v>
      </c>
    </row>
    <row r="228" spans="1:16" ht="25.5">
      <c r="A228" t="s">
        <v>49</v>
      </c>
      <c s="34" t="s">
        <v>264</v>
      </c>
      <c s="34" t="s">
        <v>96</v>
      </c>
      <c s="35" t="s">
        <v>51</v>
      </c>
      <c s="6" t="s">
        <v>97</v>
      </c>
      <c s="36" t="s">
        <v>98</v>
      </c>
      <c s="37">
        <v>698</v>
      </c>
      <c s="36">
        <v>0</v>
      </c>
      <c s="36">
        <f>ROUND(G228*H228,6)</f>
      </c>
      <c r="L228" s="38">
        <v>0</v>
      </c>
      <c s="32">
        <f>ROUND(ROUND(L228,2)*ROUND(G228,3),2)</f>
      </c>
      <c s="36" t="s">
        <v>62</v>
      </c>
      <c>
        <f>(M228*21)/100</f>
      </c>
      <c t="s">
        <v>27</v>
      </c>
    </row>
    <row r="229" spans="1:5" ht="12.75">
      <c r="A229" s="35" t="s">
        <v>55</v>
      </c>
      <c r="E229" s="39" t="s">
        <v>51</v>
      </c>
    </row>
    <row r="230" spans="1:5" ht="38.25">
      <c r="A230" s="35" t="s">
        <v>56</v>
      </c>
      <c r="E230" s="40" t="s">
        <v>846</v>
      </c>
    </row>
    <row r="231" spans="1:5" ht="38.25">
      <c r="A231" t="s">
        <v>58</v>
      </c>
      <c r="E231" s="39" t="s">
        <v>726</v>
      </c>
    </row>
    <row r="232" spans="1:16" ht="12.75">
      <c r="A232" t="s">
        <v>49</v>
      </c>
      <c s="34" t="s">
        <v>269</v>
      </c>
      <c s="34" t="s">
        <v>193</v>
      </c>
      <c s="35" t="s">
        <v>51</v>
      </c>
      <c s="6" t="s">
        <v>194</v>
      </c>
      <c s="36" t="s">
        <v>98</v>
      </c>
      <c s="37">
        <v>648</v>
      </c>
      <c s="36">
        <v>0</v>
      </c>
      <c s="36">
        <f>ROUND(G232*H232,6)</f>
      </c>
      <c r="L232" s="38">
        <v>0</v>
      </c>
      <c s="32">
        <f>ROUND(ROUND(L232,2)*ROUND(G232,3),2)</f>
      </c>
      <c s="36" t="s">
        <v>62</v>
      </c>
      <c>
        <f>(M232*21)/100</f>
      </c>
      <c t="s">
        <v>27</v>
      </c>
    </row>
    <row r="233" spans="1:5" ht="12.75">
      <c r="A233" s="35" t="s">
        <v>55</v>
      </c>
      <c r="E233" s="39" t="s">
        <v>51</v>
      </c>
    </row>
    <row r="234" spans="1:5" ht="38.25">
      <c r="A234" s="35" t="s">
        <v>56</v>
      </c>
      <c r="E234" s="40" t="s">
        <v>847</v>
      </c>
    </row>
    <row r="235" spans="1:5" ht="25.5">
      <c r="A235" t="s">
        <v>58</v>
      </c>
      <c r="E235" s="39" t="s">
        <v>196</v>
      </c>
    </row>
    <row r="236" spans="1:16" ht="12.75">
      <c r="A236" t="s">
        <v>49</v>
      </c>
      <c s="34" t="s">
        <v>274</v>
      </c>
      <c s="34" t="s">
        <v>102</v>
      </c>
      <c s="35" t="s">
        <v>51</v>
      </c>
      <c s="6" t="s">
        <v>103</v>
      </c>
      <c s="36" t="s">
        <v>98</v>
      </c>
      <c s="37">
        <v>191</v>
      </c>
      <c s="36">
        <v>0</v>
      </c>
      <c s="36">
        <f>ROUND(G236*H236,6)</f>
      </c>
      <c r="L236" s="38">
        <v>0</v>
      </c>
      <c s="32">
        <f>ROUND(ROUND(L236,2)*ROUND(G236,3),2)</f>
      </c>
      <c s="36" t="s">
        <v>62</v>
      </c>
      <c>
        <f>(M236*21)/100</f>
      </c>
      <c t="s">
        <v>27</v>
      </c>
    </row>
    <row r="237" spans="1:5" ht="12.75">
      <c r="A237" s="35" t="s">
        <v>55</v>
      </c>
      <c r="E237" s="39" t="s">
        <v>51</v>
      </c>
    </row>
    <row r="238" spans="1:5" ht="25.5">
      <c r="A238" s="35" t="s">
        <v>56</v>
      </c>
      <c r="E238" s="40" t="s">
        <v>848</v>
      </c>
    </row>
    <row r="239" spans="1:5" ht="25.5">
      <c r="A239" t="s">
        <v>58</v>
      </c>
      <c r="E239" s="39" t="s">
        <v>105</v>
      </c>
    </row>
    <row r="240" spans="1:16" ht="25.5">
      <c r="A240" t="s">
        <v>49</v>
      </c>
      <c s="34" t="s">
        <v>281</v>
      </c>
      <c s="34" t="s">
        <v>199</v>
      </c>
      <c s="35" t="s">
        <v>51</v>
      </c>
      <c s="6" t="s">
        <v>200</v>
      </c>
      <c s="36" t="s">
        <v>67</v>
      </c>
      <c s="37">
        <v>2</v>
      </c>
      <c s="36">
        <v>0</v>
      </c>
      <c s="36">
        <f>ROUND(G240*H240,6)</f>
      </c>
      <c r="L240" s="38">
        <v>0</v>
      </c>
      <c s="32">
        <f>ROUND(ROUND(L240,2)*ROUND(G240,3),2)</f>
      </c>
      <c s="36" t="s">
        <v>62</v>
      </c>
      <c>
        <f>(M240*21)/100</f>
      </c>
      <c t="s">
        <v>27</v>
      </c>
    </row>
    <row r="241" spans="1:5" ht="12.75">
      <c r="A241" s="35" t="s">
        <v>55</v>
      </c>
      <c r="E241" s="39" t="s">
        <v>51</v>
      </c>
    </row>
    <row r="242" spans="1:5" ht="25.5">
      <c r="A242" s="35" t="s">
        <v>56</v>
      </c>
      <c r="E242" s="40" t="s">
        <v>350</v>
      </c>
    </row>
    <row r="243" spans="1:5" ht="25.5">
      <c r="A243" t="s">
        <v>58</v>
      </c>
      <c r="E243" s="39" t="s">
        <v>202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COUNTIFS(L8:L110,"=0",A8:A110,"P")+COUNTIFS(L8:L110,"",A8:A110,"P")+SUM(Q8:Q110)</f>
      </c>
    </row>
    <row r="8" spans="1:13" ht="12.75">
      <c r="A8" t="s">
        <v>44</v>
      </c>
      <c r="C8" s="28" t="s">
        <v>851</v>
      </c>
      <c r="E8" s="30" t="s">
        <v>850</v>
      </c>
      <c r="J8" s="29">
        <f>0+J9+J38+J59+J72+J89</f>
      </c>
      <c s="29">
        <f>0+K9+K38+K59+K72+K89</f>
      </c>
      <c s="29">
        <f>0+L9+L38+L59+L72+L89</f>
      </c>
      <c s="29">
        <f>0+M9+M38+M59+M72+M89</f>
      </c>
    </row>
    <row r="9" spans="1:13" ht="12.75">
      <c r="A9" t="s">
        <v>46</v>
      </c>
      <c r="C9" s="31" t="s">
        <v>47</v>
      </c>
      <c r="E9" s="33" t="s">
        <v>48</v>
      </c>
      <c r="J9" s="32">
        <f>0</f>
      </c>
      <c s="32">
        <f>0</f>
      </c>
      <c s="32">
        <f>0+L10+L14+L18+L22+L26+L30+L34</f>
      </c>
      <c s="32">
        <f>0+M10+M14+M18+M22+M26+M30+M34</f>
      </c>
    </row>
    <row r="10" spans="1:16" ht="12.75">
      <c r="A10" t="s">
        <v>49</v>
      </c>
      <c s="34" t="s">
        <v>47</v>
      </c>
      <c s="34" t="s">
        <v>852</v>
      </c>
      <c s="35" t="s">
        <v>27</v>
      </c>
      <c s="6" t="s">
        <v>52</v>
      </c>
      <c s="36" t="s">
        <v>53</v>
      </c>
      <c s="37">
        <v>288</v>
      </c>
      <c s="36">
        <v>0</v>
      </c>
      <c s="36">
        <f>ROUND(G10*H10,6)</f>
      </c>
      <c r="L10" s="38">
        <v>0</v>
      </c>
      <c s="32">
        <f>ROUND(ROUND(L10,2)*ROUND(G10,3),2)</f>
      </c>
      <c s="36" t="s">
        <v>54</v>
      </c>
      <c>
        <f>(M10*21)/100</f>
      </c>
      <c t="s">
        <v>27</v>
      </c>
    </row>
    <row r="11" spans="1:5" ht="12.75">
      <c r="A11" s="35" t="s">
        <v>55</v>
      </c>
      <c r="E11" s="39" t="s">
        <v>853</v>
      </c>
    </row>
    <row r="12" spans="1:5" ht="25.5">
      <c r="A12" s="35" t="s">
        <v>56</v>
      </c>
      <c r="E12" s="40" t="s">
        <v>854</v>
      </c>
    </row>
    <row r="13" spans="1:5" ht="38.25">
      <c r="A13" t="s">
        <v>58</v>
      </c>
      <c r="E13" s="39" t="s">
        <v>855</v>
      </c>
    </row>
    <row r="14" spans="1:16" ht="25.5">
      <c r="A14" t="s">
        <v>49</v>
      </c>
      <c s="34" t="s">
        <v>27</v>
      </c>
      <c s="34" t="s">
        <v>65</v>
      </c>
      <c s="35" t="s">
        <v>51</v>
      </c>
      <c s="6" t="s">
        <v>66</v>
      </c>
      <c s="36" t="s">
        <v>67</v>
      </c>
      <c s="37">
        <v>21</v>
      </c>
      <c s="36">
        <v>0</v>
      </c>
      <c s="36">
        <f>ROUND(G14*H14,6)</f>
      </c>
      <c r="L14" s="38">
        <v>0</v>
      </c>
      <c s="32">
        <f>ROUND(ROUND(L14,2)*ROUND(G14,3),2)</f>
      </c>
      <c s="36" t="s">
        <v>62</v>
      </c>
      <c>
        <f>(M14*21)/100</f>
      </c>
      <c t="s">
        <v>27</v>
      </c>
    </row>
    <row r="15" spans="1:5" ht="12.75">
      <c r="A15" s="35" t="s">
        <v>55</v>
      </c>
      <c r="E15" s="39" t="s">
        <v>51</v>
      </c>
    </row>
    <row r="16" spans="1:5" ht="25.5">
      <c r="A16" s="35" t="s">
        <v>56</v>
      </c>
      <c r="E16" s="40" t="s">
        <v>856</v>
      </c>
    </row>
    <row r="17" spans="1:5" ht="38.25">
      <c r="A17" t="s">
        <v>58</v>
      </c>
      <c r="E17" s="39" t="s">
        <v>69</v>
      </c>
    </row>
    <row r="18" spans="1:16" ht="25.5">
      <c r="A18" t="s">
        <v>49</v>
      </c>
      <c s="34" t="s">
        <v>26</v>
      </c>
      <c s="34" t="s">
        <v>71</v>
      </c>
      <c s="35" t="s">
        <v>51</v>
      </c>
      <c s="6" t="s">
        <v>66</v>
      </c>
      <c s="36" t="s">
        <v>67</v>
      </c>
      <c s="37">
        <v>11</v>
      </c>
      <c s="36">
        <v>0</v>
      </c>
      <c s="36">
        <f>ROUND(G18*H18,6)</f>
      </c>
      <c r="L18" s="38">
        <v>0</v>
      </c>
      <c s="32">
        <f>ROUND(ROUND(L18,2)*ROUND(G18,3),2)</f>
      </c>
      <c s="36" t="s">
        <v>62</v>
      </c>
      <c>
        <f>(M18*21)/100</f>
      </c>
      <c t="s">
        <v>27</v>
      </c>
    </row>
    <row r="19" spans="1:5" ht="12.75">
      <c r="A19" s="35" t="s">
        <v>55</v>
      </c>
      <c r="E19" s="39" t="s">
        <v>51</v>
      </c>
    </row>
    <row r="20" spans="1:5" ht="12.75">
      <c r="A20" s="35" t="s">
        <v>56</v>
      </c>
      <c r="E20" s="40" t="s">
        <v>72</v>
      </c>
    </row>
    <row r="21" spans="1:5" ht="38.25">
      <c r="A21" t="s">
        <v>58</v>
      </c>
      <c r="E21" s="39" t="s">
        <v>73</v>
      </c>
    </row>
    <row r="22" spans="1:16" ht="25.5">
      <c r="A22" t="s">
        <v>49</v>
      </c>
      <c s="34" t="s">
        <v>70</v>
      </c>
      <c s="34" t="s">
        <v>75</v>
      </c>
      <c s="35" t="s">
        <v>51</v>
      </c>
      <c s="6" t="s">
        <v>76</v>
      </c>
      <c s="36" t="s">
        <v>67</v>
      </c>
      <c s="37">
        <v>32</v>
      </c>
      <c s="36">
        <v>0</v>
      </c>
      <c s="36">
        <f>ROUND(G22*H22,6)</f>
      </c>
      <c r="L22" s="38">
        <v>0</v>
      </c>
      <c s="32">
        <f>ROUND(ROUND(L22,2)*ROUND(G22,3),2)</f>
      </c>
      <c s="36" t="s">
        <v>77</v>
      </c>
      <c>
        <f>(M22*21)/100</f>
      </c>
      <c t="s">
        <v>27</v>
      </c>
    </row>
    <row r="23" spans="1:5" ht="12.75">
      <c r="A23" s="35" t="s">
        <v>55</v>
      </c>
      <c r="E23" s="39" t="s">
        <v>51</v>
      </c>
    </row>
    <row r="24" spans="1:5" ht="12.75">
      <c r="A24" s="35" t="s">
        <v>56</v>
      </c>
      <c r="E24" s="40" t="s">
        <v>78</v>
      </c>
    </row>
    <row r="25" spans="1:5" ht="25.5">
      <c r="A25" t="s">
        <v>58</v>
      </c>
      <c r="E25" s="39" t="s">
        <v>79</v>
      </c>
    </row>
    <row r="26" spans="1:16" ht="12.75">
      <c r="A26" t="s">
        <v>49</v>
      </c>
      <c s="34" t="s">
        <v>74</v>
      </c>
      <c s="34" t="s">
        <v>86</v>
      </c>
      <c s="35" t="s">
        <v>51</v>
      </c>
      <c s="6" t="s">
        <v>87</v>
      </c>
      <c s="36" t="s">
        <v>53</v>
      </c>
      <c s="37">
        <v>384</v>
      </c>
      <c s="36">
        <v>0</v>
      </c>
      <c s="36">
        <f>ROUND(G26*H26,6)</f>
      </c>
      <c r="L26" s="38">
        <v>0</v>
      </c>
      <c s="32">
        <f>ROUND(ROUND(L26,2)*ROUND(G26,3),2)</f>
      </c>
      <c s="36" t="s">
        <v>62</v>
      </c>
      <c>
        <f>(M26*21)/100</f>
      </c>
      <c t="s">
        <v>27</v>
      </c>
    </row>
    <row r="27" spans="1:5" ht="12.75">
      <c r="A27" s="35" t="s">
        <v>55</v>
      </c>
      <c r="E27" s="39" t="s">
        <v>51</v>
      </c>
    </row>
    <row r="28" spans="1:5" ht="25.5">
      <c r="A28" s="35" t="s">
        <v>56</v>
      </c>
      <c r="E28" s="40" t="s">
        <v>857</v>
      </c>
    </row>
    <row r="29" spans="1:5" ht="38.25">
      <c r="A29" t="s">
        <v>58</v>
      </c>
      <c r="E29" s="39" t="s">
        <v>89</v>
      </c>
    </row>
    <row r="30" spans="1:16" ht="25.5">
      <c r="A30" t="s">
        <v>49</v>
      </c>
      <c s="34" t="s">
        <v>80</v>
      </c>
      <c s="34" t="s">
        <v>852</v>
      </c>
      <c s="35" t="s">
        <v>51</v>
      </c>
      <c s="6" t="s">
        <v>858</v>
      </c>
      <c s="36" t="s">
        <v>98</v>
      </c>
      <c s="37">
        <v>80</v>
      </c>
      <c s="36">
        <v>0</v>
      </c>
      <c s="36">
        <f>ROUND(G30*H30,6)</f>
      </c>
      <c r="L30" s="38">
        <v>0</v>
      </c>
      <c s="32">
        <f>ROUND(ROUND(L30,2)*ROUND(G30,3),2)</f>
      </c>
      <c s="36" t="s">
        <v>54</v>
      </c>
      <c>
        <f>(M30*21)/100</f>
      </c>
      <c t="s">
        <v>27</v>
      </c>
    </row>
    <row r="31" spans="1:5" ht="12.75">
      <c r="A31" s="35" t="s">
        <v>55</v>
      </c>
      <c r="E31" s="39" t="s">
        <v>51</v>
      </c>
    </row>
    <row r="32" spans="1:5" ht="12.75">
      <c r="A32" s="35" t="s">
        <v>56</v>
      </c>
      <c r="E32" s="40" t="s">
        <v>859</v>
      </c>
    </row>
    <row r="33" spans="1:5" ht="12.75">
      <c r="A33" t="s">
        <v>58</v>
      </c>
      <c r="E33" s="39" t="s">
        <v>860</v>
      </c>
    </row>
    <row r="34" spans="1:16" ht="12.75">
      <c r="A34" t="s">
        <v>49</v>
      </c>
      <c s="34" t="s">
        <v>85</v>
      </c>
      <c s="34" t="s">
        <v>852</v>
      </c>
      <c s="35" t="s">
        <v>47</v>
      </c>
      <c s="6" t="s">
        <v>861</v>
      </c>
      <c s="36" t="s">
        <v>862</v>
      </c>
      <c s="37">
        <v>1</v>
      </c>
      <c s="36">
        <v>0</v>
      </c>
      <c s="36">
        <f>ROUND(G34*H34,6)</f>
      </c>
      <c r="L34" s="38">
        <v>0</v>
      </c>
      <c s="32">
        <f>ROUND(ROUND(L34,2)*ROUND(G34,3),2)</f>
      </c>
      <c s="36" t="s">
        <v>54</v>
      </c>
      <c>
        <f>(M34*21)/100</f>
      </c>
      <c t="s">
        <v>27</v>
      </c>
    </row>
    <row r="35" spans="1:5" ht="12.75">
      <c r="A35" s="35" t="s">
        <v>55</v>
      </c>
      <c r="E35" s="39" t="s">
        <v>51</v>
      </c>
    </row>
    <row r="36" spans="1:5" ht="12.75">
      <c r="A36" s="35" t="s">
        <v>56</v>
      </c>
      <c r="E36" s="40" t="s">
        <v>863</v>
      </c>
    </row>
    <row r="37" spans="1:5" ht="38.25">
      <c r="A37" t="s">
        <v>58</v>
      </c>
      <c r="E37" s="39" t="s">
        <v>864</v>
      </c>
    </row>
    <row r="38" spans="1:13" ht="12.75">
      <c r="A38" t="s">
        <v>46</v>
      </c>
      <c r="C38" s="31" t="s">
        <v>27</v>
      </c>
      <c r="E38" s="33" t="s">
        <v>865</v>
      </c>
      <c r="J38" s="32">
        <f>0</f>
      </c>
      <c s="32">
        <f>0</f>
      </c>
      <c s="32">
        <f>0+L39+L43+L47+L51+L55</f>
      </c>
      <c s="32">
        <f>0+M39+M43+M47+M51+M55</f>
      </c>
    </row>
    <row r="39" spans="1:16" ht="25.5">
      <c r="A39" t="s">
        <v>49</v>
      </c>
      <c s="34" t="s">
        <v>90</v>
      </c>
      <c s="34" t="s">
        <v>113</v>
      </c>
      <c s="35" t="s">
        <v>51</v>
      </c>
      <c s="6" t="s">
        <v>114</v>
      </c>
      <c s="36" t="s">
        <v>53</v>
      </c>
      <c s="37">
        <v>510.3</v>
      </c>
      <c s="36">
        <v>0</v>
      </c>
      <c s="36">
        <f>ROUND(G39*H39,6)</f>
      </c>
      <c r="L39" s="38">
        <v>0</v>
      </c>
      <c s="32">
        <f>ROUND(ROUND(L39,2)*ROUND(G39,3),2)</f>
      </c>
      <c s="36" t="s">
        <v>62</v>
      </c>
      <c>
        <f>(M39*21)/100</f>
      </c>
      <c t="s">
        <v>27</v>
      </c>
    </row>
    <row r="40" spans="1:5" ht="12.75">
      <c r="A40" s="35" t="s">
        <v>55</v>
      </c>
      <c r="E40" s="39" t="s">
        <v>866</v>
      </c>
    </row>
    <row r="41" spans="1:5" ht="12.75">
      <c r="A41" s="35" t="s">
        <v>56</v>
      </c>
      <c r="E41" s="40" t="s">
        <v>867</v>
      </c>
    </row>
    <row r="42" spans="1:5" ht="51">
      <c r="A42" t="s">
        <v>58</v>
      </c>
      <c r="E42" s="39" t="s">
        <v>116</v>
      </c>
    </row>
    <row r="43" spans="1:16" ht="25.5">
      <c r="A43" t="s">
        <v>49</v>
      </c>
      <c s="34" t="s">
        <v>95</v>
      </c>
      <c s="34" t="s">
        <v>118</v>
      </c>
      <c s="35" t="s">
        <v>51</v>
      </c>
      <c s="6" t="s">
        <v>119</v>
      </c>
      <c s="36" t="s">
        <v>53</v>
      </c>
      <c s="37">
        <v>510.3</v>
      </c>
      <c s="36">
        <v>0</v>
      </c>
      <c s="36">
        <f>ROUND(G43*H43,6)</f>
      </c>
      <c r="L43" s="38">
        <v>0</v>
      </c>
      <c s="32">
        <f>ROUND(ROUND(L43,2)*ROUND(G43,3),2)</f>
      </c>
      <c s="36" t="s">
        <v>62</v>
      </c>
      <c>
        <f>(M43*21)/100</f>
      </c>
      <c t="s">
        <v>27</v>
      </c>
    </row>
    <row r="44" spans="1:5" ht="12.75">
      <c r="A44" s="35" t="s">
        <v>55</v>
      </c>
      <c r="E44" s="39" t="s">
        <v>51</v>
      </c>
    </row>
    <row r="45" spans="1:5" ht="12.75">
      <c r="A45" s="35" t="s">
        <v>56</v>
      </c>
      <c r="E45" s="40" t="s">
        <v>120</v>
      </c>
    </row>
    <row r="46" spans="1:5" ht="51">
      <c r="A46" t="s">
        <v>58</v>
      </c>
      <c r="E46" s="39" t="s">
        <v>868</v>
      </c>
    </row>
    <row r="47" spans="1:16" ht="25.5">
      <c r="A47" t="s">
        <v>49</v>
      </c>
      <c s="34" t="s">
        <v>101</v>
      </c>
      <c s="34" t="s">
        <v>123</v>
      </c>
      <c s="35" t="s">
        <v>51</v>
      </c>
      <c s="6" t="s">
        <v>124</v>
      </c>
      <c s="36" t="s">
        <v>125</v>
      </c>
      <c s="37">
        <v>48</v>
      </c>
      <c s="36">
        <v>0</v>
      </c>
      <c s="36">
        <f>ROUND(G47*H47,6)</f>
      </c>
      <c r="L47" s="38">
        <v>0</v>
      </c>
      <c s="32">
        <f>ROUND(ROUND(L47,2)*ROUND(G47,3),2)</f>
      </c>
      <c s="36" t="s">
        <v>62</v>
      </c>
      <c>
        <f>(M47*21)/100</f>
      </c>
      <c t="s">
        <v>27</v>
      </c>
    </row>
    <row r="48" spans="1:5" ht="12.75">
      <c r="A48" s="35" t="s">
        <v>55</v>
      </c>
      <c r="E48" s="39" t="s">
        <v>869</v>
      </c>
    </row>
    <row r="49" spans="1:5" ht="12.75">
      <c r="A49" s="35" t="s">
        <v>56</v>
      </c>
      <c r="E49" s="40" t="s">
        <v>870</v>
      </c>
    </row>
    <row r="50" spans="1:5" ht="63.75">
      <c r="A50" t="s">
        <v>58</v>
      </c>
      <c r="E50" s="39" t="s">
        <v>871</v>
      </c>
    </row>
    <row r="51" spans="1:16" ht="25.5">
      <c r="A51" t="s">
        <v>49</v>
      </c>
      <c s="34" t="s">
        <v>106</v>
      </c>
      <c s="34" t="s">
        <v>129</v>
      </c>
      <c s="35" t="s">
        <v>51</v>
      </c>
      <c s="6" t="s">
        <v>130</v>
      </c>
      <c s="36" t="s">
        <v>125</v>
      </c>
      <c s="37">
        <v>11</v>
      </c>
      <c s="36">
        <v>0</v>
      </c>
      <c s="36">
        <f>ROUND(G51*H51,6)</f>
      </c>
      <c r="L51" s="38">
        <v>0</v>
      </c>
      <c s="32">
        <f>ROUND(ROUND(L51,2)*ROUND(G51,3),2)</f>
      </c>
      <c s="36" t="s">
        <v>62</v>
      </c>
      <c>
        <f>(M51*21)/100</f>
      </c>
      <c t="s">
        <v>27</v>
      </c>
    </row>
    <row r="52" spans="1:5" ht="12.75">
      <c r="A52" s="35" t="s">
        <v>55</v>
      </c>
      <c r="E52" s="39" t="s">
        <v>51</v>
      </c>
    </row>
    <row r="53" spans="1:5" ht="12.75">
      <c r="A53" s="35" t="s">
        <v>56</v>
      </c>
      <c r="E53" s="40" t="s">
        <v>872</v>
      </c>
    </row>
    <row r="54" spans="1:5" ht="51">
      <c r="A54" t="s">
        <v>58</v>
      </c>
      <c r="E54" s="39" t="s">
        <v>873</v>
      </c>
    </row>
    <row r="55" spans="1:16" ht="25.5">
      <c r="A55" t="s">
        <v>49</v>
      </c>
      <c s="34" t="s">
        <v>112</v>
      </c>
      <c s="34" t="s">
        <v>134</v>
      </c>
      <c s="35" t="s">
        <v>51</v>
      </c>
      <c s="6" t="s">
        <v>135</v>
      </c>
      <c s="36" t="s">
        <v>125</v>
      </c>
      <c s="37">
        <v>59</v>
      </c>
      <c s="36">
        <v>0</v>
      </c>
      <c s="36">
        <f>ROUND(G55*H55,6)</f>
      </c>
      <c r="L55" s="38">
        <v>0</v>
      </c>
      <c s="32">
        <f>ROUND(ROUND(L55,2)*ROUND(G55,3),2)</f>
      </c>
      <c s="36" t="s">
        <v>62</v>
      </c>
      <c>
        <f>(M55*21)/100</f>
      </c>
      <c t="s">
        <v>27</v>
      </c>
    </row>
    <row r="56" spans="1:5" ht="12.75">
      <c r="A56" s="35" t="s">
        <v>55</v>
      </c>
      <c r="E56" s="39" t="s">
        <v>51</v>
      </c>
    </row>
    <row r="57" spans="1:5" ht="12.75">
      <c r="A57" s="35" t="s">
        <v>56</v>
      </c>
      <c r="E57" s="40" t="s">
        <v>874</v>
      </c>
    </row>
    <row r="58" spans="1:5" ht="63.75">
      <c r="A58" t="s">
        <v>58</v>
      </c>
      <c r="E58" s="39" t="s">
        <v>875</v>
      </c>
    </row>
    <row r="59" spans="1:13" ht="12.75">
      <c r="A59" t="s">
        <v>46</v>
      </c>
      <c r="C59" s="31" t="s">
        <v>26</v>
      </c>
      <c r="E59" s="33" t="s">
        <v>138</v>
      </c>
      <c r="J59" s="32">
        <f>0</f>
      </c>
      <c s="32">
        <f>0</f>
      </c>
      <c s="32">
        <f>0+L60+L64+L68</f>
      </c>
      <c s="32">
        <f>0+M60+M64+M68</f>
      </c>
    </row>
    <row r="60" spans="1:16" ht="25.5">
      <c r="A60" t="s">
        <v>49</v>
      </c>
      <c s="34" t="s">
        <v>117</v>
      </c>
      <c s="34" t="s">
        <v>65</v>
      </c>
      <c s="35" t="s">
        <v>51</v>
      </c>
      <c s="6" t="s">
        <v>66</v>
      </c>
      <c s="36" t="s">
        <v>67</v>
      </c>
      <c s="37">
        <v>45</v>
      </c>
      <c s="36">
        <v>0</v>
      </c>
      <c s="36">
        <f>ROUND(G60*H60,6)</f>
      </c>
      <c r="L60" s="38">
        <v>0</v>
      </c>
      <c s="32">
        <f>ROUND(ROUND(L60,2)*ROUND(G60,3),2)</f>
      </c>
      <c s="36" t="s">
        <v>62</v>
      </c>
      <c>
        <f>(M60*21)/100</f>
      </c>
      <c t="s">
        <v>27</v>
      </c>
    </row>
    <row r="61" spans="1:5" ht="12.75">
      <c r="A61" s="35" t="s">
        <v>55</v>
      </c>
      <c r="E61" s="39" t="s">
        <v>51</v>
      </c>
    </row>
    <row r="62" spans="1:5" ht="12.75">
      <c r="A62" s="35" t="s">
        <v>56</v>
      </c>
      <c r="E62" s="40" t="s">
        <v>876</v>
      </c>
    </row>
    <row r="63" spans="1:5" ht="38.25">
      <c r="A63" t="s">
        <v>58</v>
      </c>
      <c r="E63" s="39" t="s">
        <v>877</v>
      </c>
    </row>
    <row r="64" spans="1:16" ht="25.5">
      <c r="A64" t="s">
        <v>49</v>
      </c>
      <c s="34" t="s">
        <v>122</v>
      </c>
      <c s="34" t="s">
        <v>150</v>
      </c>
      <c s="35" t="s">
        <v>51</v>
      </c>
      <c s="6" t="s">
        <v>151</v>
      </c>
      <c s="36" t="s">
        <v>53</v>
      </c>
      <c s="37">
        <v>22.5</v>
      </c>
      <c s="36">
        <v>0</v>
      </c>
      <c s="36">
        <f>ROUND(G64*H64,6)</f>
      </c>
      <c r="L64" s="38">
        <v>0</v>
      </c>
      <c s="32">
        <f>ROUND(ROUND(L64,2)*ROUND(G64,3),2)</f>
      </c>
      <c s="36" t="s">
        <v>62</v>
      </c>
      <c>
        <f>(M64*21)/100</f>
      </c>
      <c t="s">
        <v>27</v>
      </c>
    </row>
    <row r="65" spans="1:5" ht="12.75">
      <c r="A65" s="35" t="s">
        <v>55</v>
      </c>
      <c r="E65" s="39" t="s">
        <v>51</v>
      </c>
    </row>
    <row r="66" spans="1:5" ht="12.75">
      <c r="A66" s="35" t="s">
        <v>56</v>
      </c>
      <c r="E66" s="40" t="s">
        <v>878</v>
      </c>
    </row>
    <row r="67" spans="1:5" ht="76.5">
      <c r="A67" t="s">
        <v>58</v>
      </c>
      <c r="E67" s="39" t="s">
        <v>153</v>
      </c>
    </row>
    <row r="68" spans="1:16" ht="25.5">
      <c r="A68" t="s">
        <v>49</v>
      </c>
      <c s="34" t="s">
        <v>128</v>
      </c>
      <c s="34" t="s">
        <v>155</v>
      </c>
      <c s="35" t="s">
        <v>51</v>
      </c>
      <c s="6" t="s">
        <v>156</v>
      </c>
      <c s="36" t="s">
        <v>53</v>
      </c>
      <c s="37">
        <v>22.5</v>
      </c>
      <c s="36">
        <v>0</v>
      </c>
      <c s="36">
        <f>ROUND(G68*H68,6)</f>
      </c>
      <c r="L68" s="38">
        <v>0</v>
      </c>
      <c s="32">
        <f>ROUND(ROUND(L68,2)*ROUND(G68,3),2)</f>
      </c>
      <c s="36" t="s">
        <v>62</v>
      </c>
      <c>
        <f>(M68*21)/100</f>
      </c>
      <c t="s">
        <v>27</v>
      </c>
    </row>
    <row r="69" spans="1:5" ht="12.75">
      <c r="A69" s="35" t="s">
        <v>55</v>
      </c>
      <c r="E69" s="39" t="s">
        <v>51</v>
      </c>
    </row>
    <row r="70" spans="1:5" ht="12.75">
      <c r="A70" s="35" t="s">
        <v>56</v>
      </c>
      <c r="E70" s="40" t="s">
        <v>878</v>
      </c>
    </row>
    <row r="71" spans="1:5" ht="63.75">
      <c r="A71" t="s">
        <v>58</v>
      </c>
      <c r="E71" s="39" t="s">
        <v>158</v>
      </c>
    </row>
    <row r="72" spans="1:13" ht="12.75">
      <c r="A72" t="s">
        <v>46</v>
      </c>
      <c r="C72" s="31" t="s">
        <v>70</v>
      </c>
      <c r="E72" s="33" t="s">
        <v>879</v>
      </c>
      <c r="J72" s="32">
        <f>0</f>
      </c>
      <c s="32">
        <f>0</f>
      </c>
      <c s="32">
        <f>0+L73+L77+L81+L85</f>
      </c>
      <c s="32">
        <f>0+M73+M77+M81+M85</f>
      </c>
    </row>
    <row r="73" spans="1:16" ht="12.75">
      <c r="A73" t="s">
        <v>49</v>
      </c>
      <c s="34" t="s">
        <v>133</v>
      </c>
      <c s="34" t="s">
        <v>880</v>
      </c>
      <c s="35" t="s">
        <v>51</v>
      </c>
      <c s="6" t="s">
        <v>881</v>
      </c>
      <c s="36" t="s">
        <v>125</v>
      </c>
      <c s="37">
        <v>3.5</v>
      </c>
      <c s="36">
        <v>0</v>
      </c>
      <c s="36">
        <f>ROUND(G73*H73,6)</f>
      </c>
      <c r="L73" s="38">
        <v>0</v>
      </c>
      <c s="32">
        <f>ROUND(ROUND(L73,2)*ROUND(G73,3),2)</f>
      </c>
      <c s="36" t="s">
        <v>62</v>
      </c>
      <c>
        <f>(M73*21)/100</f>
      </c>
      <c t="s">
        <v>27</v>
      </c>
    </row>
    <row r="74" spans="1:5" ht="12.75">
      <c r="A74" s="35" t="s">
        <v>55</v>
      </c>
      <c r="E74" s="39" t="s">
        <v>51</v>
      </c>
    </row>
    <row r="75" spans="1:5" ht="12.75">
      <c r="A75" s="35" t="s">
        <v>56</v>
      </c>
      <c r="E75" s="40" t="s">
        <v>882</v>
      </c>
    </row>
    <row r="76" spans="1:5" ht="25.5">
      <c r="A76" t="s">
        <v>58</v>
      </c>
      <c r="E76" s="39" t="s">
        <v>883</v>
      </c>
    </row>
    <row r="77" spans="1:16" ht="12.75">
      <c r="A77" t="s">
        <v>49</v>
      </c>
      <c s="34" t="s">
        <v>139</v>
      </c>
      <c s="34" t="s">
        <v>884</v>
      </c>
      <c s="35" t="s">
        <v>51</v>
      </c>
      <c s="6" t="s">
        <v>885</v>
      </c>
      <c s="36" t="s">
        <v>125</v>
      </c>
      <c s="37">
        <v>15</v>
      </c>
      <c s="36">
        <v>0</v>
      </c>
      <c s="36">
        <f>ROUND(G77*H77,6)</f>
      </c>
      <c r="L77" s="38">
        <v>0</v>
      </c>
      <c s="32">
        <f>ROUND(ROUND(L77,2)*ROUND(G77,3),2)</f>
      </c>
      <c s="36" t="s">
        <v>62</v>
      </c>
      <c>
        <f>(M77*21)/100</f>
      </c>
      <c t="s">
        <v>27</v>
      </c>
    </row>
    <row r="78" spans="1:5" ht="12.75">
      <c r="A78" s="35" t="s">
        <v>55</v>
      </c>
      <c r="E78" s="39" t="s">
        <v>51</v>
      </c>
    </row>
    <row r="79" spans="1:5" ht="12.75">
      <c r="A79" s="35" t="s">
        <v>56</v>
      </c>
      <c r="E79" s="40" t="s">
        <v>886</v>
      </c>
    </row>
    <row r="80" spans="1:5" ht="51">
      <c r="A80" t="s">
        <v>58</v>
      </c>
      <c r="E80" s="39" t="s">
        <v>887</v>
      </c>
    </row>
    <row r="81" spans="1:16" ht="12.75">
      <c r="A81" t="s">
        <v>49</v>
      </c>
      <c s="34" t="s">
        <v>144</v>
      </c>
      <c s="34" t="s">
        <v>888</v>
      </c>
      <c s="35" t="s">
        <v>51</v>
      </c>
      <c s="6" t="s">
        <v>889</v>
      </c>
      <c s="36" t="s">
        <v>98</v>
      </c>
      <c s="37">
        <v>8</v>
      </c>
      <c s="36">
        <v>0</v>
      </c>
      <c s="36">
        <f>ROUND(G81*H81,6)</f>
      </c>
      <c r="L81" s="38">
        <v>0</v>
      </c>
      <c s="32">
        <f>ROUND(ROUND(L81,2)*ROUND(G81,3),2)</f>
      </c>
      <c s="36" t="s">
        <v>62</v>
      </c>
      <c>
        <f>(M81*21)/100</f>
      </c>
      <c t="s">
        <v>27</v>
      </c>
    </row>
    <row r="82" spans="1:5" ht="12.75">
      <c r="A82" s="35" t="s">
        <v>55</v>
      </c>
      <c r="E82" s="39" t="s">
        <v>51</v>
      </c>
    </row>
    <row r="83" spans="1:5" ht="12.75">
      <c r="A83" s="35" t="s">
        <v>56</v>
      </c>
      <c r="E83" s="40" t="s">
        <v>890</v>
      </c>
    </row>
    <row r="84" spans="1:5" ht="51">
      <c r="A84" t="s">
        <v>58</v>
      </c>
      <c r="E84" s="39" t="s">
        <v>891</v>
      </c>
    </row>
    <row r="85" spans="1:16" ht="12.75">
      <c r="A85" t="s">
        <v>49</v>
      </c>
      <c s="34" t="s">
        <v>149</v>
      </c>
      <c s="34" t="s">
        <v>892</v>
      </c>
      <c s="35" t="s">
        <v>51</v>
      </c>
      <c s="6" t="s">
        <v>893</v>
      </c>
      <c s="36" t="s">
        <v>125</v>
      </c>
      <c s="37">
        <v>1.5</v>
      </c>
      <c s="36">
        <v>0</v>
      </c>
      <c s="36">
        <f>ROUND(G85*H85,6)</f>
      </c>
      <c r="L85" s="38">
        <v>0</v>
      </c>
      <c s="32">
        <f>ROUND(ROUND(L85,2)*ROUND(G85,3),2)</f>
      </c>
      <c s="36" t="s">
        <v>62</v>
      </c>
      <c>
        <f>(M85*21)/100</f>
      </c>
      <c t="s">
        <v>27</v>
      </c>
    </row>
    <row r="86" spans="1:5" ht="12.75">
      <c r="A86" s="35" t="s">
        <v>55</v>
      </c>
      <c r="E86" s="39" t="s">
        <v>894</v>
      </c>
    </row>
    <row r="87" spans="1:5" ht="12.75">
      <c r="A87" s="35" t="s">
        <v>56</v>
      </c>
      <c r="E87" s="40" t="s">
        <v>874</v>
      </c>
    </row>
    <row r="88" spans="1:5" ht="76.5">
      <c r="A88" t="s">
        <v>58</v>
      </c>
      <c r="E88" s="39" t="s">
        <v>895</v>
      </c>
    </row>
    <row r="89" spans="1:13" ht="12.75">
      <c r="A89" t="s">
        <v>46</v>
      </c>
      <c r="C89" s="31" t="s">
        <v>74</v>
      </c>
      <c r="E89" s="33" t="s">
        <v>257</v>
      </c>
      <c r="J89" s="32">
        <f>0</f>
      </c>
      <c s="32">
        <f>0</f>
      </c>
      <c s="32">
        <f>0+L90+L94+L98+L102+L106+L110</f>
      </c>
      <c s="32">
        <f>0+M90+M94+M98+M102+M106+M110</f>
      </c>
    </row>
    <row r="90" spans="1:16" ht="25.5">
      <c r="A90" t="s">
        <v>49</v>
      </c>
      <c s="34" t="s">
        <v>154</v>
      </c>
      <c s="34" t="s">
        <v>259</v>
      </c>
      <c s="35" t="s">
        <v>51</v>
      </c>
      <c s="6" t="s">
        <v>260</v>
      </c>
      <c s="36" t="s">
        <v>261</v>
      </c>
      <c s="37">
        <v>29.04</v>
      </c>
      <c s="36">
        <v>0</v>
      </c>
      <c s="36">
        <f>ROUND(G90*H90,6)</f>
      </c>
      <c r="L90" s="38">
        <v>0</v>
      </c>
      <c s="32">
        <f>ROUND(ROUND(L90,2)*ROUND(G90,3),2)</f>
      </c>
      <c s="36" t="s">
        <v>62</v>
      </c>
      <c>
        <f>(M90*21)/100</f>
      </c>
      <c t="s">
        <v>27</v>
      </c>
    </row>
    <row r="91" spans="1:5" ht="12.75">
      <c r="A91" s="35" t="s">
        <v>55</v>
      </c>
      <c r="E91" s="39" t="s">
        <v>51</v>
      </c>
    </row>
    <row r="92" spans="1:5" ht="140.25">
      <c r="A92" s="35" t="s">
        <v>56</v>
      </c>
      <c r="E92" s="40" t="s">
        <v>896</v>
      </c>
    </row>
    <row r="93" spans="1:5" ht="25.5">
      <c r="A93" t="s">
        <v>58</v>
      </c>
      <c r="E93" s="39" t="s">
        <v>263</v>
      </c>
    </row>
    <row r="94" spans="1:16" ht="12.75">
      <c r="A94" t="s">
        <v>49</v>
      </c>
      <c s="34" t="s">
        <v>159</v>
      </c>
      <c s="34" t="s">
        <v>265</v>
      </c>
      <c s="35" t="s">
        <v>51</v>
      </c>
      <c s="6" t="s">
        <v>266</v>
      </c>
      <c s="36" t="s">
        <v>261</v>
      </c>
      <c s="37">
        <v>176.365</v>
      </c>
      <c s="36">
        <v>0</v>
      </c>
      <c s="36">
        <f>ROUND(G94*H94,6)</f>
      </c>
      <c r="L94" s="38">
        <v>0</v>
      </c>
      <c s="32">
        <f>ROUND(ROUND(L94,2)*ROUND(G94,3),2)</f>
      </c>
      <c s="36" t="s">
        <v>62</v>
      </c>
      <c>
        <f>(M94*21)/100</f>
      </c>
      <c t="s">
        <v>27</v>
      </c>
    </row>
    <row r="95" spans="1:5" ht="12.75">
      <c r="A95" s="35" t="s">
        <v>55</v>
      </c>
      <c r="E95" s="39" t="s">
        <v>51</v>
      </c>
    </row>
    <row r="96" spans="1:5" ht="63.75">
      <c r="A96" s="35" t="s">
        <v>56</v>
      </c>
      <c r="E96" s="40" t="s">
        <v>810</v>
      </c>
    </row>
    <row r="97" spans="1:5" ht="38.25">
      <c r="A97" t="s">
        <v>58</v>
      </c>
      <c r="E97" s="39" t="s">
        <v>420</v>
      </c>
    </row>
    <row r="98" spans="1:16" ht="25.5">
      <c r="A98" t="s">
        <v>49</v>
      </c>
      <c s="34" t="s">
        <v>166</v>
      </c>
      <c s="34" t="s">
        <v>270</v>
      </c>
      <c s="35" t="s">
        <v>51</v>
      </c>
      <c s="6" t="s">
        <v>271</v>
      </c>
      <c s="36" t="s">
        <v>261</v>
      </c>
      <c s="37">
        <v>173.46</v>
      </c>
      <c s="36">
        <v>0</v>
      </c>
      <c s="36">
        <f>ROUND(G98*H98,6)</f>
      </c>
      <c r="L98" s="38">
        <v>0</v>
      </c>
      <c s="32">
        <f>ROUND(ROUND(L98,2)*ROUND(G98,3),2)</f>
      </c>
      <c s="36" t="s">
        <v>62</v>
      </c>
      <c>
        <f>(M98*21)/100</f>
      </c>
      <c t="s">
        <v>27</v>
      </c>
    </row>
    <row r="99" spans="1:5" ht="12.75">
      <c r="A99" s="35" t="s">
        <v>55</v>
      </c>
      <c r="E99" s="39" t="s">
        <v>51</v>
      </c>
    </row>
    <row r="100" spans="1:5" ht="38.25">
      <c r="A100" s="35" t="s">
        <v>56</v>
      </c>
      <c r="E100" s="40" t="s">
        <v>811</v>
      </c>
    </row>
    <row r="101" spans="1:5" ht="76.5">
      <c r="A101" t="s">
        <v>58</v>
      </c>
      <c r="E101" s="39" t="s">
        <v>897</v>
      </c>
    </row>
    <row r="102" spans="1:16" ht="25.5">
      <c r="A102" t="s">
        <v>49</v>
      </c>
      <c s="34" t="s">
        <v>168</v>
      </c>
      <c s="34" t="s">
        <v>382</v>
      </c>
      <c s="35" t="s">
        <v>51</v>
      </c>
      <c s="6" t="s">
        <v>383</v>
      </c>
      <c s="36" t="s">
        <v>261</v>
      </c>
      <c s="37">
        <v>1387.68</v>
      </c>
      <c s="36">
        <v>0</v>
      </c>
      <c s="36">
        <f>ROUND(G102*H102,6)</f>
      </c>
      <c r="L102" s="38">
        <v>0</v>
      </c>
      <c s="32">
        <f>ROUND(ROUND(L102,2)*ROUND(G102,3),2)</f>
      </c>
      <c s="36" t="s">
        <v>62</v>
      </c>
      <c>
        <f>(M102*21)/100</f>
      </c>
      <c t="s">
        <v>27</v>
      </c>
    </row>
    <row r="103" spans="1:5" ht="12.75">
      <c r="A103" s="35" t="s">
        <v>55</v>
      </c>
      <c r="E103" s="39" t="s">
        <v>51</v>
      </c>
    </row>
    <row r="104" spans="1:5" ht="12.75">
      <c r="A104" s="35" t="s">
        <v>56</v>
      </c>
      <c r="E104" s="40" t="s">
        <v>898</v>
      </c>
    </row>
    <row r="105" spans="1:5" ht="12.75">
      <c r="A105" t="s">
        <v>58</v>
      </c>
      <c r="E105" s="39" t="s">
        <v>899</v>
      </c>
    </row>
    <row r="106" spans="1:16" ht="25.5">
      <c r="A106" t="s">
        <v>49</v>
      </c>
      <c s="34" t="s">
        <v>171</v>
      </c>
      <c s="34" t="s">
        <v>275</v>
      </c>
      <c s="35" t="s">
        <v>276</v>
      </c>
      <c s="6" t="s">
        <v>277</v>
      </c>
      <c s="36" t="s">
        <v>261</v>
      </c>
      <c s="37">
        <v>74.34</v>
      </c>
      <c s="36">
        <v>0</v>
      </c>
      <c s="36">
        <f>ROUND(G106*H106,6)</f>
      </c>
      <c r="L106" s="38">
        <v>0</v>
      </c>
      <c s="32">
        <f>ROUND(ROUND(L106,2)*ROUND(G106,3),2)</f>
      </c>
      <c s="36" t="s">
        <v>77</v>
      </c>
      <c>
        <f>(M106*21)/100</f>
      </c>
      <c t="s">
        <v>27</v>
      </c>
    </row>
    <row r="107" spans="1:5" ht="25.5">
      <c r="A107" s="35" t="s">
        <v>55</v>
      </c>
      <c r="E107" s="39" t="s">
        <v>278</v>
      </c>
    </row>
    <row r="108" spans="1:5" ht="25.5">
      <c r="A108" s="35" t="s">
        <v>56</v>
      </c>
      <c r="E108" s="40" t="s">
        <v>813</v>
      </c>
    </row>
    <row r="109" spans="1:5" ht="102">
      <c r="A109" t="s">
        <v>58</v>
      </c>
      <c r="E109" s="39" t="s">
        <v>280</v>
      </c>
    </row>
    <row r="110" spans="1:16" ht="25.5">
      <c r="A110" t="s">
        <v>49</v>
      </c>
      <c s="34" t="s">
        <v>172</v>
      </c>
      <c s="34" t="s">
        <v>275</v>
      </c>
      <c s="35" t="s">
        <v>282</v>
      </c>
      <c s="6" t="s">
        <v>283</v>
      </c>
      <c s="36" t="s">
        <v>261</v>
      </c>
      <c s="37">
        <v>4.082</v>
      </c>
      <c s="36">
        <v>0</v>
      </c>
      <c s="36">
        <f>ROUND(G110*H110,6)</f>
      </c>
      <c r="L110" s="38">
        <v>0</v>
      </c>
      <c s="32">
        <f>ROUND(ROUND(L110,2)*ROUND(G110,3),2)</f>
      </c>
      <c s="36" t="s">
        <v>77</v>
      </c>
      <c>
        <f>(M110*21)/100</f>
      </c>
      <c t="s">
        <v>27</v>
      </c>
    </row>
    <row r="111" spans="1:5" ht="25.5">
      <c r="A111" s="35" t="s">
        <v>55</v>
      </c>
      <c r="E111" s="39" t="s">
        <v>278</v>
      </c>
    </row>
    <row r="112" spans="1:5" ht="25.5">
      <c r="A112" s="35" t="s">
        <v>56</v>
      </c>
      <c r="E112" s="40" t="s">
        <v>390</v>
      </c>
    </row>
    <row r="113" spans="1:5" ht="102">
      <c r="A113" t="s">
        <v>58</v>
      </c>
      <c r="E113"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COUNTIFS(L8:L105,"=0",A8:A105,"P")+COUNTIFS(L8:L105,"",A8:A105,"P")+SUM(Q8:Q105)</f>
      </c>
    </row>
    <row r="8" spans="1:13" ht="12.75">
      <c r="A8" t="s">
        <v>44</v>
      </c>
      <c r="C8" s="28" t="s">
        <v>902</v>
      </c>
      <c r="E8" s="30" t="s">
        <v>901</v>
      </c>
      <c r="J8" s="29">
        <f>0+J9+J38+J67+J84</f>
      </c>
      <c s="29">
        <f>0+K9+K38+K67+K84</f>
      </c>
      <c s="29">
        <f>0+L9+L38+L67+L84</f>
      </c>
      <c s="29">
        <f>0+M9+M38+M67+M84</f>
      </c>
    </row>
    <row r="9" spans="1:13" ht="12.75">
      <c r="A9" t="s">
        <v>46</v>
      </c>
      <c r="C9" s="31" t="s">
        <v>47</v>
      </c>
      <c r="E9" s="33" t="s">
        <v>48</v>
      </c>
      <c r="J9" s="32">
        <f>0</f>
      </c>
      <c s="32">
        <f>0</f>
      </c>
      <c s="32">
        <f>0+L10+L14+L18+L22+L26+L30+L34</f>
      </c>
      <c s="32">
        <f>0+M10+M14+M18+M22+M26+M30+M34</f>
      </c>
    </row>
    <row r="10" spans="1:16" ht="12.75">
      <c r="A10" t="s">
        <v>49</v>
      </c>
      <c s="34" t="s">
        <v>47</v>
      </c>
      <c s="34" t="s">
        <v>852</v>
      </c>
      <c s="35" t="s">
        <v>27</v>
      </c>
      <c s="6" t="s">
        <v>52</v>
      </c>
      <c s="36" t="s">
        <v>53</v>
      </c>
      <c s="37">
        <v>360</v>
      </c>
      <c s="36">
        <v>0</v>
      </c>
      <c s="36">
        <f>ROUND(G10*H10,6)</f>
      </c>
      <c r="L10" s="38">
        <v>0</v>
      </c>
      <c s="32">
        <f>ROUND(ROUND(L10,2)*ROUND(G10,3),2)</f>
      </c>
      <c s="36" t="s">
        <v>54</v>
      </c>
      <c>
        <f>(M10*21)/100</f>
      </c>
      <c t="s">
        <v>27</v>
      </c>
    </row>
    <row r="11" spans="1:5" ht="12.75">
      <c r="A11" s="35" t="s">
        <v>55</v>
      </c>
      <c r="E11" s="39" t="s">
        <v>903</v>
      </c>
    </row>
    <row r="12" spans="1:5" ht="25.5">
      <c r="A12" s="35" t="s">
        <v>56</v>
      </c>
      <c r="E12" s="40" t="s">
        <v>904</v>
      </c>
    </row>
    <row r="13" spans="1:5" ht="38.25">
      <c r="A13" t="s">
        <v>58</v>
      </c>
      <c r="E13" s="39" t="s">
        <v>855</v>
      </c>
    </row>
    <row r="14" spans="1:16" ht="25.5">
      <c r="A14" t="s">
        <v>49</v>
      </c>
      <c s="34" t="s">
        <v>27</v>
      </c>
      <c s="34" t="s">
        <v>65</v>
      </c>
      <c s="35" t="s">
        <v>51</v>
      </c>
      <c s="6" t="s">
        <v>66</v>
      </c>
      <c s="36" t="s">
        <v>67</v>
      </c>
      <c s="37">
        <v>26</v>
      </c>
      <c s="36">
        <v>0</v>
      </c>
      <c s="36">
        <f>ROUND(G14*H14,6)</f>
      </c>
      <c r="L14" s="38">
        <v>0</v>
      </c>
      <c s="32">
        <f>ROUND(ROUND(L14,2)*ROUND(G14,3),2)</f>
      </c>
      <c s="36" t="s">
        <v>62</v>
      </c>
      <c>
        <f>(M14*21)/100</f>
      </c>
      <c t="s">
        <v>27</v>
      </c>
    </row>
    <row r="15" spans="1:5" ht="12.75">
      <c r="A15" s="35" t="s">
        <v>55</v>
      </c>
      <c r="E15" s="39" t="s">
        <v>51</v>
      </c>
    </row>
    <row r="16" spans="1:5" ht="25.5">
      <c r="A16" s="35" t="s">
        <v>56</v>
      </c>
      <c r="E16" s="40" t="s">
        <v>856</v>
      </c>
    </row>
    <row r="17" spans="1:5" ht="38.25">
      <c r="A17" t="s">
        <v>58</v>
      </c>
      <c r="E17" s="39" t="s">
        <v>69</v>
      </c>
    </row>
    <row r="18" spans="1:16" ht="25.5">
      <c r="A18" t="s">
        <v>49</v>
      </c>
      <c s="34" t="s">
        <v>26</v>
      </c>
      <c s="34" t="s">
        <v>71</v>
      </c>
      <c s="35" t="s">
        <v>51</v>
      </c>
      <c s="6" t="s">
        <v>66</v>
      </c>
      <c s="36" t="s">
        <v>67</v>
      </c>
      <c s="37">
        <v>13</v>
      </c>
      <c s="36">
        <v>0</v>
      </c>
      <c s="36">
        <f>ROUND(G18*H18,6)</f>
      </c>
      <c r="L18" s="38">
        <v>0</v>
      </c>
      <c s="32">
        <f>ROUND(ROUND(L18,2)*ROUND(G18,3),2)</f>
      </c>
      <c s="36" t="s">
        <v>62</v>
      </c>
      <c>
        <f>(M18*21)/100</f>
      </c>
      <c t="s">
        <v>27</v>
      </c>
    </row>
    <row r="19" spans="1:5" ht="12.75">
      <c r="A19" s="35" t="s">
        <v>55</v>
      </c>
      <c r="E19" s="39" t="s">
        <v>51</v>
      </c>
    </row>
    <row r="20" spans="1:5" ht="12.75">
      <c r="A20" s="35" t="s">
        <v>56</v>
      </c>
      <c r="E20" s="40" t="s">
        <v>72</v>
      </c>
    </row>
    <row r="21" spans="1:5" ht="38.25">
      <c r="A21" t="s">
        <v>58</v>
      </c>
      <c r="E21" s="39" t="s">
        <v>73</v>
      </c>
    </row>
    <row r="22" spans="1:16" ht="25.5">
      <c r="A22" t="s">
        <v>49</v>
      </c>
      <c s="34" t="s">
        <v>70</v>
      </c>
      <c s="34" t="s">
        <v>75</v>
      </c>
      <c s="35" t="s">
        <v>51</v>
      </c>
      <c s="6" t="s">
        <v>76</v>
      </c>
      <c s="36" t="s">
        <v>67</v>
      </c>
      <c s="37">
        <v>39</v>
      </c>
      <c s="36">
        <v>0</v>
      </c>
      <c s="36">
        <f>ROUND(G22*H22,6)</f>
      </c>
      <c r="L22" s="38">
        <v>0</v>
      </c>
      <c s="32">
        <f>ROUND(ROUND(L22,2)*ROUND(G22,3),2)</f>
      </c>
      <c s="36" t="s">
        <v>77</v>
      </c>
      <c>
        <f>(M22*21)/100</f>
      </c>
      <c t="s">
        <v>27</v>
      </c>
    </row>
    <row r="23" spans="1:5" ht="12.75">
      <c r="A23" s="35" t="s">
        <v>55</v>
      </c>
      <c r="E23" s="39" t="s">
        <v>51</v>
      </c>
    </row>
    <row r="24" spans="1:5" ht="12.75">
      <c r="A24" s="35" t="s">
        <v>56</v>
      </c>
      <c r="E24" s="40" t="s">
        <v>78</v>
      </c>
    </row>
    <row r="25" spans="1:5" ht="25.5">
      <c r="A25" t="s">
        <v>58</v>
      </c>
      <c r="E25" s="39" t="s">
        <v>79</v>
      </c>
    </row>
    <row r="26" spans="1:16" ht="12.75">
      <c r="A26" t="s">
        <v>49</v>
      </c>
      <c s="34" t="s">
        <v>74</v>
      </c>
      <c s="34" t="s">
        <v>86</v>
      </c>
      <c s="35" t="s">
        <v>51</v>
      </c>
      <c s="6" t="s">
        <v>87</v>
      </c>
      <c s="36" t="s">
        <v>53</v>
      </c>
      <c s="37">
        <v>480</v>
      </c>
      <c s="36">
        <v>0</v>
      </c>
      <c s="36">
        <f>ROUND(G26*H26,6)</f>
      </c>
      <c r="L26" s="38">
        <v>0</v>
      </c>
      <c s="32">
        <f>ROUND(ROUND(L26,2)*ROUND(G26,3),2)</f>
      </c>
      <c s="36" t="s">
        <v>62</v>
      </c>
      <c>
        <f>(M26*21)/100</f>
      </c>
      <c t="s">
        <v>27</v>
      </c>
    </row>
    <row r="27" spans="1:5" ht="12.75">
      <c r="A27" s="35" t="s">
        <v>55</v>
      </c>
      <c r="E27" s="39" t="s">
        <v>51</v>
      </c>
    </row>
    <row r="28" spans="1:5" ht="25.5">
      <c r="A28" s="35" t="s">
        <v>56</v>
      </c>
      <c r="E28" s="40" t="s">
        <v>857</v>
      </c>
    </row>
    <row r="29" spans="1:5" ht="38.25">
      <c r="A29" t="s">
        <v>58</v>
      </c>
      <c r="E29" s="39" t="s">
        <v>89</v>
      </c>
    </row>
    <row r="30" spans="1:16" ht="25.5">
      <c r="A30" t="s">
        <v>49</v>
      </c>
      <c s="34" t="s">
        <v>80</v>
      </c>
      <c s="34" t="s">
        <v>852</v>
      </c>
      <c s="35" t="s">
        <v>51</v>
      </c>
      <c s="6" t="s">
        <v>858</v>
      </c>
      <c s="36" t="s">
        <v>98</v>
      </c>
      <c s="37">
        <v>100</v>
      </c>
      <c s="36">
        <v>0</v>
      </c>
      <c s="36">
        <f>ROUND(G30*H30,6)</f>
      </c>
      <c r="L30" s="38">
        <v>0</v>
      </c>
      <c s="32">
        <f>ROUND(ROUND(L30,2)*ROUND(G30,3),2)</f>
      </c>
      <c s="36" t="s">
        <v>54</v>
      </c>
      <c>
        <f>(M30*21)/100</f>
      </c>
      <c t="s">
        <v>27</v>
      </c>
    </row>
    <row r="31" spans="1:5" ht="12.75">
      <c r="A31" s="35" t="s">
        <v>55</v>
      </c>
      <c r="E31" s="39" t="s">
        <v>51</v>
      </c>
    </row>
    <row r="32" spans="1:5" ht="12.75">
      <c r="A32" s="35" t="s">
        <v>56</v>
      </c>
      <c r="E32" s="40" t="s">
        <v>859</v>
      </c>
    </row>
    <row r="33" spans="1:5" ht="12.75">
      <c r="A33" t="s">
        <v>58</v>
      </c>
      <c r="E33" s="39" t="s">
        <v>860</v>
      </c>
    </row>
    <row r="34" spans="1:16" ht="12.75">
      <c r="A34" t="s">
        <v>49</v>
      </c>
      <c s="34" t="s">
        <v>85</v>
      </c>
      <c s="34" t="s">
        <v>852</v>
      </c>
      <c s="35" t="s">
        <v>47</v>
      </c>
      <c s="6" t="s">
        <v>861</v>
      </c>
      <c s="36" t="s">
        <v>862</v>
      </c>
      <c s="37">
        <v>1</v>
      </c>
      <c s="36">
        <v>0</v>
      </c>
      <c s="36">
        <f>ROUND(G34*H34,6)</f>
      </c>
      <c r="L34" s="38">
        <v>0</v>
      </c>
      <c s="32">
        <f>ROUND(ROUND(L34,2)*ROUND(G34,3),2)</f>
      </c>
      <c s="36" t="s">
        <v>54</v>
      </c>
      <c>
        <f>(M34*21)/100</f>
      </c>
      <c t="s">
        <v>27</v>
      </c>
    </row>
    <row r="35" spans="1:5" ht="12.75">
      <c r="A35" s="35" t="s">
        <v>55</v>
      </c>
      <c r="E35" s="39" t="s">
        <v>51</v>
      </c>
    </row>
    <row r="36" spans="1:5" ht="12.75">
      <c r="A36" s="35" t="s">
        <v>56</v>
      </c>
      <c r="E36" s="40" t="s">
        <v>863</v>
      </c>
    </row>
    <row r="37" spans="1:5" ht="38.25">
      <c r="A37" t="s">
        <v>58</v>
      </c>
      <c r="E37" s="39" t="s">
        <v>864</v>
      </c>
    </row>
    <row r="38" spans="1:13" ht="12.75">
      <c r="A38" t="s">
        <v>46</v>
      </c>
      <c r="C38" s="31" t="s">
        <v>27</v>
      </c>
      <c r="E38" s="33" t="s">
        <v>865</v>
      </c>
      <c r="J38" s="32">
        <f>0</f>
      </c>
      <c s="32">
        <f>0</f>
      </c>
      <c s="32">
        <f>0+L39+L43+L47+L51+L55+L59+L63</f>
      </c>
      <c s="32">
        <f>0+M39+M43+M47+M51+M55+M59+M63</f>
      </c>
    </row>
    <row r="39" spans="1:16" ht="25.5">
      <c r="A39" t="s">
        <v>49</v>
      </c>
      <c s="34" t="s">
        <v>90</v>
      </c>
      <c s="34" t="s">
        <v>294</v>
      </c>
      <c s="35" t="s">
        <v>51</v>
      </c>
      <c s="6" t="s">
        <v>295</v>
      </c>
      <c s="36" t="s">
        <v>67</v>
      </c>
      <c s="37">
        <v>24</v>
      </c>
      <c s="36">
        <v>0</v>
      </c>
      <c s="36">
        <f>ROUND(G39*H39,6)</f>
      </c>
      <c r="L39" s="38">
        <v>0</v>
      </c>
      <c s="32">
        <f>ROUND(ROUND(L39,2)*ROUND(G39,3),2)</f>
      </c>
      <c s="36" t="s">
        <v>62</v>
      </c>
      <c>
        <f>(M39*21)/100</f>
      </c>
      <c t="s">
        <v>27</v>
      </c>
    </row>
    <row r="40" spans="1:5" ht="12.75">
      <c r="A40" s="35" t="s">
        <v>55</v>
      </c>
      <c r="E40" s="39" t="s">
        <v>51</v>
      </c>
    </row>
    <row r="41" spans="1:5" ht="12.75">
      <c r="A41" s="35" t="s">
        <v>56</v>
      </c>
      <c r="E41" s="40" t="s">
        <v>905</v>
      </c>
    </row>
    <row r="42" spans="1:5" ht="51">
      <c r="A42" t="s">
        <v>58</v>
      </c>
      <c r="E42" s="39" t="s">
        <v>906</v>
      </c>
    </row>
    <row r="43" spans="1:16" ht="25.5">
      <c r="A43" t="s">
        <v>49</v>
      </c>
      <c s="34" t="s">
        <v>95</v>
      </c>
      <c s="34" t="s">
        <v>298</v>
      </c>
      <c s="35" t="s">
        <v>51</v>
      </c>
      <c s="6" t="s">
        <v>299</v>
      </c>
      <c s="36" t="s">
        <v>67</v>
      </c>
      <c s="37">
        <v>24</v>
      </c>
      <c s="36">
        <v>0</v>
      </c>
      <c s="36">
        <f>ROUND(G43*H43,6)</f>
      </c>
      <c r="L43" s="38">
        <v>0</v>
      </c>
      <c s="32">
        <f>ROUND(ROUND(L43,2)*ROUND(G43,3),2)</f>
      </c>
      <c s="36" t="s">
        <v>62</v>
      </c>
      <c>
        <f>(M43*21)/100</f>
      </c>
      <c t="s">
        <v>27</v>
      </c>
    </row>
    <row r="44" spans="1:5" ht="12.75">
      <c r="A44" s="35" t="s">
        <v>55</v>
      </c>
      <c r="E44" s="39" t="s">
        <v>51</v>
      </c>
    </row>
    <row r="45" spans="1:5" ht="12.75">
      <c r="A45" s="35" t="s">
        <v>56</v>
      </c>
      <c r="E45" s="40" t="s">
        <v>554</v>
      </c>
    </row>
    <row r="46" spans="1:5" ht="51">
      <c r="A46" t="s">
        <v>58</v>
      </c>
      <c r="E46" s="39" t="s">
        <v>907</v>
      </c>
    </row>
    <row r="47" spans="1:16" ht="25.5">
      <c r="A47" t="s">
        <v>49</v>
      </c>
      <c s="34" t="s">
        <v>101</v>
      </c>
      <c s="34" t="s">
        <v>113</v>
      </c>
      <c s="35" t="s">
        <v>51</v>
      </c>
      <c s="6" t="s">
        <v>114</v>
      </c>
      <c s="36" t="s">
        <v>53</v>
      </c>
      <c s="37">
        <v>974.4</v>
      </c>
      <c s="36">
        <v>0</v>
      </c>
      <c s="36">
        <f>ROUND(G47*H47,6)</f>
      </c>
      <c r="L47" s="38">
        <v>0</v>
      </c>
      <c s="32">
        <f>ROUND(ROUND(L47,2)*ROUND(G47,3),2)</f>
      </c>
      <c s="36" t="s">
        <v>62</v>
      </c>
      <c>
        <f>(M47*21)/100</f>
      </c>
      <c t="s">
        <v>27</v>
      </c>
    </row>
    <row r="48" spans="1:5" ht="12.75">
      <c r="A48" s="35" t="s">
        <v>55</v>
      </c>
      <c r="E48" s="39" t="s">
        <v>908</v>
      </c>
    </row>
    <row r="49" spans="1:5" ht="12.75">
      <c r="A49" s="35" t="s">
        <v>56</v>
      </c>
      <c r="E49" s="40" t="s">
        <v>867</v>
      </c>
    </row>
    <row r="50" spans="1:5" ht="51">
      <c r="A50" t="s">
        <v>58</v>
      </c>
      <c r="E50" s="39" t="s">
        <v>116</v>
      </c>
    </row>
    <row r="51" spans="1:16" ht="25.5">
      <c r="A51" t="s">
        <v>49</v>
      </c>
      <c s="34" t="s">
        <v>106</v>
      </c>
      <c s="34" t="s">
        <v>118</v>
      </c>
      <c s="35" t="s">
        <v>51</v>
      </c>
      <c s="6" t="s">
        <v>119</v>
      </c>
      <c s="36" t="s">
        <v>53</v>
      </c>
      <c s="37">
        <v>974.4</v>
      </c>
      <c s="36">
        <v>0</v>
      </c>
      <c s="36">
        <f>ROUND(G51*H51,6)</f>
      </c>
      <c r="L51" s="38">
        <v>0</v>
      </c>
      <c s="32">
        <f>ROUND(ROUND(L51,2)*ROUND(G51,3),2)</f>
      </c>
      <c s="36" t="s">
        <v>62</v>
      </c>
      <c>
        <f>(M51*21)/100</f>
      </c>
      <c t="s">
        <v>27</v>
      </c>
    </row>
    <row r="52" spans="1:5" ht="12.75">
      <c r="A52" s="35" t="s">
        <v>55</v>
      </c>
      <c r="E52" s="39" t="s">
        <v>51</v>
      </c>
    </row>
    <row r="53" spans="1:5" ht="12.75">
      <c r="A53" s="35" t="s">
        <v>56</v>
      </c>
      <c r="E53" s="40" t="s">
        <v>120</v>
      </c>
    </row>
    <row r="54" spans="1:5" ht="51">
      <c r="A54" t="s">
        <v>58</v>
      </c>
      <c r="E54" s="39" t="s">
        <v>868</v>
      </c>
    </row>
    <row r="55" spans="1:16" ht="25.5">
      <c r="A55" t="s">
        <v>49</v>
      </c>
      <c s="34" t="s">
        <v>112</v>
      </c>
      <c s="34" t="s">
        <v>123</v>
      </c>
      <c s="35" t="s">
        <v>51</v>
      </c>
      <c s="6" t="s">
        <v>124</v>
      </c>
      <c s="36" t="s">
        <v>125</v>
      </c>
      <c s="37">
        <v>46</v>
      </c>
      <c s="36">
        <v>0</v>
      </c>
      <c s="36">
        <f>ROUND(G55*H55,6)</f>
      </c>
      <c r="L55" s="38">
        <v>0</v>
      </c>
      <c s="32">
        <f>ROUND(ROUND(L55,2)*ROUND(G55,3),2)</f>
      </c>
      <c s="36" t="s">
        <v>62</v>
      </c>
      <c>
        <f>(M55*21)/100</f>
      </c>
      <c t="s">
        <v>27</v>
      </c>
    </row>
    <row r="56" spans="1:5" ht="12.75">
      <c r="A56" s="35" t="s">
        <v>55</v>
      </c>
      <c r="E56" s="39" t="s">
        <v>909</v>
      </c>
    </row>
    <row r="57" spans="1:5" ht="12.75">
      <c r="A57" s="35" t="s">
        <v>56</v>
      </c>
      <c r="E57" s="40" t="s">
        <v>870</v>
      </c>
    </row>
    <row r="58" spans="1:5" ht="63.75">
      <c r="A58" t="s">
        <v>58</v>
      </c>
      <c r="E58" s="39" t="s">
        <v>871</v>
      </c>
    </row>
    <row r="59" spans="1:16" ht="25.5">
      <c r="A59" t="s">
        <v>49</v>
      </c>
      <c s="34" t="s">
        <v>117</v>
      </c>
      <c s="34" t="s">
        <v>129</v>
      </c>
      <c s="35" t="s">
        <v>51</v>
      </c>
      <c s="6" t="s">
        <v>130</v>
      </c>
      <c s="36" t="s">
        <v>125</v>
      </c>
      <c s="37">
        <v>83</v>
      </c>
      <c s="36">
        <v>0</v>
      </c>
      <c s="36">
        <f>ROUND(G59*H59,6)</f>
      </c>
      <c r="L59" s="38">
        <v>0</v>
      </c>
      <c s="32">
        <f>ROUND(ROUND(L59,2)*ROUND(G59,3),2)</f>
      </c>
      <c s="36" t="s">
        <v>62</v>
      </c>
      <c>
        <f>(M59*21)/100</f>
      </c>
      <c t="s">
        <v>27</v>
      </c>
    </row>
    <row r="60" spans="1:5" ht="12.75">
      <c r="A60" s="35" t="s">
        <v>55</v>
      </c>
      <c r="E60" s="39" t="s">
        <v>51</v>
      </c>
    </row>
    <row r="61" spans="1:5" ht="12.75">
      <c r="A61" s="35" t="s">
        <v>56</v>
      </c>
      <c r="E61" s="40" t="s">
        <v>910</v>
      </c>
    </row>
    <row r="62" spans="1:5" ht="51">
      <c r="A62" t="s">
        <v>58</v>
      </c>
      <c r="E62" s="39" t="s">
        <v>873</v>
      </c>
    </row>
    <row r="63" spans="1:16" ht="25.5">
      <c r="A63" t="s">
        <v>49</v>
      </c>
      <c s="34" t="s">
        <v>122</v>
      </c>
      <c s="34" t="s">
        <v>134</v>
      </c>
      <c s="35" t="s">
        <v>51</v>
      </c>
      <c s="6" t="s">
        <v>135</v>
      </c>
      <c s="36" t="s">
        <v>125</v>
      </c>
      <c s="37">
        <v>59</v>
      </c>
      <c s="36">
        <v>0</v>
      </c>
      <c s="36">
        <f>ROUND(G63*H63,6)</f>
      </c>
      <c r="L63" s="38">
        <v>0</v>
      </c>
      <c s="32">
        <f>ROUND(ROUND(L63,2)*ROUND(G63,3),2)</f>
      </c>
      <c s="36" t="s">
        <v>62</v>
      </c>
      <c>
        <f>(M63*21)/100</f>
      </c>
      <c t="s">
        <v>27</v>
      </c>
    </row>
    <row r="64" spans="1:5" ht="12.75">
      <c r="A64" s="35" t="s">
        <v>55</v>
      </c>
      <c r="E64" s="39" t="s">
        <v>51</v>
      </c>
    </row>
    <row r="65" spans="1:5" ht="12.75">
      <c r="A65" s="35" t="s">
        <v>56</v>
      </c>
      <c r="E65" s="40" t="s">
        <v>874</v>
      </c>
    </row>
    <row r="66" spans="1:5" ht="63.75">
      <c r="A66" t="s">
        <v>58</v>
      </c>
      <c r="E66" s="39" t="s">
        <v>875</v>
      </c>
    </row>
    <row r="67" spans="1:13" ht="12.75">
      <c r="A67" t="s">
        <v>46</v>
      </c>
      <c r="C67" s="31" t="s">
        <v>26</v>
      </c>
      <c r="E67" s="33" t="s">
        <v>138</v>
      </c>
      <c r="J67" s="32">
        <f>0</f>
      </c>
      <c s="32">
        <f>0</f>
      </c>
      <c s="32">
        <f>0+L68+L72+L76+L80</f>
      </c>
      <c s="32">
        <f>0+M68+M72+M76+M80</f>
      </c>
    </row>
    <row r="68" spans="1:16" ht="25.5">
      <c r="A68" t="s">
        <v>49</v>
      </c>
      <c s="34" t="s">
        <v>128</v>
      </c>
      <c s="34" t="s">
        <v>65</v>
      </c>
      <c s="35" t="s">
        <v>51</v>
      </c>
      <c s="6" t="s">
        <v>66</v>
      </c>
      <c s="36" t="s">
        <v>67</v>
      </c>
      <c s="37">
        <v>30</v>
      </c>
      <c s="36">
        <v>0</v>
      </c>
      <c s="36">
        <f>ROUND(G68*H68,6)</f>
      </c>
      <c r="L68" s="38">
        <v>0</v>
      </c>
      <c s="32">
        <f>ROUND(ROUND(L68,2)*ROUND(G68,3),2)</f>
      </c>
      <c s="36" t="s">
        <v>62</v>
      </c>
      <c>
        <f>(M68*21)/100</f>
      </c>
      <c t="s">
        <v>27</v>
      </c>
    </row>
    <row r="69" spans="1:5" ht="12.75">
      <c r="A69" s="35" t="s">
        <v>55</v>
      </c>
      <c r="E69" s="39" t="s">
        <v>51</v>
      </c>
    </row>
    <row r="70" spans="1:5" ht="12.75">
      <c r="A70" s="35" t="s">
        <v>56</v>
      </c>
      <c r="E70" s="40" t="s">
        <v>876</v>
      </c>
    </row>
    <row r="71" spans="1:5" ht="38.25">
      <c r="A71" t="s">
        <v>58</v>
      </c>
      <c r="E71" s="39" t="s">
        <v>911</v>
      </c>
    </row>
    <row r="72" spans="1:16" ht="25.5">
      <c r="A72" t="s">
        <v>49</v>
      </c>
      <c s="34" t="s">
        <v>133</v>
      </c>
      <c s="34" t="s">
        <v>912</v>
      </c>
      <c s="35" t="s">
        <v>51</v>
      </c>
      <c s="6" t="s">
        <v>66</v>
      </c>
      <c s="36" t="s">
        <v>67</v>
      </c>
      <c s="37">
        <v>15</v>
      </c>
      <c s="36">
        <v>0</v>
      </c>
      <c s="36">
        <f>ROUND(G72*H72,6)</f>
      </c>
      <c r="L72" s="38">
        <v>0</v>
      </c>
      <c s="32">
        <f>ROUND(ROUND(L72,2)*ROUND(G72,3),2)</f>
      </c>
      <c s="36" t="s">
        <v>62</v>
      </c>
      <c>
        <f>(M72*21)/100</f>
      </c>
      <c t="s">
        <v>27</v>
      </c>
    </row>
    <row r="73" spans="1:5" ht="12.75">
      <c r="A73" s="35" t="s">
        <v>55</v>
      </c>
      <c r="E73" s="39" t="s">
        <v>51</v>
      </c>
    </row>
    <row r="74" spans="1:5" ht="12.75">
      <c r="A74" s="35" t="s">
        <v>56</v>
      </c>
      <c r="E74" s="40" t="s">
        <v>876</v>
      </c>
    </row>
    <row r="75" spans="1:5" ht="38.25">
      <c r="A75" t="s">
        <v>58</v>
      </c>
      <c r="E75" s="39" t="s">
        <v>911</v>
      </c>
    </row>
    <row r="76" spans="1:16" ht="25.5">
      <c r="A76" t="s">
        <v>49</v>
      </c>
      <c s="34" t="s">
        <v>139</v>
      </c>
      <c s="34" t="s">
        <v>150</v>
      </c>
      <c s="35" t="s">
        <v>51</v>
      </c>
      <c s="6" t="s">
        <v>151</v>
      </c>
      <c s="36" t="s">
        <v>53</v>
      </c>
      <c s="37">
        <v>22.5</v>
      </c>
      <c s="36">
        <v>0</v>
      </c>
      <c s="36">
        <f>ROUND(G76*H76,6)</f>
      </c>
      <c r="L76" s="38">
        <v>0</v>
      </c>
      <c s="32">
        <f>ROUND(ROUND(L76,2)*ROUND(G76,3),2)</f>
      </c>
      <c s="36" t="s">
        <v>62</v>
      </c>
      <c>
        <f>(M76*21)/100</f>
      </c>
      <c t="s">
        <v>27</v>
      </c>
    </row>
    <row r="77" spans="1:5" ht="12.75">
      <c r="A77" s="35" t="s">
        <v>55</v>
      </c>
      <c r="E77" s="39" t="s">
        <v>51</v>
      </c>
    </row>
    <row r="78" spans="1:5" ht="12.75">
      <c r="A78" s="35" t="s">
        <v>56</v>
      </c>
      <c r="E78" s="40" t="s">
        <v>878</v>
      </c>
    </row>
    <row r="79" spans="1:5" ht="76.5">
      <c r="A79" t="s">
        <v>58</v>
      </c>
      <c r="E79" s="39" t="s">
        <v>153</v>
      </c>
    </row>
    <row r="80" spans="1:16" ht="25.5">
      <c r="A80" t="s">
        <v>49</v>
      </c>
      <c s="34" t="s">
        <v>144</v>
      </c>
      <c s="34" t="s">
        <v>155</v>
      </c>
      <c s="35" t="s">
        <v>51</v>
      </c>
      <c s="6" t="s">
        <v>156</v>
      </c>
      <c s="36" t="s">
        <v>53</v>
      </c>
      <c s="37">
        <v>22.5</v>
      </c>
      <c s="36">
        <v>0</v>
      </c>
      <c s="36">
        <f>ROUND(G80*H80,6)</f>
      </c>
      <c r="L80" s="38">
        <v>0</v>
      </c>
      <c s="32">
        <f>ROUND(ROUND(L80,2)*ROUND(G80,3),2)</f>
      </c>
      <c s="36" t="s">
        <v>62</v>
      </c>
      <c>
        <f>(M80*21)/100</f>
      </c>
      <c t="s">
        <v>27</v>
      </c>
    </row>
    <row r="81" spans="1:5" ht="12.75">
      <c r="A81" s="35" t="s">
        <v>55</v>
      </c>
      <c r="E81" s="39" t="s">
        <v>51</v>
      </c>
    </row>
    <row r="82" spans="1:5" ht="12.75">
      <c r="A82" s="35" t="s">
        <v>56</v>
      </c>
      <c r="E82" s="40" t="s">
        <v>878</v>
      </c>
    </row>
    <row r="83" spans="1:5" ht="63.75">
      <c r="A83" t="s">
        <v>58</v>
      </c>
      <c r="E83" s="39" t="s">
        <v>158</v>
      </c>
    </row>
    <row r="84" spans="1:13" ht="12.75">
      <c r="A84" t="s">
        <v>46</v>
      </c>
      <c r="C84" s="31" t="s">
        <v>74</v>
      </c>
      <c r="E84" s="33" t="s">
        <v>257</v>
      </c>
      <c r="J84" s="32">
        <f>0</f>
      </c>
      <c s="32">
        <f>0</f>
      </c>
      <c s="32">
        <f>0+L85+L89+L93+L97+L101+L105</f>
      </c>
      <c s="32">
        <f>0+M85+M89+M93+M97+M101+M105</f>
      </c>
    </row>
    <row r="85" spans="1:16" ht="25.5">
      <c r="A85" t="s">
        <v>49</v>
      </c>
      <c s="34" t="s">
        <v>149</v>
      </c>
      <c s="34" t="s">
        <v>259</v>
      </c>
      <c s="35" t="s">
        <v>51</v>
      </c>
      <c s="6" t="s">
        <v>260</v>
      </c>
      <c s="36" t="s">
        <v>261</v>
      </c>
      <c s="37">
        <v>31.04</v>
      </c>
      <c s="36">
        <v>0</v>
      </c>
      <c s="36">
        <f>ROUND(G85*H85,6)</f>
      </c>
      <c r="L85" s="38">
        <v>0</v>
      </c>
      <c s="32">
        <f>ROUND(ROUND(L85,2)*ROUND(G85,3),2)</f>
      </c>
      <c s="36" t="s">
        <v>62</v>
      </c>
      <c>
        <f>(M85*21)/100</f>
      </c>
      <c t="s">
        <v>27</v>
      </c>
    </row>
    <row r="86" spans="1:5" ht="12.75">
      <c r="A86" s="35" t="s">
        <v>55</v>
      </c>
      <c r="E86" s="39" t="s">
        <v>51</v>
      </c>
    </row>
    <row r="87" spans="1:5" ht="140.25">
      <c r="A87" s="35" t="s">
        <v>56</v>
      </c>
      <c r="E87" s="40" t="s">
        <v>896</v>
      </c>
    </row>
    <row r="88" spans="1:5" ht="25.5">
      <c r="A88" t="s">
        <v>58</v>
      </c>
      <c r="E88" s="39" t="s">
        <v>263</v>
      </c>
    </row>
    <row r="89" spans="1:16" ht="12.75">
      <c r="A89" t="s">
        <v>49</v>
      </c>
      <c s="34" t="s">
        <v>154</v>
      </c>
      <c s="34" t="s">
        <v>265</v>
      </c>
      <c s="35" t="s">
        <v>51</v>
      </c>
      <c s="6" t="s">
        <v>266</v>
      </c>
      <c s="36" t="s">
        <v>261</v>
      </c>
      <c s="37">
        <v>223.514</v>
      </c>
      <c s="36">
        <v>0</v>
      </c>
      <c s="36">
        <f>ROUND(G89*H89,6)</f>
      </c>
      <c r="L89" s="38">
        <v>0</v>
      </c>
      <c s="32">
        <f>ROUND(ROUND(L89,2)*ROUND(G89,3),2)</f>
      </c>
      <c s="36" t="s">
        <v>62</v>
      </c>
      <c>
        <f>(M89*21)/100</f>
      </c>
      <c t="s">
        <v>27</v>
      </c>
    </row>
    <row r="90" spans="1:5" ht="12.75">
      <c r="A90" s="35" t="s">
        <v>55</v>
      </c>
      <c r="E90" s="39" t="s">
        <v>51</v>
      </c>
    </row>
    <row r="91" spans="1:5" ht="63.75">
      <c r="A91" s="35" t="s">
        <v>56</v>
      </c>
      <c r="E91" s="40" t="s">
        <v>913</v>
      </c>
    </row>
    <row r="92" spans="1:5" ht="38.25">
      <c r="A92" t="s">
        <v>58</v>
      </c>
      <c r="E92" s="39" t="s">
        <v>420</v>
      </c>
    </row>
    <row r="93" spans="1:16" ht="25.5">
      <c r="A93" t="s">
        <v>49</v>
      </c>
      <c s="34" t="s">
        <v>159</v>
      </c>
      <c s="34" t="s">
        <v>270</v>
      </c>
      <c s="35" t="s">
        <v>51</v>
      </c>
      <c s="6" t="s">
        <v>271</v>
      </c>
      <c s="36" t="s">
        <v>261</v>
      </c>
      <c s="37">
        <v>287.217</v>
      </c>
      <c s="36">
        <v>0</v>
      </c>
      <c s="36">
        <f>ROUND(G93*H93,6)</f>
      </c>
      <c r="L93" s="38">
        <v>0</v>
      </c>
      <c s="32">
        <f>ROUND(ROUND(L93,2)*ROUND(G93,3),2)</f>
      </c>
      <c s="36" t="s">
        <v>62</v>
      </c>
      <c>
        <f>(M93*21)/100</f>
      </c>
      <c t="s">
        <v>27</v>
      </c>
    </row>
    <row r="94" spans="1:5" ht="12.75">
      <c r="A94" s="35" t="s">
        <v>55</v>
      </c>
      <c r="E94" s="39" t="s">
        <v>51</v>
      </c>
    </row>
    <row r="95" spans="1:5" ht="51">
      <c r="A95" s="35" t="s">
        <v>56</v>
      </c>
      <c r="E95" s="40" t="s">
        <v>914</v>
      </c>
    </row>
    <row r="96" spans="1:5" ht="76.5">
      <c r="A96" t="s">
        <v>58</v>
      </c>
      <c r="E96" s="39" t="s">
        <v>897</v>
      </c>
    </row>
    <row r="97" spans="1:16" ht="25.5">
      <c r="A97" t="s">
        <v>49</v>
      </c>
      <c s="34" t="s">
        <v>166</v>
      </c>
      <c s="34" t="s">
        <v>382</v>
      </c>
      <c s="35" t="s">
        <v>51</v>
      </c>
      <c s="6" t="s">
        <v>383</v>
      </c>
      <c s="36" t="s">
        <v>261</v>
      </c>
      <c s="37">
        <v>2584.956</v>
      </c>
      <c s="36">
        <v>0</v>
      </c>
      <c s="36">
        <f>ROUND(G97*H97,6)</f>
      </c>
      <c r="L97" s="38">
        <v>0</v>
      </c>
      <c s="32">
        <f>ROUND(ROUND(L97,2)*ROUND(G97,3),2)</f>
      </c>
      <c s="36" t="s">
        <v>62</v>
      </c>
      <c>
        <f>(M97*21)/100</f>
      </c>
      <c t="s">
        <v>27</v>
      </c>
    </row>
    <row r="98" spans="1:5" ht="12.75">
      <c r="A98" s="35" t="s">
        <v>55</v>
      </c>
      <c r="E98" s="39" t="s">
        <v>51</v>
      </c>
    </row>
    <row r="99" spans="1:5" ht="12.75">
      <c r="A99" s="35" t="s">
        <v>56</v>
      </c>
      <c r="E99" s="40" t="s">
        <v>915</v>
      </c>
    </row>
    <row r="100" spans="1:5" ht="12.75">
      <c r="A100" t="s">
        <v>58</v>
      </c>
      <c r="E100" s="39" t="s">
        <v>916</v>
      </c>
    </row>
    <row r="101" spans="1:16" ht="25.5">
      <c r="A101" t="s">
        <v>49</v>
      </c>
      <c s="34" t="s">
        <v>168</v>
      </c>
      <c s="34" t="s">
        <v>275</v>
      </c>
      <c s="35" t="s">
        <v>276</v>
      </c>
      <c s="6" t="s">
        <v>277</v>
      </c>
      <c s="36" t="s">
        <v>261</v>
      </c>
      <c s="37">
        <v>118.44</v>
      </c>
      <c s="36">
        <v>0</v>
      </c>
      <c s="36">
        <f>ROUND(G101*H101,6)</f>
      </c>
      <c r="L101" s="38">
        <v>0</v>
      </c>
      <c s="32">
        <f>ROUND(ROUND(L101,2)*ROUND(G101,3),2)</f>
      </c>
      <c s="36" t="s">
        <v>77</v>
      </c>
      <c>
        <f>(M101*21)/100</f>
      </c>
      <c t="s">
        <v>27</v>
      </c>
    </row>
    <row r="102" spans="1:5" ht="25.5">
      <c r="A102" s="35" t="s">
        <v>55</v>
      </c>
      <c r="E102" s="39" t="s">
        <v>278</v>
      </c>
    </row>
    <row r="103" spans="1:5" ht="25.5">
      <c r="A103" s="35" t="s">
        <v>56</v>
      </c>
      <c r="E103" s="40" t="s">
        <v>813</v>
      </c>
    </row>
    <row r="104" spans="1:5" ht="102">
      <c r="A104" t="s">
        <v>58</v>
      </c>
      <c r="E104" s="39" t="s">
        <v>280</v>
      </c>
    </row>
    <row r="105" spans="1:16" ht="25.5">
      <c r="A105" t="s">
        <v>49</v>
      </c>
      <c s="34" t="s">
        <v>171</v>
      </c>
      <c s="34" t="s">
        <v>275</v>
      </c>
      <c s="35" t="s">
        <v>282</v>
      </c>
      <c s="6" t="s">
        <v>283</v>
      </c>
      <c s="36" t="s">
        <v>261</v>
      </c>
      <c s="37">
        <v>8.474</v>
      </c>
      <c s="36">
        <v>0</v>
      </c>
      <c s="36">
        <f>ROUND(G105*H105,6)</f>
      </c>
      <c r="L105" s="38">
        <v>0</v>
      </c>
      <c s="32">
        <f>ROUND(ROUND(L105,2)*ROUND(G105,3),2)</f>
      </c>
      <c s="36" t="s">
        <v>77</v>
      </c>
      <c>
        <f>(M105*21)/100</f>
      </c>
      <c t="s">
        <v>27</v>
      </c>
    </row>
    <row r="106" spans="1:5" ht="25.5">
      <c r="A106" s="35" t="s">
        <v>55</v>
      </c>
      <c r="E106" s="39" t="s">
        <v>278</v>
      </c>
    </row>
    <row r="107" spans="1:5" ht="25.5">
      <c r="A107" s="35" t="s">
        <v>56</v>
      </c>
      <c r="E107" s="40" t="s">
        <v>390</v>
      </c>
    </row>
    <row r="108" spans="1:5" ht="102">
      <c r="A108" t="s">
        <v>58</v>
      </c>
      <c r="E108"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919</v>
      </c>
      <c r="E8" s="30" t="s">
        <v>918</v>
      </c>
      <c r="J8" s="29">
        <f>0+J9+J38+J63+J80+J121+J138</f>
      </c>
      <c s="29">
        <f>0+K9+K38+K63+K80+K121+K138</f>
      </c>
      <c s="29">
        <f>0+L9+L38+L63+L80+L121+L138</f>
      </c>
      <c s="29">
        <f>0+M9+M38+M63+M80+M121+M138</f>
      </c>
    </row>
    <row r="9" spans="1:13" ht="12.75">
      <c r="A9" t="s">
        <v>46</v>
      </c>
      <c r="C9" s="31" t="s">
        <v>47</v>
      </c>
      <c r="E9" s="33" t="s">
        <v>48</v>
      </c>
      <c r="J9" s="32">
        <f>0</f>
      </c>
      <c s="32">
        <f>0</f>
      </c>
      <c s="32">
        <f>0+L10+L14+L18+L22+L26+L30+L34</f>
      </c>
      <c s="32">
        <f>0+M10+M14+M18+M22+M26+M30+M34</f>
      </c>
    </row>
    <row r="10" spans="1:16" ht="12.75">
      <c r="A10" t="s">
        <v>49</v>
      </c>
      <c s="34" t="s">
        <v>47</v>
      </c>
      <c s="34" t="s">
        <v>852</v>
      </c>
      <c s="35" t="s">
        <v>27</v>
      </c>
      <c s="6" t="s">
        <v>52</v>
      </c>
      <c s="36" t="s">
        <v>53</v>
      </c>
      <c s="37">
        <v>576</v>
      </c>
      <c s="36">
        <v>0</v>
      </c>
      <c s="36">
        <f>ROUND(G10*H10,6)</f>
      </c>
      <c r="L10" s="38">
        <v>0</v>
      </c>
      <c s="32">
        <f>ROUND(ROUND(L10,2)*ROUND(G10,3),2)</f>
      </c>
      <c s="36" t="s">
        <v>54</v>
      </c>
      <c>
        <f>(M10*21)/100</f>
      </c>
      <c t="s">
        <v>27</v>
      </c>
    </row>
    <row r="11" spans="1:5" ht="12.75">
      <c r="A11" s="35" t="s">
        <v>55</v>
      </c>
      <c r="E11" s="39" t="s">
        <v>920</v>
      </c>
    </row>
    <row r="12" spans="1:5" ht="25.5">
      <c r="A12" s="35" t="s">
        <v>56</v>
      </c>
      <c r="E12" s="40" t="s">
        <v>921</v>
      </c>
    </row>
    <row r="13" spans="1:5" ht="38.25">
      <c r="A13" t="s">
        <v>58</v>
      </c>
      <c r="E13" s="39" t="s">
        <v>855</v>
      </c>
    </row>
    <row r="14" spans="1:16" ht="25.5">
      <c r="A14" t="s">
        <v>49</v>
      </c>
      <c s="34" t="s">
        <v>27</v>
      </c>
      <c s="34" t="s">
        <v>65</v>
      </c>
      <c s="35" t="s">
        <v>51</v>
      </c>
      <c s="6" t="s">
        <v>66</v>
      </c>
      <c s="36" t="s">
        <v>67</v>
      </c>
      <c s="37">
        <v>41</v>
      </c>
      <c s="36">
        <v>0</v>
      </c>
      <c s="36">
        <f>ROUND(G14*H14,6)</f>
      </c>
      <c r="L14" s="38">
        <v>0</v>
      </c>
      <c s="32">
        <f>ROUND(ROUND(L14,2)*ROUND(G14,3),2)</f>
      </c>
      <c s="36" t="s">
        <v>62</v>
      </c>
      <c>
        <f>(M14*21)/100</f>
      </c>
      <c t="s">
        <v>27</v>
      </c>
    </row>
    <row r="15" spans="1:5" ht="12.75">
      <c r="A15" s="35" t="s">
        <v>55</v>
      </c>
      <c r="E15" s="39" t="s">
        <v>51</v>
      </c>
    </row>
    <row r="16" spans="1:5" ht="25.5">
      <c r="A16" s="35" t="s">
        <v>56</v>
      </c>
      <c r="E16" s="40" t="s">
        <v>856</v>
      </c>
    </row>
    <row r="17" spans="1:5" ht="38.25">
      <c r="A17" t="s">
        <v>58</v>
      </c>
      <c r="E17" s="39" t="s">
        <v>69</v>
      </c>
    </row>
    <row r="18" spans="1:16" ht="25.5">
      <c r="A18" t="s">
        <v>49</v>
      </c>
      <c s="34" t="s">
        <v>26</v>
      </c>
      <c s="34" t="s">
        <v>71</v>
      </c>
      <c s="35" t="s">
        <v>51</v>
      </c>
      <c s="6" t="s">
        <v>66</v>
      </c>
      <c s="36" t="s">
        <v>67</v>
      </c>
      <c s="37">
        <v>21</v>
      </c>
      <c s="36">
        <v>0</v>
      </c>
      <c s="36">
        <f>ROUND(G18*H18,6)</f>
      </c>
      <c r="L18" s="38">
        <v>0</v>
      </c>
      <c s="32">
        <f>ROUND(ROUND(L18,2)*ROUND(G18,3),2)</f>
      </c>
      <c s="36" t="s">
        <v>62</v>
      </c>
      <c>
        <f>(M18*21)/100</f>
      </c>
      <c t="s">
        <v>27</v>
      </c>
    </row>
    <row r="19" spans="1:5" ht="12.75">
      <c r="A19" s="35" t="s">
        <v>55</v>
      </c>
      <c r="E19" s="39" t="s">
        <v>51</v>
      </c>
    </row>
    <row r="20" spans="1:5" ht="12.75">
      <c r="A20" s="35" t="s">
        <v>56</v>
      </c>
      <c r="E20" s="40" t="s">
        <v>72</v>
      </c>
    </row>
    <row r="21" spans="1:5" ht="38.25">
      <c r="A21" t="s">
        <v>58</v>
      </c>
      <c r="E21" s="39" t="s">
        <v>73</v>
      </c>
    </row>
    <row r="22" spans="1:16" ht="25.5">
      <c r="A22" t="s">
        <v>49</v>
      </c>
      <c s="34" t="s">
        <v>70</v>
      </c>
      <c s="34" t="s">
        <v>75</v>
      </c>
      <c s="35" t="s">
        <v>51</v>
      </c>
      <c s="6" t="s">
        <v>76</v>
      </c>
      <c s="36" t="s">
        <v>67</v>
      </c>
      <c s="37">
        <v>62</v>
      </c>
      <c s="36">
        <v>0</v>
      </c>
      <c s="36">
        <f>ROUND(G22*H22,6)</f>
      </c>
      <c r="L22" s="38">
        <v>0</v>
      </c>
      <c s="32">
        <f>ROUND(ROUND(L22,2)*ROUND(G22,3),2)</f>
      </c>
      <c s="36" t="s">
        <v>77</v>
      </c>
      <c>
        <f>(M22*21)/100</f>
      </c>
      <c t="s">
        <v>27</v>
      </c>
    </row>
    <row r="23" spans="1:5" ht="12.75">
      <c r="A23" s="35" t="s">
        <v>55</v>
      </c>
      <c r="E23" s="39" t="s">
        <v>51</v>
      </c>
    </row>
    <row r="24" spans="1:5" ht="12.75">
      <c r="A24" s="35" t="s">
        <v>56</v>
      </c>
      <c r="E24" s="40" t="s">
        <v>78</v>
      </c>
    </row>
    <row r="25" spans="1:5" ht="25.5">
      <c r="A25" t="s">
        <v>58</v>
      </c>
      <c r="E25" s="39" t="s">
        <v>79</v>
      </c>
    </row>
    <row r="26" spans="1:16" ht="12.75">
      <c r="A26" t="s">
        <v>49</v>
      </c>
      <c s="34" t="s">
        <v>74</v>
      </c>
      <c s="34" t="s">
        <v>86</v>
      </c>
      <c s="35" t="s">
        <v>51</v>
      </c>
      <c s="6" t="s">
        <v>87</v>
      </c>
      <c s="36" t="s">
        <v>53</v>
      </c>
      <c s="37">
        <v>768</v>
      </c>
      <c s="36">
        <v>0</v>
      </c>
      <c s="36">
        <f>ROUND(G26*H26,6)</f>
      </c>
      <c r="L26" s="38">
        <v>0</v>
      </c>
      <c s="32">
        <f>ROUND(ROUND(L26,2)*ROUND(G26,3),2)</f>
      </c>
      <c s="36" t="s">
        <v>62</v>
      </c>
      <c>
        <f>(M26*21)/100</f>
      </c>
      <c t="s">
        <v>27</v>
      </c>
    </row>
    <row r="27" spans="1:5" ht="12.75">
      <c r="A27" s="35" t="s">
        <v>55</v>
      </c>
      <c r="E27" s="39" t="s">
        <v>51</v>
      </c>
    </row>
    <row r="28" spans="1:5" ht="25.5">
      <c r="A28" s="35" t="s">
        <v>56</v>
      </c>
      <c r="E28" s="40" t="s">
        <v>857</v>
      </c>
    </row>
    <row r="29" spans="1:5" ht="38.25">
      <c r="A29" t="s">
        <v>58</v>
      </c>
      <c r="E29" s="39" t="s">
        <v>89</v>
      </c>
    </row>
    <row r="30" spans="1:16" ht="25.5">
      <c r="A30" t="s">
        <v>49</v>
      </c>
      <c s="34" t="s">
        <v>80</v>
      </c>
      <c s="34" t="s">
        <v>852</v>
      </c>
      <c s="35" t="s">
        <v>51</v>
      </c>
      <c s="6" t="s">
        <v>858</v>
      </c>
      <c s="36" t="s">
        <v>98</v>
      </c>
      <c s="37">
        <v>160</v>
      </c>
      <c s="36">
        <v>0</v>
      </c>
      <c s="36">
        <f>ROUND(G30*H30,6)</f>
      </c>
      <c r="L30" s="38">
        <v>0</v>
      </c>
      <c s="32">
        <f>ROUND(ROUND(L30,2)*ROUND(G30,3),2)</f>
      </c>
      <c s="36" t="s">
        <v>54</v>
      </c>
      <c>
        <f>(M30*21)/100</f>
      </c>
      <c t="s">
        <v>27</v>
      </c>
    </row>
    <row r="31" spans="1:5" ht="12.75">
      <c r="A31" s="35" t="s">
        <v>55</v>
      </c>
      <c r="E31" s="39" t="s">
        <v>51</v>
      </c>
    </row>
    <row r="32" spans="1:5" ht="12.75">
      <c r="A32" s="35" t="s">
        <v>56</v>
      </c>
      <c r="E32" s="40" t="s">
        <v>859</v>
      </c>
    </row>
    <row r="33" spans="1:5" ht="12.75">
      <c r="A33" t="s">
        <v>58</v>
      </c>
      <c r="E33" s="39" t="s">
        <v>860</v>
      </c>
    </row>
    <row r="34" spans="1:16" ht="12.75">
      <c r="A34" t="s">
        <v>49</v>
      </c>
      <c s="34" t="s">
        <v>85</v>
      </c>
      <c s="34" t="s">
        <v>852</v>
      </c>
      <c s="35" t="s">
        <v>47</v>
      </c>
      <c s="6" t="s">
        <v>861</v>
      </c>
      <c s="36" t="s">
        <v>862</v>
      </c>
      <c s="37">
        <v>1</v>
      </c>
      <c s="36">
        <v>0</v>
      </c>
      <c s="36">
        <f>ROUND(G34*H34,6)</f>
      </c>
      <c r="L34" s="38">
        <v>0</v>
      </c>
      <c s="32">
        <f>ROUND(ROUND(L34,2)*ROUND(G34,3),2)</f>
      </c>
      <c s="36" t="s">
        <v>54</v>
      </c>
      <c>
        <f>(M34*21)/100</f>
      </c>
      <c t="s">
        <v>27</v>
      </c>
    </row>
    <row r="35" spans="1:5" ht="12.75">
      <c r="A35" s="35" t="s">
        <v>55</v>
      </c>
      <c r="E35" s="39" t="s">
        <v>51</v>
      </c>
    </row>
    <row r="36" spans="1:5" ht="12.75">
      <c r="A36" s="35" t="s">
        <v>56</v>
      </c>
      <c r="E36" s="40" t="s">
        <v>863</v>
      </c>
    </row>
    <row r="37" spans="1:5" ht="38.25">
      <c r="A37" t="s">
        <v>58</v>
      </c>
      <c r="E37" s="39" t="s">
        <v>864</v>
      </c>
    </row>
    <row r="38" spans="1:13" ht="12.75">
      <c r="A38" t="s">
        <v>46</v>
      </c>
      <c r="C38" s="31" t="s">
        <v>27</v>
      </c>
      <c r="E38" s="33" t="s">
        <v>865</v>
      </c>
      <c r="J38" s="32">
        <f>0</f>
      </c>
      <c s="32">
        <f>0</f>
      </c>
      <c s="32">
        <f>0+L39+L43+L47+L51+L55+L59</f>
      </c>
      <c s="32">
        <f>0+M39+M43+M47+M51+M55+M59</f>
      </c>
    </row>
    <row r="39" spans="1:16" ht="25.5">
      <c r="A39" t="s">
        <v>49</v>
      </c>
      <c s="34" t="s">
        <v>90</v>
      </c>
      <c s="34" t="s">
        <v>294</v>
      </c>
      <c s="35" t="s">
        <v>51</v>
      </c>
      <c s="6" t="s">
        <v>295</v>
      </c>
      <c s="36" t="s">
        <v>67</v>
      </c>
      <c s="37">
        <v>24</v>
      </c>
      <c s="36">
        <v>0</v>
      </c>
      <c s="36">
        <f>ROUND(G39*H39,6)</f>
      </c>
      <c r="L39" s="38">
        <v>0</v>
      </c>
      <c s="32">
        <f>ROUND(ROUND(L39,2)*ROUND(G39,3),2)</f>
      </c>
      <c s="36" t="s">
        <v>62</v>
      </c>
      <c>
        <f>(M39*21)/100</f>
      </c>
      <c t="s">
        <v>27</v>
      </c>
    </row>
    <row r="40" spans="1:5" ht="12.75">
      <c r="A40" s="35" t="s">
        <v>55</v>
      </c>
      <c r="E40" s="39" t="s">
        <v>51</v>
      </c>
    </row>
    <row r="41" spans="1:5" ht="12.75">
      <c r="A41" s="35" t="s">
        <v>56</v>
      </c>
      <c r="E41" s="40" t="s">
        <v>905</v>
      </c>
    </row>
    <row r="42" spans="1:5" ht="51">
      <c r="A42" t="s">
        <v>58</v>
      </c>
      <c r="E42" s="39" t="s">
        <v>906</v>
      </c>
    </row>
    <row r="43" spans="1:16" ht="25.5">
      <c r="A43" t="s">
        <v>49</v>
      </c>
      <c s="34" t="s">
        <v>95</v>
      </c>
      <c s="34" t="s">
        <v>298</v>
      </c>
      <c s="35" t="s">
        <v>51</v>
      </c>
      <c s="6" t="s">
        <v>299</v>
      </c>
      <c s="36" t="s">
        <v>67</v>
      </c>
      <c s="37">
        <v>24</v>
      </c>
      <c s="36">
        <v>0</v>
      </c>
      <c s="36">
        <f>ROUND(G43*H43,6)</f>
      </c>
      <c r="L43" s="38">
        <v>0</v>
      </c>
      <c s="32">
        <f>ROUND(ROUND(L43,2)*ROUND(G43,3),2)</f>
      </c>
      <c s="36" t="s">
        <v>62</v>
      </c>
      <c>
        <f>(M43*21)/100</f>
      </c>
      <c t="s">
        <v>27</v>
      </c>
    </row>
    <row r="44" spans="1:5" ht="12.75">
      <c r="A44" s="35" t="s">
        <v>55</v>
      </c>
      <c r="E44" s="39" t="s">
        <v>51</v>
      </c>
    </row>
    <row r="45" spans="1:5" ht="12.75">
      <c r="A45" s="35" t="s">
        <v>56</v>
      </c>
      <c r="E45" s="40" t="s">
        <v>554</v>
      </c>
    </row>
    <row r="46" spans="1:5" ht="51">
      <c r="A46" t="s">
        <v>58</v>
      </c>
      <c r="E46" s="39" t="s">
        <v>907</v>
      </c>
    </row>
    <row r="47" spans="1:16" ht="25.5">
      <c r="A47" t="s">
        <v>49</v>
      </c>
      <c s="34" t="s">
        <v>101</v>
      </c>
      <c s="34" t="s">
        <v>113</v>
      </c>
      <c s="35" t="s">
        <v>51</v>
      </c>
      <c s="6" t="s">
        <v>114</v>
      </c>
      <c s="36" t="s">
        <v>53</v>
      </c>
      <c s="37">
        <v>1215.9</v>
      </c>
      <c s="36">
        <v>0</v>
      </c>
      <c s="36">
        <f>ROUND(G47*H47,6)</f>
      </c>
      <c r="L47" s="38">
        <v>0</v>
      </c>
      <c s="32">
        <f>ROUND(ROUND(L47,2)*ROUND(G47,3),2)</f>
      </c>
      <c s="36" t="s">
        <v>62</v>
      </c>
      <c>
        <f>(M47*21)/100</f>
      </c>
      <c t="s">
        <v>27</v>
      </c>
    </row>
    <row r="48" spans="1:5" ht="12.75">
      <c r="A48" s="35" t="s">
        <v>55</v>
      </c>
      <c r="E48" s="39" t="s">
        <v>922</v>
      </c>
    </row>
    <row r="49" spans="1:5" ht="12.75">
      <c r="A49" s="35" t="s">
        <v>56</v>
      </c>
      <c r="E49" s="40" t="s">
        <v>867</v>
      </c>
    </row>
    <row r="50" spans="1:5" ht="51">
      <c r="A50" t="s">
        <v>58</v>
      </c>
      <c r="E50" s="39" t="s">
        <v>116</v>
      </c>
    </row>
    <row r="51" spans="1:16" ht="25.5">
      <c r="A51" t="s">
        <v>49</v>
      </c>
      <c s="34" t="s">
        <v>106</v>
      </c>
      <c s="34" t="s">
        <v>118</v>
      </c>
      <c s="35" t="s">
        <v>51</v>
      </c>
      <c s="6" t="s">
        <v>119</v>
      </c>
      <c s="36" t="s">
        <v>53</v>
      </c>
      <c s="37">
        <v>1215.9</v>
      </c>
      <c s="36">
        <v>0</v>
      </c>
      <c s="36">
        <f>ROUND(G51*H51,6)</f>
      </c>
      <c r="L51" s="38">
        <v>0</v>
      </c>
      <c s="32">
        <f>ROUND(ROUND(L51,2)*ROUND(G51,3),2)</f>
      </c>
      <c s="36" t="s">
        <v>62</v>
      </c>
      <c>
        <f>(M51*21)/100</f>
      </c>
      <c t="s">
        <v>27</v>
      </c>
    </row>
    <row r="52" spans="1:5" ht="12.75">
      <c r="A52" s="35" t="s">
        <v>55</v>
      </c>
      <c r="E52" s="39" t="s">
        <v>51</v>
      </c>
    </row>
    <row r="53" spans="1:5" ht="12.75">
      <c r="A53" s="35" t="s">
        <v>56</v>
      </c>
      <c r="E53" s="40" t="s">
        <v>120</v>
      </c>
    </row>
    <row r="54" spans="1:5" ht="51">
      <c r="A54" t="s">
        <v>58</v>
      </c>
      <c r="E54" s="39" t="s">
        <v>868</v>
      </c>
    </row>
    <row r="55" spans="1:16" ht="25.5">
      <c r="A55" t="s">
        <v>49</v>
      </c>
      <c s="34" t="s">
        <v>112</v>
      </c>
      <c s="34" t="s">
        <v>123</v>
      </c>
      <c s="35" t="s">
        <v>51</v>
      </c>
      <c s="6" t="s">
        <v>124</v>
      </c>
      <c s="36" t="s">
        <v>125</v>
      </c>
      <c s="37">
        <v>226</v>
      </c>
      <c s="36">
        <v>0</v>
      </c>
      <c s="36">
        <f>ROUND(G55*H55,6)</f>
      </c>
      <c r="L55" s="38">
        <v>0</v>
      </c>
      <c s="32">
        <f>ROUND(ROUND(L55,2)*ROUND(G55,3),2)</f>
      </c>
      <c s="36" t="s">
        <v>62</v>
      </c>
      <c>
        <f>(M55*21)/100</f>
      </c>
      <c t="s">
        <v>27</v>
      </c>
    </row>
    <row r="56" spans="1:5" ht="12.75">
      <c r="A56" s="35" t="s">
        <v>55</v>
      </c>
      <c r="E56" s="39" t="s">
        <v>909</v>
      </c>
    </row>
    <row r="57" spans="1:5" ht="12.75">
      <c r="A57" s="35" t="s">
        <v>56</v>
      </c>
      <c r="E57" s="40" t="s">
        <v>870</v>
      </c>
    </row>
    <row r="58" spans="1:5" ht="63.75">
      <c r="A58" t="s">
        <v>58</v>
      </c>
      <c r="E58" s="39" t="s">
        <v>871</v>
      </c>
    </row>
    <row r="59" spans="1:16" ht="25.5">
      <c r="A59" t="s">
        <v>49</v>
      </c>
      <c s="34" t="s">
        <v>117</v>
      </c>
      <c s="34" t="s">
        <v>134</v>
      </c>
      <c s="35" t="s">
        <v>51</v>
      </c>
      <c s="6" t="s">
        <v>135</v>
      </c>
      <c s="36" t="s">
        <v>125</v>
      </c>
      <c s="37">
        <v>113</v>
      </c>
      <c s="36">
        <v>0</v>
      </c>
      <c s="36">
        <f>ROUND(G59*H59,6)</f>
      </c>
      <c r="L59" s="38">
        <v>0</v>
      </c>
      <c s="32">
        <f>ROUND(ROUND(L59,2)*ROUND(G59,3),2)</f>
      </c>
      <c s="36" t="s">
        <v>62</v>
      </c>
      <c>
        <f>(M59*21)/100</f>
      </c>
      <c t="s">
        <v>27</v>
      </c>
    </row>
    <row r="60" spans="1:5" ht="12.75">
      <c r="A60" s="35" t="s">
        <v>55</v>
      </c>
      <c r="E60" s="39" t="s">
        <v>51</v>
      </c>
    </row>
    <row r="61" spans="1:5" ht="12.75">
      <c r="A61" s="35" t="s">
        <v>56</v>
      </c>
      <c r="E61" s="40" t="s">
        <v>874</v>
      </c>
    </row>
    <row r="62" spans="1:5" ht="63.75">
      <c r="A62" t="s">
        <v>58</v>
      </c>
      <c r="E62" s="39" t="s">
        <v>875</v>
      </c>
    </row>
    <row r="63" spans="1:13" ht="12.75">
      <c r="A63" t="s">
        <v>46</v>
      </c>
      <c r="C63" s="31" t="s">
        <v>26</v>
      </c>
      <c r="E63" s="33" t="s">
        <v>138</v>
      </c>
      <c r="J63" s="32">
        <f>0</f>
      </c>
      <c s="32">
        <f>0</f>
      </c>
      <c s="32">
        <f>0+L64+L68+L72+L76</f>
      </c>
      <c s="32">
        <f>0+M64+M68+M72+M76</f>
      </c>
    </row>
    <row r="64" spans="1:16" ht="25.5">
      <c r="A64" t="s">
        <v>49</v>
      </c>
      <c s="34" t="s">
        <v>122</v>
      </c>
      <c s="34" t="s">
        <v>65</v>
      </c>
      <c s="35" t="s">
        <v>51</v>
      </c>
      <c s="6" t="s">
        <v>66</v>
      </c>
      <c s="36" t="s">
        <v>67</v>
      </c>
      <c s="37">
        <v>155</v>
      </c>
      <c s="36">
        <v>0</v>
      </c>
      <c s="36">
        <f>ROUND(G64*H64,6)</f>
      </c>
      <c r="L64" s="38">
        <v>0</v>
      </c>
      <c s="32">
        <f>ROUND(ROUND(L64,2)*ROUND(G64,3),2)</f>
      </c>
      <c s="36" t="s">
        <v>62</v>
      </c>
      <c>
        <f>(M64*21)/100</f>
      </c>
      <c t="s">
        <v>27</v>
      </c>
    </row>
    <row r="65" spans="1:5" ht="12.75">
      <c r="A65" s="35" t="s">
        <v>55</v>
      </c>
      <c r="E65" s="39" t="s">
        <v>51</v>
      </c>
    </row>
    <row r="66" spans="1:5" ht="12.75">
      <c r="A66" s="35" t="s">
        <v>56</v>
      </c>
      <c r="E66" s="40" t="s">
        <v>876</v>
      </c>
    </row>
    <row r="67" spans="1:5" ht="38.25">
      <c r="A67" t="s">
        <v>58</v>
      </c>
      <c r="E67" s="39" t="s">
        <v>911</v>
      </c>
    </row>
    <row r="68" spans="1:16" ht="25.5">
      <c r="A68" t="s">
        <v>49</v>
      </c>
      <c s="34" t="s">
        <v>128</v>
      </c>
      <c s="34" t="s">
        <v>912</v>
      </c>
      <c s="35" t="s">
        <v>51</v>
      </c>
      <c s="6" t="s">
        <v>66</v>
      </c>
      <c s="36" t="s">
        <v>67</v>
      </c>
      <c s="37">
        <v>50</v>
      </c>
      <c s="36">
        <v>0</v>
      </c>
      <c s="36">
        <f>ROUND(G68*H68,6)</f>
      </c>
      <c r="L68" s="38">
        <v>0</v>
      </c>
      <c s="32">
        <f>ROUND(ROUND(L68,2)*ROUND(G68,3),2)</f>
      </c>
      <c s="36" t="s">
        <v>62</v>
      </c>
      <c>
        <f>(M68*21)/100</f>
      </c>
      <c t="s">
        <v>27</v>
      </c>
    </row>
    <row r="69" spans="1:5" ht="12.75">
      <c r="A69" s="35" t="s">
        <v>55</v>
      </c>
      <c r="E69" s="39" t="s">
        <v>51</v>
      </c>
    </row>
    <row r="70" spans="1:5" ht="12.75">
      <c r="A70" s="35" t="s">
        <v>56</v>
      </c>
      <c r="E70" s="40" t="s">
        <v>876</v>
      </c>
    </row>
    <row r="71" spans="1:5" ht="38.25">
      <c r="A71" t="s">
        <v>58</v>
      </c>
      <c r="E71" s="39" t="s">
        <v>911</v>
      </c>
    </row>
    <row r="72" spans="1:16" ht="25.5">
      <c r="A72" t="s">
        <v>49</v>
      </c>
      <c s="34" t="s">
        <v>133</v>
      </c>
      <c s="34" t="s">
        <v>150</v>
      </c>
      <c s="35" t="s">
        <v>51</v>
      </c>
      <c s="6" t="s">
        <v>151</v>
      </c>
      <c s="36" t="s">
        <v>53</v>
      </c>
      <c s="37">
        <v>102.5</v>
      </c>
      <c s="36">
        <v>0</v>
      </c>
      <c s="36">
        <f>ROUND(G72*H72,6)</f>
      </c>
      <c r="L72" s="38">
        <v>0</v>
      </c>
      <c s="32">
        <f>ROUND(ROUND(L72,2)*ROUND(G72,3),2)</f>
      </c>
      <c s="36" t="s">
        <v>62</v>
      </c>
      <c>
        <f>(M72*21)/100</f>
      </c>
      <c t="s">
        <v>27</v>
      </c>
    </row>
    <row r="73" spans="1:5" ht="12.75">
      <c r="A73" s="35" t="s">
        <v>55</v>
      </c>
      <c r="E73" s="39" t="s">
        <v>51</v>
      </c>
    </row>
    <row r="74" spans="1:5" ht="12.75">
      <c r="A74" s="35" t="s">
        <v>56</v>
      </c>
      <c r="E74" s="40" t="s">
        <v>878</v>
      </c>
    </row>
    <row r="75" spans="1:5" ht="76.5">
      <c r="A75" t="s">
        <v>58</v>
      </c>
      <c r="E75" s="39" t="s">
        <v>153</v>
      </c>
    </row>
    <row r="76" spans="1:16" ht="25.5">
      <c r="A76" t="s">
        <v>49</v>
      </c>
      <c s="34" t="s">
        <v>139</v>
      </c>
      <c s="34" t="s">
        <v>155</v>
      </c>
      <c s="35" t="s">
        <v>51</v>
      </c>
      <c s="6" t="s">
        <v>156</v>
      </c>
      <c s="36" t="s">
        <v>53</v>
      </c>
      <c s="37">
        <v>102.5</v>
      </c>
      <c s="36">
        <v>0</v>
      </c>
      <c s="36">
        <f>ROUND(G76*H76,6)</f>
      </c>
      <c r="L76" s="38">
        <v>0</v>
      </c>
      <c s="32">
        <f>ROUND(ROUND(L76,2)*ROUND(G76,3),2)</f>
      </c>
      <c s="36" t="s">
        <v>62</v>
      </c>
      <c>
        <f>(M76*21)/100</f>
      </c>
      <c t="s">
        <v>27</v>
      </c>
    </row>
    <row r="77" spans="1:5" ht="12.75">
      <c r="A77" s="35" t="s">
        <v>55</v>
      </c>
      <c r="E77" s="39" t="s">
        <v>51</v>
      </c>
    </row>
    <row r="78" spans="1:5" ht="12.75">
      <c r="A78" s="35" t="s">
        <v>56</v>
      </c>
      <c r="E78" s="40" t="s">
        <v>878</v>
      </c>
    </row>
    <row r="79" spans="1:5" ht="63.75">
      <c r="A79" t="s">
        <v>58</v>
      </c>
      <c r="E79" s="39" t="s">
        <v>158</v>
      </c>
    </row>
    <row r="80" spans="1:13" ht="12.75">
      <c r="A80" t="s">
        <v>46</v>
      </c>
      <c r="C80" s="31" t="s">
        <v>70</v>
      </c>
      <c r="E80" s="33" t="s">
        <v>165</v>
      </c>
      <c r="J80" s="32">
        <f>0</f>
      </c>
      <c s="32">
        <f>0</f>
      </c>
      <c s="32">
        <f>0+L81+L85+L89+L93+L97+L101+L105+L109+L113+L117</f>
      </c>
      <c s="32">
        <f>0+M81+M85+M89+M93+M97+M101+M105+M109+M113+M117</f>
      </c>
    </row>
    <row r="81" spans="1:16" ht="25.5">
      <c r="A81" t="s">
        <v>49</v>
      </c>
      <c s="34" t="s">
        <v>144</v>
      </c>
      <c s="34" t="s">
        <v>65</v>
      </c>
      <c s="35" t="s">
        <v>51</v>
      </c>
      <c s="6" t="s">
        <v>66</v>
      </c>
      <c s="36" t="s">
        <v>67</v>
      </c>
      <c s="37">
        <v>310</v>
      </c>
      <c s="36">
        <v>0</v>
      </c>
      <c s="36">
        <f>ROUND(G81*H81,6)</f>
      </c>
      <c r="L81" s="38">
        <v>0</v>
      </c>
      <c s="32">
        <f>ROUND(ROUND(L81,2)*ROUND(G81,3),2)</f>
      </c>
      <c s="36" t="s">
        <v>62</v>
      </c>
      <c>
        <f>(M81*21)/100</f>
      </c>
      <c t="s">
        <v>27</v>
      </c>
    </row>
    <row r="82" spans="1:5" ht="12.75">
      <c r="A82" s="35" t="s">
        <v>55</v>
      </c>
      <c r="E82" s="39" t="s">
        <v>51</v>
      </c>
    </row>
    <row r="83" spans="1:5" ht="12.75">
      <c r="A83" s="35" t="s">
        <v>56</v>
      </c>
      <c r="E83" s="40" t="s">
        <v>923</v>
      </c>
    </row>
    <row r="84" spans="1:5" ht="51">
      <c r="A84" t="s">
        <v>58</v>
      </c>
      <c r="E84" s="39" t="s">
        <v>591</v>
      </c>
    </row>
    <row r="85" spans="1:16" ht="25.5">
      <c r="A85" t="s">
        <v>49</v>
      </c>
      <c s="34" t="s">
        <v>149</v>
      </c>
      <c s="34" t="s">
        <v>150</v>
      </c>
      <c s="35" t="s">
        <v>51</v>
      </c>
      <c s="6" t="s">
        <v>151</v>
      </c>
      <c s="36" t="s">
        <v>53</v>
      </c>
      <c s="37">
        <v>155</v>
      </c>
      <c s="36">
        <v>0</v>
      </c>
      <c s="36">
        <f>ROUND(G85*H85,6)</f>
      </c>
      <c r="L85" s="38">
        <v>0</v>
      </c>
      <c s="32">
        <f>ROUND(ROUND(L85,2)*ROUND(G85,3),2)</f>
      </c>
      <c s="36" t="s">
        <v>62</v>
      </c>
      <c>
        <f>(M85*21)/100</f>
      </c>
      <c t="s">
        <v>27</v>
      </c>
    </row>
    <row r="86" spans="1:5" ht="12.75">
      <c r="A86" s="35" t="s">
        <v>55</v>
      </c>
      <c r="E86" s="39" t="s">
        <v>51</v>
      </c>
    </row>
    <row r="87" spans="1:5" ht="12.75">
      <c r="A87" s="35" t="s">
        <v>56</v>
      </c>
      <c r="E87" s="40" t="s">
        <v>878</v>
      </c>
    </row>
    <row r="88" spans="1:5" ht="76.5">
      <c r="A88" t="s">
        <v>58</v>
      </c>
      <c r="E88" s="39" t="s">
        <v>153</v>
      </c>
    </row>
    <row r="89" spans="1:16" ht="25.5">
      <c r="A89" t="s">
        <v>49</v>
      </c>
      <c s="34" t="s">
        <v>154</v>
      </c>
      <c s="34" t="s">
        <v>155</v>
      </c>
      <c s="35" t="s">
        <v>51</v>
      </c>
      <c s="6" t="s">
        <v>156</v>
      </c>
      <c s="36" t="s">
        <v>53</v>
      </c>
      <c s="37">
        <v>155</v>
      </c>
      <c s="36">
        <v>0</v>
      </c>
      <c s="36">
        <f>ROUND(G89*H89,6)</f>
      </c>
      <c r="L89" s="38">
        <v>0</v>
      </c>
      <c s="32">
        <f>ROUND(ROUND(L89,2)*ROUND(G89,3),2)</f>
      </c>
      <c s="36" t="s">
        <v>62</v>
      </c>
      <c>
        <f>(M89*21)/100</f>
      </c>
      <c t="s">
        <v>27</v>
      </c>
    </row>
    <row r="90" spans="1:5" ht="12.75">
      <c r="A90" s="35" t="s">
        <v>55</v>
      </c>
      <c r="E90" s="39" t="s">
        <v>51</v>
      </c>
    </row>
    <row r="91" spans="1:5" ht="12.75">
      <c r="A91" s="35" t="s">
        <v>56</v>
      </c>
      <c r="E91" s="40" t="s">
        <v>878</v>
      </c>
    </row>
    <row r="92" spans="1:5" ht="63.75">
      <c r="A92" t="s">
        <v>58</v>
      </c>
      <c r="E92" s="39" t="s">
        <v>158</v>
      </c>
    </row>
    <row r="93" spans="1:16" ht="12.75">
      <c r="A93" t="s">
        <v>49</v>
      </c>
      <c s="34" t="s">
        <v>159</v>
      </c>
      <c s="34" t="s">
        <v>175</v>
      </c>
      <c s="35" t="s">
        <v>51</v>
      </c>
      <c s="6" t="s">
        <v>176</v>
      </c>
      <c s="36" t="s">
        <v>53</v>
      </c>
      <c s="37">
        <v>1225</v>
      </c>
      <c s="36">
        <v>0</v>
      </c>
      <c s="36">
        <f>ROUND(G93*H93,6)</f>
      </c>
      <c r="L93" s="38">
        <v>0</v>
      </c>
      <c s="32">
        <f>ROUND(ROUND(L93,2)*ROUND(G93,3),2)</f>
      </c>
      <c s="36" t="s">
        <v>62</v>
      </c>
      <c>
        <f>(M93*21)/100</f>
      </c>
      <c t="s">
        <v>27</v>
      </c>
    </row>
    <row r="94" spans="1:5" ht="12.75">
      <c r="A94" s="35" t="s">
        <v>55</v>
      </c>
      <c r="E94" s="39" t="s">
        <v>51</v>
      </c>
    </row>
    <row r="95" spans="1:5" ht="12.75">
      <c r="A95" s="35" t="s">
        <v>56</v>
      </c>
      <c r="E95" s="40" t="s">
        <v>923</v>
      </c>
    </row>
    <row r="96" spans="1:5" ht="38.25">
      <c r="A96" t="s">
        <v>58</v>
      </c>
      <c r="E96" s="39" t="s">
        <v>178</v>
      </c>
    </row>
    <row r="97" spans="1:16" ht="12.75">
      <c r="A97" t="s">
        <v>49</v>
      </c>
      <c s="34" t="s">
        <v>166</v>
      </c>
      <c s="34" t="s">
        <v>180</v>
      </c>
      <c s="35" t="s">
        <v>51</v>
      </c>
      <c s="6" t="s">
        <v>181</v>
      </c>
      <c s="36" t="s">
        <v>53</v>
      </c>
      <c s="37">
        <v>1225</v>
      </c>
      <c s="36">
        <v>0</v>
      </c>
      <c s="36">
        <f>ROUND(G97*H97,6)</f>
      </c>
      <c r="L97" s="38">
        <v>0</v>
      </c>
      <c s="32">
        <f>ROUND(ROUND(L97,2)*ROUND(G97,3),2)</f>
      </c>
      <c s="36" t="s">
        <v>62</v>
      </c>
      <c>
        <f>(M97*21)/100</f>
      </c>
      <c t="s">
        <v>27</v>
      </c>
    </row>
    <row r="98" spans="1:5" ht="12.75">
      <c r="A98" s="35" t="s">
        <v>55</v>
      </c>
      <c r="E98" s="39" t="s">
        <v>51</v>
      </c>
    </row>
    <row r="99" spans="1:5" ht="12.75">
      <c r="A99" s="35" t="s">
        <v>56</v>
      </c>
      <c r="E99" s="40" t="s">
        <v>923</v>
      </c>
    </row>
    <row r="100" spans="1:5" ht="38.25">
      <c r="A100" t="s">
        <v>58</v>
      </c>
      <c r="E100" s="39" t="s">
        <v>183</v>
      </c>
    </row>
    <row r="101" spans="1:16" ht="12.75">
      <c r="A101" t="s">
        <v>49</v>
      </c>
      <c s="34" t="s">
        <v>168</v>
      </c>
      <c s="34" t="s">
        <v>185</v>
      </c>
      <c s="35" t="s">
        <v>51</v>
      </c>
      <c s="6" t="s">
        <v>186</v>
      </c>
      <c s="36" t="s">
        <v>53</v>
      </c>
      <c s="37">
        <v>660</v>
      </c>
      <c s="36">
        <v>0</v>
      </c>
      <c s="36">
        <f>ROUND(G101*H101,6)</f>
      </c>
      <c r="L101" s="38">
        <v>0</v>
      </c>
      <c s="32">
        <f>ROUND(ROUND(L101,2)*ROUND(G101,3),2)</f>
      </c>
      <c s="36" t="s">
        <v>62</v>
      </c>
      <c>
        <f>(M101*21)/100</f>
      </c>
      <c t="s">
        <v>27</v>
      </c>
    </row>
    <row r="102" spans="1:5" ht="12.75">
      <c r="A102" s="35" t="s">
        <v>55</v>
      </c>
      <c r="E102" s="39" t="s">
        <v>51</v>
      </c>
    </row>
    <row r="103" spans="1:5" ht="12.75">
      <c r="A103" s="35" t="s">
        <v>56</v>
      </c>
      <c r="E103" s="40" t="s">
        <v>923</v>
      </c>
    </row>
    <row r="104" spans="1:5" ht="38.25">
      <c r="A104" t="s">
        <v>58</v>
      </c>
      <c r="E104" s="39" t="s">
        <v>188</v>
      </c>
    </row>
    <row r="105" spans="1:16" ht="25.5">
      <c r="A105" t="s">
        <v>49</v>
      </c>
      <c s="34" t="s">
        <v>171</v>
      </c>
      <c s="34" t="s">
        <v>96</v>
      </c>
      <c s="35" t="s">
        <v>51</v>
      </c>
      <c s="6" t="s">
        <v>97</v>
      </c>
      <c s="36" t="s">
        <v>98</v>
      </c>
      <c s="37">
        <v>2880</v>
      </c>
      <c s="36">
        <v>0</v>
      </c>
      <c s="36">
        <f>ROUND(G105*H105,6)</f>
      </c>
      <c r="L105" s="38">
        <v>0</v>
      </c>
      <c s="32">
        <f>ROUND(ROUND(L105,2)*ROUND(G105,3),2)</f>
      </c>
      <c s="36" t="s">
        <v>62</v>
      </c>
      <c>
        <f>(M105*21)/100</f>
      </c>
      <c t="s">
        <v>27</v>
      </c>
    </row>
    <row r="106" spans="1:5" ht="12.75">
      <c r="A106" s="35" t="s">
        <v>55</v>
      </c>
      <c r="E106" s="39" t="s">
        <v>51</v>
      </c>
    </row>
    <row r="107" spans="1:5" ht="38.25">
      <c r="A107" s="35" t="s">
        <v>56</v>
      </c>
      <c r="E107" s="40" t="s">
        <v>924</v>
      </c>
    </row>
    <row r="108" spans="1:5" ht="38.25">
      <c r="A108" t="s">
        <v>58</v>
      </c>
      <c r="E108" s="39" t="s">
        <v>191</v>
      </c>
    </row>
    <row r="109" spans="1:16" ht="12.75">
      <c r="A109" t="s">
        <v>49</v>
      </c>
      <c s="34" t="s">
        <v>172</v>
      </c>
      <c s="34" t="s">
        <v>193</v>
      </c>
      <c s="35" t="s">
        <v>51</v>
      </c>
      <c s="6" t="s">
        <v>194</v>
      </c>
      <c s="36" t="s">
        <v>98</v>
      </c>
      <c s="37">
        <v>2496</v>
      </c>
      <c s="36">
        <v>0</v>
      </c>
      <c s="36">
        <f>ROUND(G109*H109,6)</f>
      </c>
      <c r="L109" s="38">
        <v>0</v>
      </c>
      <c s="32">
        <f>ROUND(ROUND(L109,2)*ROUND(G109,3),2)</f>
      </c>
      <c s="36" t="s">
        <v>62</v>
      </c>
      <c>
        <f>(M109*21)/100</f>
      </c>
      <c t="s">
        <v>27</v>
      </c>
    </row>
    <row r="110" spans="1:5" ht="12.75">
      <c r="A110" s="35" t="s">
        <v>55</v>
      </c>
      <c r="E110" s="39" t="s">
        <v>51</v>
      </c>
    </row>
    <row r="111" spans="1:5" ht="38.25">
      <c r="A111" s="35" t="s">
        <v>56</v>
      </c>
      <c r="E111" s="40" t="s">
        <v>925</v>
      </c>
    </row>
    <row r="112" spans="1:5" ht="25.5">
      <c r="A112" t="s">
        <v>58</v>
      </c>
      <c r="E112" s="39" t="s">
        <v>196</v>
      </c>
    </row>
    <row r="113" spans="1:16" ht="12.75">
      <c r="A113" t="s">
        <v>49</v>
      </c>
      <c s="34" t="s">
        <v>173</v>
      </c>
      <c s="34" t="s">
        <v>102</v>
      </c>
      <c s="35" t="s">
        <v>51</v>
      </c>
      <c s="6" t="s">
        <v>103</v>
      </c>
      <c s="36" t="s">
        <v>98</v>
      </c>
      <c s="37">
        <v>384</v>
      </c>
      <c s="36">
        <v>0</v>
      </c>
      <c s="36">
        <f>ROUND(G113*H113,6)</f>
      </c>
      <c r="L113" s="38">
        <v>0</v>
      </c>
      <c s="32">
        <f>ROUND(ROUND(L113,2)*ROUND(G113,3),2)</f>
      </c>
      <c s="36" t="s">
        <v>62</v>
      </c>
      <c>
        <f>(M113*21)/100</f>
      </c>
      <c t="s">
        <v>27</v>
      </c>
    </row>
    <row r="114" spans="1:5" ht="12.75">
      <c r="A114" s="35" t="s">
        <v>55</v>
      </c>
      <c r="E114" s="39" t="s">
        <v>51</v>
      </c>
    </row>
    <row r="115" spans="1:5" ht="38.25">
      <c r="A115" s="35" t="s">
        <v>56</v>
      </c>
      <c r="E115" s="40" t="s">
        <v>926</v>
      </c>
    </row>
    <row r="116" spans="1:5" ht="25.5">
      <c r="A116" t="s">
        <v>58</v>
      </c>
      <c r="E116" s="39" t="s">
        <v>105</v>
      </c>
    </row>
    <row r="117" spans="1:16" ht="25.5">
      <c r="A117" t="s">
        <v>49</v>
      </c>
      <c s="34" t="s">
        <v>174</v>
      </c>
      <c s="34" t="s">
        <v>199</v>
      </c>
      <c s="35" t="s">
        <v>51</v>
      </c>
      <c s="6" t="s">
        <v>200</v>
      </c>
      <c s="36" t="s">
        <v>67</v>
      </c>
      <c s="37">
        <v>10</v>
      </c>
      <c s="36">
        <v>0</v>
      </c>
      <c s="36">
        <f>ROUND(G117*H117,6)</f>
      </c>
      <c r="L117" s="38">
        <v>0</v>
      </c>
      <c s="32">
        <f>ROUND(ROUND(L117,2)*ROUND(G117,3),2)</f>
      </c>
      <c s="36" t="s">
        <v>62</v>
      </c>
      <c>
        <f>(M117*21)/100</f>
      </c>
      <c t="s">
        <v>27</v>
      </c>
    </row>
    <row r="118" spans="1:5" ht="12.75">
      <c r="A118" s="35" t="s">
        <v>55</v>
      </c>
      <c r="E118" s="39" t="s">
        <v>51</v>
      </c>
    </row>
    <row r="119" spans="1:5" ht="25.5">
      <c r="A119" s="35" t="s">
        <v>56</v>
      </c>
      <c r="E119" s="40" t="s">
        <v>350</v>
      </c>
    </row>
    <row r="120" spans="1:5" ht="25.5">
      <c r="A120" t="s">
        <v>58</v>
      </c>
      <c r="E120" s="39" t="s">
        <v>202</v>
      </c>
    </row>
    <row r="121" spans="1:13" ht="12.75">
      <c r="A121" t="s">
        <v>46</v>
      </c>
      <c r="C121" s="31" t="s">
        <v>74</v>
      </c>
      <c r="E121" s="33" t="s">
        <v>879</v>
      </c>
      <c r="J121" s="32">
        <f>0</f>
      </c>
      <c s="32">
        <f>0</f>
      </c>
      <c s="32">
        <f>0+L122+L126+L130+L134</f>
      </c>
      <c s="32">
        <f>0+M122+M126+M130+M134</f>
      </c>
    </row>
    <row r="122" spans="1:16" ht="12.75">
      <c r="A122" t="s">
        <v>49</v>
      </c>
      <c s="34" t="s">
        <v>179</v>
      </c>
      <c s="34" t="s">
        <v>880</v>
      </c>
      <c s="35" t="s">
        <v>51</v>
      </c>
      <c s="6" t="s">
        <v>881</v>
      </c>
      <c s="36" t="s">
        <v>125</v>
      </c>
      <c s="37">
        <v>5</v>
      </c>
      <c s="36">
        <v>0</v>
      </c>
      <c s="36">
        <f>ROUND(G122*H122,6)</f>
      </c>
      <c r="L122" s="38">
        <v>0</v>
      </c>
      <c s="32">
        <f>ROUND(ROUND(L122,2)*ROUND(G122,3),2)</f>
      </c>
      <c s="36" t="s">
        <v>62</v>
      </c>
      <c>
        <f>(M122*21)/100</f>
      </c>
      <c t="s">
        <v>27</v>
      </c>
    </row>
    <row r="123" spans="1:5" ht="12.75">
      <c r="A123" s="35" t="s">
        <v>55</v>
      </c>
      <c r="E123" s="39" t="s">
        <v>51</v>
      </c>
    </row>
    <row r="124" spans="1:5" ht="12.75">
      <c r="A124" s="35" t="s">
        <v>56</v>
      </c>
      <c r="E124" s="40" t="s">
        <v>882</v>
      </c>
    </row>
    <row r="125" spans="1:5" ht="25.5">
      <c r="A125" t="s">
        <v>58</v>
      </c>
      <c r="E125" s="39" t="s">
        <v>883</v>
      </c>
    </row>
    <row r="126" spans="1:16" ht="12.75">
      <c r="A126" t="s">
        <v>49</v>
      </c>
      <c s="34" t="s">
        <v>184</v>
      </c>
      <c s="34" t="s">
        <v>884</v>
      </c>
      <c s="35" t="s">
        <v>51</v>
      </c>
      <c s="6" t="s">
        <v>885</v>
      </c>
      <c s="36" t="s">
        <v>125</v>
      </c>
      <c s="37">
        <v>12</v>
      </c>
      <c s="36">
        <v>0</v>
      </c>
      <c s="36">
        <f>ROUND(G126*H126,6)</f>
      </c>
      <c r="L126" s="38">
        <v>0</v>
      </c>
      <c s="32">
        <f>ROUND(ROUND(L126,2)*ROUND(G126,3),2)</f>
      </c>
      <c s="36" t="s">
        <v>62</v>
      </c>
      <c>
        <f>(M126*21)/100</f>
      </c>
      <c t="s">
        <v>27</v>
      </c>
    </row>
    <row r="127" spans="1:5" ht="12.75">
      <c r="A127" s="35" t="s">
        <v>55</v>
      </c>
      <c r="E127" s="39" t="s">
        <v>51</v>
      </c>
    </row>
    <row r="128" spans="1:5" ht="12.75">
      <c r="A128" s="35" t="s">
        <v>56</v>
      </c>
      <c r="E128" s="40" t="s">
        <v>886</v>
      </c>
    </row>
    <row r="129" spans="1:5" ht="51">
      <c r="A129" t="s">
        <v>58</v>
      </c>
      <c r="E129" s="39" t="s">
        <v>887</v>
      </c>
    </row>
    <row r="130" spans="1:16" ht="12.75">
      <c r="A130" t="s">
        <v>49</v>
      </c>
      <c s="34" t="s">
        <v>189</v>
      </c>
      <c s="34" t="s">
        <v>888</v>
      </c>
      <c s="35" t="s">
        <v>51</v>
      </c>
      <c s="6" t="s">
        <v>889</v>
      </c>
      <c s="36" t="s">
        <v>98</v>
      </c>
      <c s="37">
        <v>8</v>
      </c>
      <c s="36">
        <v>0</v>
      </c>
      <c s="36">
        <f>ROUND(G130*H130,6)</f>
      </c>
      <c r="L130" s="38">
        <v>0</v>
      </c>
      <c s="32">
        <f>ROUND(ROUND(L130,2)*ROUND(G130,3),2)</f>
      </c>
      <c s="36" t="s">
        <v>62</v>
      </c>
      <c>
        <f>(M130*21)/100</f>
      </c>
      <c t="s">
        <v>27</v>
      </c>
    </row>
    <row r="131" spans="1:5" ht="12.75">
      <c r="A131" s="35" t="s">
        <v>55</v>
      </c>
      <c r="E131" s="39" t="s">
        <v>51</v>
      </c>
    </row>
    <row r="132" spans="1:5" ht="12.75">
      <c r="A132" s="35" t="s">
        <v>56</v>
      </c>
      <c r="E132" s="40" t="s">
        <v>890</v>
      </c>
    </row>
    <row r="133" spans="1:5" ht="51">
      <c r="A133" t="s">
        <v>58</v>
      </c>
      <c r="E133" s="39" t="s">
        <v>891</v>
      </c>
    </row>
    <row r="134" spans="1:16" ht="12.75">
      <c r="A134" t="s">
        <v>49</v>
      </c>
      <c s="34" t="s">
        <v>192</v>
      </c>
      <c s="34" t="s">
        <v>892</v>
      </c>
      <c s="35" t="s">
        <v>51</v>
      </c>
      <c s="6" t="s">
        <v>893</v>
      </c>
      <c s="36" t="s">
        <v>125</v>
      </c>
      <c s="37">
        <v>2</v>
      </c>
      <c s="36">
        <v>0</v>
      </c>
      <c s="36">
        <f>ROUND(G134*H134,6)</f>
      </c>
      <c r="L134" s="38">
        <v>0</v>
      </c>
      <c s="32">
        <f>ROUND(ROUND(L134,2)*ROUND(G134,3),2)</f>
      </c>
      <c s="36" t="s">
        <v>62</v>
      </c>
      <c>
        <f>(M134*21)/100</f>
      </c>
      <c t="s">
        <v>27</v>
      </c>
    </row>
    <row r="135" spans="1:5" ht="12.75">
      <c r="A135" s="35" t="s">
        <v>55</v>
      </c>
      <c r="E135" s="39" t="s">
        <v>927</v>
      </c>
    </row>
    <row r="136" spans="1:5" ht="12.75">
      <c r="A136" s="35" t="s">
        <v>56</v>
      </c>
      <c r="E136" s="40" t="s">
        <v>874</v>
      </c>
    </row>
    <row r="137" spans="1:5" ht="76.5">
      <c r="A137" t="s">
        <v>58</v>
      </c>
      <c r="E137" s="39" t="s">
        <v>895</v>
      </c>
    </row>
    <row r="138" spans="1:13" ht="12.75">
      <c r="A138" t="s">
        <v>46</v>
      </c>
      <c r="C138" s="31" t="s">
        <v>80</v>
      </c>
      <c r="E138" s="33" t="s">
        <v>257</v>
      </c>
      <c r="J138" s="32">
        <f>0</f>
      </c>
      <c s="32">
        <f>0</f>
      </c>
      <c s="32">
        <f>0+L139+L143+L147+L151+L155+L159</f>
      </c>
      <c s="32">
        <f>0+M139+M143+M147+M151+M155+M159</f>
      </c>
    </row>
    <row r="139" spans="1:16" ht="25.5">
      <c r="A139" t="s">
        <v>49</v>
      </c>
      <c s="34" t="s">
        <v>197</v>
      </c>
      <c s="34" t="s">
        <v>259</v>
      </c>
      <c s="35" t="s">
        <v>51</v>
      </c>
      <c s="6" t="s">
        <v>260</v>
      </c>
      <c s="36" t="s">
        <v>261</v>
      </c>
      <c s="37">
        <v>45.6</v>
      </c>
      <c s="36">
        <v>0</v>
      </c>
      <c s="36">
        <f>ROUND(G139*H139,6)</f>
      </c>
      <c r="L139" s="38">
        <v>0</v>
      </c>
      <c s="32">
        <f>ROUND(ROUND(L139,2)*ROUND(G139,3),2)</f>
      </c>
      <c s="36" t="s">
        <v>62</v>
      </c>
      <c>
        <f>(M139*21)/100</f>
      </c>
      <c t="s">
        <v>27</v>
      </c>
    </row>
    <row r="140" spans="1:5" ht="12.75">
      <c r="A140" s="35" t="s">
        <v>55</v>
      </c>
      <c r="E140" s="39" t="s">
        <v>51</v>
      </c>
    </row>
    <row r="141" spans="1:5" ht="140.25">
      <c r="A141" s="35" t="s">
        <v>56</v>
      </c>
      <c r="E141" s="40" t="s">
        <v>896</v>
      </c>
    </row>
    <row r="142" spans="1:5" ht="25.5">
      <c r="A142" t="s">
        <v>58</v>
      </c>
      <c r="E142" s="39" t="s">
        <v>263</v>
      </c>
    </row>
    <row r="143" spans="1:16" ht="12.75">
      <c r="A143" t="s">
        <v>49</v>
      </c>
      <c s="34" t="s">
        <v>198</v>
      </c>
      <c s="34" t="s">
        <v>265</v>
      </c>
      <c s="35" t="s">
        <v>51</v>
      </c>
      <c s="6" t="s">
        <v>266</v>
      </c>
      <c s="36" t="s">
        <v>261</v>
      </c>
      <c s="37">
        <v>698.576</v>
      </c>
      <c s="36">
        <v>0</v>
      </c>
      <c s="36">
        <f>ROUND(G143*H143,6)</f>
      </c>
      <c r="L143" s="38">
        <v>0</v>
      </c>
      <c s="32">
        <f>ROUND(ROUND(L143,2)*ROUND(G143,3),2)</f>
      </c>
      <c s="36" t="s">
        <v>62</v>
      </c>
      <c>
        <f>(M143*21)/100</f>
      </c>
      <c t="s">
        <v>27</v>
      </c>
    </row>
    <row r="144" spans="1:5" ht="12.75">
      <c r="A144" s="35" t="s">
        <v>55</v>
      </c>
      <c r="E144" s="39" t="s">
        <v>51</v>
      </c>
    </row>
    <row r="145" spans="1:5" ht="63.75">
      <c r="A145" s="35" t="s">
        <v>56</v>
      </c>
      <c r="E145" s="40" t="s">
        <v>913</v>
      </c>
    </row>
    <row r="146" spans="1:5" ht="38.25">
      <c r="A146" t="s">
        <v>58</v>
      </c>
      <c r="E146" s="39" t="s">
        <v>420</v>
      </c>
    </row>
    <row r="147" spans="1:16" ht="25.5">
      <c r="A147" t="s">
        <v>49</v>
      </c>
      <c s="34" t="s">
        <v>204</v>
      </c>
      <c s="34" t="s">
        <v>270</v>
      </c>
      <c s="35" t="s">
        <v>51</v>
      </c>
      <c s="6" t="s">
        <v>271</v>
      </c>
      <c s="36" t="s">
        <v>261</v>
      </c>
      <c s="37">
        <v>509.187</v>
      </c>
      <c s="36">
        <v>0</v>
      </c>
      <c s="36">
        <f>ROUND(G147*H147,6)</f>
      </c>
      <c r="L147" s="38">
        <v>0</v>
      </c>
      <c s="32">
        <f>ROUND(ROUND(L147,2)*ROUND(G147,3),2)</f>
      </c>
      <c s="36" t="s">
        <v>62</v>
      </c>
      <c>
        <f>(M147*21)/100</f>
      </c>
      <c t="s">
        <v>27</v>
      </c>
    </row>
    <row r="148" spans="1:5" ht="12.75">
      <c r="A148" s="35" t="s">
        <v>55</v>
      </c>
      <c r="E148" s="39" t="s">
        <v>51</v>
      </c>
    </row>
    <row r="149" spans="1:5" ht="51">
      <c r="A149" s="35" t="s">
        <v>56</v>
      </c>
      <c r="E149" s="40" t="s">
        <v>914</v>
      </c>
    </row>
    <row r="150" spans="1:5" ht="76.5">
      <c r="A150" t="s">
        <v>58</v>
      </c>
      <c r="E150" s="39" t="s">
        <v>897</v>
      </c>
    </row>
    <row r="151" spans="1:16" ht="25.5">
      <c r="A151" t="s">
        <v>49</v>
      </c>
      <c s="34" t="s">
        <v>209</v>
      </c>
      <c s="34" t="s">
        <v>382</v>
      </c>
      <c s="35" t="s">
        <v>51</v>
      </c>
      <c s="6" t="s">
        <v>383</v>
      </c>
      <c s="36" t="s">
        <v>261</v>
      </c>
      <c s="37">
        <v>4582.686</v>
      </c>
      <c s="36">
        <v>0</v>
      </c>
      <c s="36">
        <f>ROUND(G151*H151,6)</f>
      </c>
      <c r="L151" s="38">
        <v>0</v>
      </c>
      <c s="32">
        <f>ROUND(ROUND(L151,2)*ROUND(G151,3),2)</f>
      </c>
      <c s="36" t="s">
        <v>62</v>
      </c>
      <c>
        <f>(M151*21)/100</f>
      </c>
      <c t="s">
        <v>27</v>
      </c>
    </row>
    <row r="152" spans="1:5" ht="12.75">
      <c r="A152" s="35" t="s">
        <v>55</v>
      </c>
      <c r="E152" s="39" t="s">
        <v>51</v>
      </c>
    </row>
    <row r="153" spans="1:5" ht="12.75">
      <c r="A153" s="35" t="s">
        <v>56</v>
      </c>
      <c r="E153" s="40" t="s">
        <v>915</v>
      </c>
    </row>
    <row r="154" spans="1:5" ht="12.75">
      <c r="A154" t="s">
        <v>58</v>
      </c>
      <c r="E154" s="39" t="s">
        <v>916</v>
      </c>
    </row>
    <row r="155" spans="1:16" ht="25.5">
      <c r="A155" t="s">
        <v>49</v>
      </c>
      <c s="34" t="s">
        <v>214</v>
      </c>
      <c s="34" t="s">
        <v>275</v>
      </c>
      <c s="35" t="s">
        <v>276</v>
      </c>
      <c s="6" t="s">
        <v>277</v>
      </c>
      <c s="36" t="s">
        <v>261</v>
      </c>
      <c s="37">
        <v>213.57</v>
      </c>
      <c s="36">
        <v>0</v>
      </c>
      <c s="36">
        <f>ROUND(G155*H155,6)</f>
      </c>
      <c r="L155" s="38">
        <v>0</v>
      </c>
      <c s="32">
        <f>ROUND(ROUND(L155,2)*ROUND(G155,3),2)</f>
      </c>
      <c s="36" t="s">
        <v>77</v>
      </c>
      <c>
        <f>(M155*21)/100</f>
      </c>
      <c t="s">
        <v>27</v>
      </c>
    </row>
    <row r="156" spans="1:5" ht="25.5">
      <c r="A156" s="35" t="s">
        <v>55</v>
      </c>
      <c r="E156" s="39" t="s">
        <v>278</v>
      </c>
    </row>
    <row r="157" spans="1:5" ht="25.5">
      <c r="A157" s="35" t="s">
        <v>56</v>
      </c>
      <c r="E157" s="40" t="s">
        <v>813</v>
      </c>
    </row>
    <row r="158" spans="1:5" ht="102">
      <c r="A158" t="s">
        <v>58</v>
      </c>
      <c r="E158" s="39" t="s">
        <v>280</v>
      </c>
    </row>
    <row r="159" spans="1:16" ht="25.5">
      <c r="A159" t="s">
        <v>49</v>
      </c>
      <c s="34" t="s">
        <v>219</v>
      </c>
      <c s="34" t="s">
        <v>275</v>
      </c>
      <c s="35" t="s">
        <v>282</v>
      </c>
      <c s="6" t="s">
        <v>283</v>
      </c>
      <c s="36" t="s">
        <v>261</v>
      </c>
      <c s="37">
        <v>10.406</v>
      </c>
      <c s="36">
        <v>0</v>
      </c>
      <c s="36">
        <f>ROUND(G159*H159,6)</f>
      </c>
      <c r="L159" s="38">
        <v>0</v>
      </c>
      <c s="32">
        <f>ROUND(ROUND(L159,2)*ROUND(G159,3),2)</f>
      </c>
      <c s="36" t="s">
        <v>77</v>
      </c>
      <c>
        <f>(M159*21)/100</f>
      </c>
      <c t="s">
        <v>27</v>
      </c>
    </row>
    <row r="160" spans="1:5" ht="25.5">
      <c r="A160" s="35" t="s">
        <v>55</v>
      </c>
      <c r="E160" s="39" t="s">
        <v>278</v>
      </c>
    </row>
    <row r="161" spans="1:5" ht="25.5">
      <c r="A161" s="35" t="s">
        <v>56</v>
      </c>
      <c r="E161" s="40" t="s">
        <v>390</v>
      </c>
    </row>
    <row r="162" spans="1:5" ht="102">
      <c r="A162" t="s">
        <v>58</v>
      </c>
      <c r="E162"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930</v>
      </c>
      <c r="E8" s="30" t="s">
        <v>929</v>
      </c>
      <c r="J8" s="29">
        <f>0+J9+J38+J63+J76</f>
      </c>
      <c s="29">
        <f>0+K9+K38+K63+K76</f>
      </c>
      <c s="29">
        <f>0+L9+L38+L63+L76</f>
      </c>
      <c s="29">
        <f>0+M9+M38+M63+M76</f>
      </c>
    </row>
    <row r="9" spans="1:13" ht="12.75">
      <c r="A9" t="s">
        <v>46</v>
      </c>
      <c r="C9" s="31" t="s">
        <v>47</v>
      </c>
      <c r="E9" s="33" t="s">
        <v>48</v>
      </c>
      <c r="J9" s="32">
        <f>0</f>
      </c>
      <c s="32">
        <f>0</f>
      </c>
      <c s="32">
        <f>0+L10+L14+L18+L22+L26+L30+L34</f>
      </c>
      <c s="32">
        <f>0+M10+M14+M18+M22+M26+M30+M34</f>
      </c>
    </row>
    <row r="10" spans="1:16" ht="12.75">
      <c r="A10" t="s">
        <v>49</v>
      </c>
      <c s="34" t="s">
        <v>47</v>
      </c>
      <c s="34" t="s">
        <v>852</v>
      </c>
      <c s="35" t="s">
        <v>27</v>
      </c>
      <c s="6" t="s">
        <v>52</v>
      </c>
      <c s="36" t="s">
        <v>53</v>
      </c>
      <c s="37">
        <v>198</v>
      </c>
      <c s="36">
        <v>0</v>
      </c>
      <c s="36">
        <f>ROUND(G10*H10,6)</f>
      </c>
      <c r="L10" s="38">
        <v>0</v>
      </c>
      <c s="32">
        <f>ROUND(ROUND(L10,2)*ROUND(G10,3),2)</f>
      </c>
      <c s="36" t="s">
        <v>54</v>
      </c>
      <c>
        <f>(M10*21)/100</f>
      </c>
      <c t="s">
        <v>27</v>
      </c>
    </row>
    <row r="11" spans="1:5" ht="12.75">
      <c r="A11" s="35" t="s">
        <v>55</v>
      </c>
      <c r="E11" s="39" t="s">
        <v>516</v>
      </c>
    </row>
    <row r="12" spans="1:5" ht="25.5">
      <c r="A12" s="35" t="s">
        <v>56</v>
      </c>
      <c r="E12" s="40" t="s">
        <v>921</v>
      </c>
    </row>
    <row r="13" spans="1:5" ht="38.25">
      <c r="A13" t="s">
        <v>58</v>
      </c>
      <c r="E13" s="39" t="s">
        <v>855</v>
      </c>
    </row>
    <row r="14" spans="1:16" ht="25.5">
      <c r="A14" t="s">
        <v>49</v>
      </c>
      <c s="34" t="s">
        <v>27</v>
      </c>
      <c s="34" t="s">
        <v>65</v>
      </c>
      <c s="35" t="s">
        <v>51</v>
      </c>
      <c s="6" t="s">
        <v>66</v>
      </c>
      <c s="36" t="s">
        <v>67</v>
      </c>
      <c s="37">
        <v>14.75</v>
      </c>
      <c s="36">
        <v>0</v>
      </c>
      <c s="36">
        <f>ROUND(G14*H14,6)</f>
      </c>
      <c r="L14" s="38">
        <v>0</v>
      </c>
      <c s="32">
        <f>ROUND(ROUND(L14,2)*ROUND(G14,3),2)</f>
      </c>
      <c s="36" t="s">
        <v>62</v>
      </c>
      <c>
        <f>(M14*21)/100</f>
      </c>
      <c t="s">
        <v>27</v>
      </c>
    </row>
    <row r="15" spans="1:5" ht="12.75">
      <c r="A15" s="35" t="s">
        <v>55</v>
      </c>
      <c r="E15" s="39" t="s">
        <v>51</v>
      </c>
    </row>
    <row r="16" spans="1:5" ht="25.5">
      <c r="A16" s="35" t="s">
        <v>56</v>
      </c>
      <c r="E16" s="40" t="s">
        <v>856</v>
      </c>
    </row>
    <row r="17" spans="1:5" ht="38.25">
      <c r="A17" t="s">
        <v>58</v>
      </c>
      <c r="E17" s="39" t="s">
        <v>69</v>
      </c>
    </row>
    <row r="18" spans="1:16" ht="25.5">
      <c r="A18" t="s">
        <v>49</v>
      </c>
      <c s="34" t="s">
        <v>26</v>
      </c>
      <c s="34" t="s">
        <v>71</v>
      </c>
      <c s="35" t="s">
        <v>51</v>
      </c>
      <c s="6" t="s">
        <v>66</v>
      </c>
      <c s="36" t="s">
        <v>67</v>
      </c>
      <c s="37">
        <v>7</v>
      </c>
      <c s="36">
        <v>0</v>
      </c>
      <c s="36">
        <f>ROUND(G18*H18,6)</f>
      </c>
      <c r="L18" s="38">
        <v>0</v>
      </c>
      <c s="32">
        <f>ROUND(ROUND(L18,2)*ROUND(G18,3),2)</f>
      </c>
      <c s="36" t="s">
        <v>62</v>
      </c>
      <c>
        <f>(M18*21)/100</f>
      </c>
      <c t="s">
        <v>27</v>
      </c>
    </row>
    <row r="19" spans="1:5" ht="12.75">
      <c r="A19" s="35" t="s">
        <v>55</v>
      </c>
      <c r="E19" s="39" t="s">
        <v>51</v>
      </c>
    </row>
    <row r="20" spans="1:5" ht="12.75">
      <c r="A20" s="35" t="s">
        <v>56</v>
      </c>
      <c r="E20" s="40" t="s">
        <v>72</v>
      </c>
    </row>
    <row r="21" spans="1:5" ht="38.25">
      <c r="A21" t="s">
        <v>58</v>
      </c>
      <c r="E21" s="39" t="s">
        <v>73</v>
      </c>
    </row>
    <row r="22" spans="1:16" ht="25.5">
      <c r="A22" t="s">
        <v>49</v>
      </c>
      <c s="34" t="s">
        <v>70</v>
      </c>
      <c s="34" t="s">
        <v>75</v>
      </c>
      <c s="35" t="s">
        <v>51</v>
      </c>
      <c s="6" t="s">
        <v>76</v>
      </c>
      <c s="36" t="s">
        <v>67</v>
      </c>
      <c s="37">
        <v>21.75</v>
      </c>
      <c s="36">
        <v>0</v>
      </c>
      <c s="36">
        <f>ROUND(G22*H22,6)</f>
      </c>
      <c r="L22" s="38">
        <v>0</v>
      </c>
      <c s="32">
        <f>ROUND(ROUND(L22,2)*ROUND(G22,3),2)</f>
      </c>
      <c s="36" t="s">
        <v>77</v>
      </c>
      <c>
        <f>(M22*21)/100</f>
      </c>
      <c t="s">
        <v>27</v>
      </c>
    </row>
    <row r="23" spans="1:5" ht="12.75">
      <c r="A23" s="35" t="s">
        <v>55</v>
      </c>
      <c r="E23" s="39" t="s">
        <v>51</v>
      </c>
    </row>
    <row r="24" spans="1:5" ht="12.75">
      <c r="A24" s="35" t="s">
        <v>56</v>
      </c>
      <c r="E24" s="40" t="s">
        <v>78</v>
      </c>
    </row>
    <row r="25" spans="1:5" ht="25.5">
      <c r="A25" t="s">
        <v>58</v>
      </c>
      <c r="E25" s="39" t="s">
        <v>79</v>
      </c>
    </row>
    <row r="26" spans="1:16" ht="12.75">
      <c r="A26" t="s">
        <v>49</v>
      </c>
      <c s="34" t="s">
        <v>74</v>
      </c>
      <c s="34" t="s">
        <v>86</v>
      </c>
      <c s="35" t="s">
        <v>51</v>
      </c>
      <c s="6" t="s">
        <v>87</v>
      </c>
      <c s="36" t="s">
        <v>53</v>
      </c>
      <c s="37">
        <v>264</v>
      </c>
      <c s="36">
        <v>0</v>
      </c>
      <c s="36">
        <f>ROUND(G26*H26,6)</f>
      </c>
      <c r="L26" s="38">
        <v>0</v>
      </c>
      <c s="32">
        <f>ROUND(ROUND(L26,2)*ROUND(G26,3),2)</f>
      </c>
      <c s="36" t="s">
        <v>62</v>
      </c>
      <c>
        <f>(M26*21)/100</f>
      </c>
      <c t="s">
        <v>27</v>
      </c>
    </row>
    <row r="27" spans="1:5" ht="12.75">
      <c r="A27" s="35" t="s">
        <v>55</v>
      </c>
      <c r="E27" s="39" t="s">
        <v>51</v>
      </c>
    </row>
    <row r="28" spans="1:5" ht="25.5">
      <c r="A28" s="35" t="s">
        <v>56</v>
      </c>
      <c r="E28" s="40" t="s">
        <v>857</v>
      </c>
    </row>
    <row r="29" spans="1:5" ht="38.25">
      <c r="A29" t="s">
        <v>58</v>
      </c>
      <c r="E29" s="39" t="s">
        <v>89</v>
      </c>
    </row>
    <row r="30" spans="1:16" ht="25.5">
      <c r="A30" t="s">
        <v>49</v>
      </c>
      <c s="34" t="s">
        <v>80</v>
      </c>
      <c s="34" t="s">
        <v>852</v>
      </c>
      <c s="35" t="s">
        <v>51</v>
      </c>
      <c s="6" t="s">
        <v>858</v>
      </c>
      <c s="36" t="s">
        <v>98</v>
      </c>
      <c s="37">
        <v>55</v>
      </c>
      <c s="36">
        <v>0</v>
      </c>
      <c s="36">
        <f>ROUND(G30*H30,6)</f>
      </c>
      <c r="L30" s="38">
        <v>0</v>
      </c>
      <c s="32">
        <f>ROUND(ROUND(L30,2)*ROUND(G30,3),2)</f>
      </c>
      <c s="36" t="s">
        <v>54</v>
      </c>
      <c>
        <f>(M30*21)/100</f>
      </c>
      <c t="s">
        <v>27</v>
      </c>
    </row>
    <row r="31" spans="1:5" ht="12.75">
      <c r="A31" s="35" t="s">
        <v>55</v>
      </c>
      <c r="E31" s="39" t="s">
        <v>51</v>
      </c>
    </row>
    <row r="32" spans="1:5" ht="12.75">
      <c r="A32" s="35" t="s">
        <v>56</v>
      </c>
      <c r="E32" s="40" t="s">
        <v>859</v>
      </c>
    </row>
    <row r="33" spans="1:5" ht="12.75">
      <c r="A33" t="s">
        <v>58</v>
      </c>
      <c r="E33" s="39" t="s">
        <v>860</v>
      </c>
    </row>
    <row r="34" spans="1:16" ht="12.75">
      <c r="A34" t="s">
        <v>49</v>
      </c>
      <c s="34" t="s">
        <v>85</v>
      </c>
      <c s="34" t="s">
        <v>852</v>
      </c>
      <c s="35" t="s">
        <v>47</v>
      </c>
      <c s="6" t="s">
        <v>861</v>
      </c>
      <c s="36" t="s">
        <v>862</v>
      </c>
      <c s="37">
        <v>1</v>
      </c>
      <c s="36">
        <v>0</v>
      </c>
      <c s="36">
        <f>ROUND(G34*H34,6)</f>
      </c>
      <c r="L34" s="38">
        <v>0</v>
      </c>
      <c s="32">
        <f>ROUND(ROUND(L34,2)*ROUND(G34,3),2)</f>
      </c>
      <c s="36" t="s">
        <v>54</v>
      </c>
      <c>
        <f>(M34*21)/100</f>
      </c>
      <c t="s">
        <v>27</v>
      </c>
    </row>
    <row r="35" spans="1:5" ht="12.75">
      <c r="A35" s="35" t="s">
        <v>55</v>
      </c>
      <c r="E35" s="39" t="s">
        <v>51</v>
      </c>
    </row>
    <row r="36" spans="1:5" ht="12.75">
      <c r="A36" s="35" t="s">
        <v>56</v>
      </c>
      <c r="E36" s="40" t="s">
        <v>863</v>
      </c>
    </row>
    <row r="37" spans="1:5" ht="38.25">
      <c r="A37" t="s">
        <v>58</v>
      </c>
      <c r="E37" s="39" t="s">
        <v>864</v>
      </c>
    </row>
    <row r="38" spans="1:13" ht="12.75">
      <c r="A38" t="s">
        <v>46</v>
      </c>
      <c r="C38" s="31" t="s">
        <v>27</v>
      </c>
      <c r="E38" s="33" t="s">
        <v>865</v>
      </c>
      <c r="J38" s="32">
        <f>0</f>
      </c>
      <c s="32">
        <f>0</f>
      </c>
      <c s="32">
        <f>0+L39+L43+L47+L51+L55+L59</f>
      </c>
      <c s="32">
        <f>0+M39+M43+M47+M51+M55+M59</f>
      </c>
    </row>
    <row r="39" spans="1:16" ht="25.5">
      <c r="A39" t="s">
        <v>49</v>
      </c>
      <c s="34" t="s">
        <v>90</v>
      </c>
      <c s="34" t="s">
        <v>294</v>
      </c>
      <c s="35" t="s">
        <v>51</v>
      </c>
      <c s="6" t="s">
        <v>295</v>
      </c>
      <c s="36" t="s">
        <v>67</v>
      </c>
      <c s="37">
        <v>10</v>
      </c>
      <c s="36">
        <v>0</v>
      </c>
      <c s="36">
        <f>ROUND(G39*H39,6)</f>
      </c>
      <c r="L39" s="38">
        <v>0</v>
      </c>
      <c s="32">
        <f>ROUND(ROUND(L39,2)*ROUND(G39,3),2)</f>
      </c>
      <c s="36" t="s">
        <v>62</v>
      </c>
      <c>
        <f>(M39*21)/100</f>
      </c>
      <c t="s">
        <v>27</v>
      </c>
    </row>
    <row r="40" spans="1:5" ht="12.75">
      <c r="A40" s="35" t="s">
        <v>55</v>
      </c>
      <c r="E40" s="39" t="s">
        <v>51</v>
      </c>
    </row>
    <row r="41" spans="1:5" ht="12.75">
      <c r="A41" s="35" t="s">
        <v>56</v>
      </c>
      <c r="E41" s="40" t="s">
        <v>905</v>
      </c>
    </row>
    <row r="42" spans="1:5" ht="51">
      <c r="A42" t="s">
        <v>58</v>
      </c>
      <c r="E42" s="39" t="s">
        <v>906</v>
      </c>
    </row>
    <row r="43" spans="1:16" ht="25.5">
      <c r="A43" t="s">
        <v>49</v>
      </c>
      <c s="34" t="s">
        <v>95</v>
      </c>
      <c s="34" t="s">
        <v>298</v>
      </c>
      <c s="35" t="s">
        <v>51</v>
      </c>
      <c s="6" t="s">
        <v>299</v>
      </c>
      <c s="36" t="s">
        <v>67</v>
      </c>
      <c s="37">
        <v>10</v>
      </c>
      <c s="36">
        <v>0</v>
      </c>
      <c s="36">
        <f>ROUND(G43*H43,6)</f>
      </c>
      <c r="L43" s="38">
        <v>0</v>
      </c>
      <c s="32">
        <f>ROUND(ROUND(L43,2)*ROUND(G43,3),2)</f>
      </c>
      <c s="36" t="s">
        <v>62</v>
      </c>
      <c>
        <f>(M43*21)/100</f>
      </c>
      <c t="s">
        <v>27</v>
      </c>
    </row>
    <row r="44" spans="1:5" ht="12.75">
      <c r="A44" s="35" t="s">
        <v>55</v>
      </c>
      <c r="E44" s="39" t="s">
        <v>51</v>
      </c>
    </row>
    <row r="45" spans="1:5" ht="12.75">
      <c r="A45" s="35" t="s">
        <v>56</v>
      </c>
      <c r="E45" s="40" t="s">
        <v>554</v>
      </c>
    </row>
    <row r="46" spans="1:5" ht="51">
      <c r="A46" t="s">
        <v>58</v>
      </c>
      <c r="E46" s="39" t="s">
        <v>907</v>
      </c>
    </row>
    <row r="47" spans="1:16" ht="25.5">
      <c r="A47" t="s">
        <v>49</v>
      </c>
      <c s="34" t="s">
        <v>101</v>
      </c>
      <c s="34" t="s">
        <v>113</v>
      </c>
      <c s="35" t="s">
        <v>51</v>
      </c>
      <c s="6" t="s">
        <v>114</v>
      </c>
      <c s="36" t="s">
        <v>53</v>
      </c>
      <c s="37">
        <v>510.3</v>
      </c>
      <c s="36">
        <v>0</v>
      </c>
      <c s="36">
        <f>ROUND(G47*H47,6)</f>
      </c>
      <c r="L47" s="38">
        <v>0</v>
      </c>
      <c s="32">
        <f>ROUND(ROUND(L47,2)*ROUND(G47,3),2)</f>
      </c>
      <c s="36" t="s">
        <v>62</v>
      </c>
      <c>
        <f>(M47*21)/100</f>
      </c>
      <c t="s">
        <v>27</v>
      </c>
    </row>
    <row r="48" spans="1:5" ht="12.75">
      <c r="A48" s="35" t="s">
        <v>55</v>
      </c>
      <c r="E48" s="39" t="s">
        <v>866</v>
      </c>
    </row>
    <row r="49" spans="1:5" ht="12.75">
      <c r="A49" s="35" t="s">
        <v>56</v>
      </c>
      <c r="E49" s="40" t="s">
        <v>867</v>
      </c>
    </row>
    <row r="50" spans="1:5" ht="51">
      <c r="A50" t="s">
        <v>58</v>
      </c>
      <c r="E50" s="39" t="s">
        <v>116</v>
      </c>
    </row>
    <row r="51" spans="1:16" ht="25.5">
      <c r="A51" t="s">
        <v>49</v>
      </c>
      <c s="34" t="s">
        <v>106</v>
      </c>
      <c s="34" t="s">
        <v>118</v>
      </c>
      <c s="35" t="s">
        <v>51</v>
      </c>
      <c s="6" t="s">
        <v>119</v>
      </c>
      <c s="36" t="s">
        <v>53</v>
      </c>
      <c s="37">
        <v>510.3</v>
      </c>
      <c s="36">
        <v>0</v>
      </c>
      <c s="36">
        <f>ROUND(G51*H51,6)</f>
      </c>
      <c r="L51" s="38">
        <v>0</v>
      </c>
      <c s="32">
        <f>ROUND(ROUND(L51,2)*ROUND(G51,3),2)</f>
      </c>
      <c s="36" t="s">
        <v>62</v>
      </c>
      <c>
        <f>(M51*21)/100</f>
      </c>
      <c t="s">
        <v>27</v>
      </c>
    </row>
    <row r="52" spans="1:5" ht="12.75">
      <c r="A52" s="35" t="s">
        <v>55</v>
      </c>
      <c r="E52" s="39" t="s">
        <v>51</v>
      </c>
    </row>
    <row r="53" spans="1:5" ht="12.75">
      <c r="A53" s="35" t="s">
        <v>56</v>
      </c>
      <c r="E53" s="40" t="s">
        <v>120</v>
      </c>
    </row>
    <row r="54" spans="1:5" ht="51">
      <c r="A54" t="s">
        <v>58</v>
      </c>
      <c r="E54" s="39" t="s">
        <v>868</v>
      </c>
    </row>
    <row r="55" spans="1:16" ht="25.5">
      <c r="A55" t="s">
        <v>49</v>
      </c>
      <c s="34" t="s">
        <v>112</v>
      </c>
      <c s="34" t="s">
        <v>129</v>
      </c>
      <c s="35" t="s">
        <v>51</v>
      </c>
      <c s="6" t="s">
        <v>130</v>
      </c>
      <c s="36" t="s">
        <v>125</v>
      </c>
      <c s="37">
        <v>5</v>
      </c>
      <c s="36">
        <v>0</v>
      </c>
      <c s="36">
        <f>ROUND(G55*H55,6)</f>
      </c>
      <c r="L55" s="38">
        <v>0</v>
      </c>
      <c s="32">
        <f>ROUND(ROUND(L55,2)*ROUND(G55,3),2)</f>
      </c>
      <c s="36" t="s">
        <v>62</v>
      </c>
      <c>
        <f>(M55*21)/100</f>
      </c>
      <c t="s">
        <v>27</v>
      </c>
    </row>
    <row r="56" spans="1:5" ht="12.75">
      <c r="A56" s="35" t="s">
        <v>55</v>
      </c>
      <c r="E56" s="39" t="s">
        <v>51</v>
      </c>
    </row>
    <row r="57" spans="1:5" ht="12.75">
      <c r="A57" s="35" t="s">
        <v>56</v>
      </c>
      <c r="E57" s="40" t="s">
        <v>910</v>
      </c>
    </row>
    <row r="58" spans="1:5" ht="51">
      <c r="A58" t="s">
        <v>58</v>
      </c>
      <c r="E58" s="39" t="s">
        <v>873</v>
      </c>
    </row>
    <row r="59" spans="1:16" ht="25.5">
      <c r="A59" t="s">
        <v>49</v>
      </c>
      <c s="34" t="s">
        <v>117</v>
      </c>
      <c s="34" t="s">
        <v>134</v>
      </c>
      <c s="35" t="s">
        <v>51</v>
      </c>
      <c s="6" t="s">
        <v>135</v>
      </c>
      <c s="36" t="s">
        <v>125</v>
      </c>
      <c s="37">
        <v>67</v>
      </c>
      <c s="36">
        <v>0</v>
      </c>
      <c s="36">
        <f>ROUND(G59*H59,6)</f>
      </c>
      <c r="L59" s="38">
        <v>0</v>
      </c>
      <c s="32">
        <f>ROUND(ROUND(L59,2)*ROUND(G59,3),2)</f>
      </c>
      <c s="36" t="s">
        <v>62</v>
      </c>
      <c>
        <f>(M59*21)/100</f>
      </c>
      <c t="s">
        <v>27</v>
      </c>
    </row>
    <row r="60" spans="1:5" ht="12.75">
      <c r="A60" s="35" t="s">
        <v>55</v>
      </c>
      <c r="E60" s="39" t="s">
        <v>51</v>
      </c>
    </row>
    <row r="61" spans="1:5" ht="12.75">
      <c r="A61" s="35" t="s">
        <v>56</v>
      </c>
      <c r="E61" s="40" t="s">
        <v>874</v>
      </c>
    </row>
    <row r="62" spans="1:5" ht="63.75">
      <c r="A62" t="s">
        <v>58</v>
      </c>
      <c r="E62" s="39" t="s">
        <v>875</v>
      </c>
    </row>
    <row r="63" spans="1:13" ht="12.75">
      <c r="A63" t="s">
        <v>46</v>
      </c>
      <c r="C63" s="31" t="s">
        <v>26</v>
      </c>
      <c r="E63" s="33" t="s">
        <v>138</v>
      </c>
      <c r="J63" s="32">
        <f>0</f>
      </c>
      <c s="32">
        <f>0</f>
      </c>
      <c s="32">
        <f>0+L64+L68+L72</f>
      </c>
      <c s="32">
        <f>0+M64+M68+M72</f>
      </c>
    </row>
    <row r="64" spans="1:16" ht="25.5">
      <c r="A64" t="s">
        <v>49</v>
      </c>
      <c s="34" t="s">
        <v>122</v>
      </c>
      <c s="34" t="s">
        <v>65</v>
      </c>
      <c s="35" t="s">
        <v>51</v>
      </c>
      <c s="6" t="s">
        <v>66</v>
      </c>
      <c s="36" t="s">
        <v>67</v>
      </c>
      <c s="37">
        <v>30</v>
      </c>
      <c s="36">
        <v>0</v>
      </c>
      <c s="36">
        <f>ROUND(G64*H64,6)</f>
      </c>
      <c r="L64" s="38">
        <v>0</v>
      </c>
      <c s="32">
        <f>ROUND(ROUND(L64,2)*ROUND(G64,3),2)</f>
      </c>
      <c s="36" t="s">
        <v>62</v>
      </c>
      <c>
        <f>(M64*21)/100</f>
      </c>
      <c t="s">
        <v>27</v>
      </c>
    </row>
    <row r="65" spans="1:5" ht="12.75">
      <c r="A65" s="35" t="s">
        <v>55</v>
      </c>
      <c r="E65" s="39" t="s">
        <v>51</v>
      </c>
    </row>
    <row r="66" spans="1:5" ht="12.75">
      <c r="A66" s="35" t="s">
        <v>56</v>
      </c>
      <c r="E66" s="40" t="s">
        <v>876</v>
      </c>
    </row>
    <row r="67" spans="1:5" ht="38.25">
      <c r="A67" t="s">
        <v>58</v>
      </c>
      <c r="E67" s="39" t="s">
        <v>911</v>
      </c>
    </row>
    <row r="68" spans="1:16" ht="25.5">
      <c r="A68" t="s">
        <v>49</v>
      </c>
      <c s="34" t="s">
        <v>128</v>
      </c>
      <c s="34" t="s">
        <v>150</v>
      </c>
      <c s="35" t="s">
        <v>51</v>
      </c>
      <c s="6" t="s">
        <v>151</v>
      </c>
      <c s="36" t="s">
        <v>53</v>
      </c>
      <c s="37">
        <v>15</v>
      </c>
      <c s="36">
        <v>0</v>
      </c>
      <c s="36">
        <f>ROUND(G68*H68,6)</f>
      </c>
      <c r="L68" s="38">
        <v>0</v>
      </c>
      <c s="32">
        <f>ROUND(ROUND(L68,2)*ROUND(G68,3),2)</f>
      </c>
      <c s="36" t="s">
        <v>62</v>
      </c>
      <c>
        <f>(M68*21)/100</f>
      </c>
      <c t="s">
        <v>27</v>
      </c>
    </row>
    <row r="69" spans="1:5" ht="12.75">
      <c r="A69" s="35" t="s">
        <v>55</v>
      </c>
      <c r="E69" s="39" t="s">
        <v>51</v>
      </c>
    </row>
    <row r="70" spans="1:5" ht="12.75">
      <c r="A70" s="35" t="s">
        <v>56</v>
      </c>
      <c r="E70" s="40" t="s">
        <v>878</v>
      </c>
    </row>
    <row r="71" spans="1:5" ht="76.5">
      <c r="A71" t="s">
        <v>58</v>
      </c>
      <c r="E71" s="39" t="s">
        <v>153</v>
      </c>
    </row>
    <row r="72" spans="1:16" ht="25.5">
      <c r="A72" t="s">
        <v>49</v>
      </c>
      <c s="34" t="s">
        <v>133</v>
      </c>
      <c s="34" t="s">
        <v>155</v>
      </c>
      <c s="35" t="s">
        <v>51</v>
      </c>
      <c s="6" t="s">
        <v>156</v>
      </c>
      <c s="36" t="s">
        <v>53</v>
      </c>
      <c s="37">
        <v>15</v>
      </c>
      <c s="36">
        <v>0</v>
      </c>
      <c s="36">
        <f>ROUND(G72*H72,6)</f>
      </c>
      <c r="L72" s="38">
        <v>0</v>
      </c>
      <c s="32">
        <f>ROUND(ROUND(L72,2)*ROUND(G72,3),2)</f>
      </c>
      <c s="36" t="s">
        <v>62</v>
      </c>
      <c>
        <f>(M72*21)/100</f>
      </c>
      <c t="s">
        <v>27</v>
      </c>
    </row>
    <row r="73" spans="1:5" ht="12.75">
      <c r="A73" s="35" t="s">
        <v>55</v>
      </c>
      <c r="E73" s="39" t="s">
        <v>51</v>
      </c>
    </row>
    <row r="74" spans="1:5" ht="12.75">
      <c r="A74" s="35" t="s">
        <v>56</v>
      </c>
      <c r="E74" s="40" t="s">
        <v>878</v>
      </c>
    </row>
    <row r="75" spans="1:5" ht="63.75">
      <c r="A75" t="s">
        <v>58</v>
      </c>
      <c r="E75" s="39" t="s">
        <v>158</v>
      </c>
    </row>
    <row r="76" spans="1:13" ht="12.75">
      <c r="A76" t="s">
        <v>46</v>
      </c>
      <c r="C76" s="31" t="s">
        <v>74</v>
      </c>
      <c r="E76" s="33" t="s">
        <v>257</v>
      </c>
      <c r="J76" s="32">
        <f>0</f>
      </c>
      <c s="32">
        <f>0</f>
      </c>
      <c s="32">
        <f>0+L77+L81+L85+L89+L93+L97</f>
      </c>
      <c s="32">
        <f>0+M77+M81+M85+M89+M93+M97</f>
      </c>
    </row>
    <row r="77" spans="1:16" ht="25.5">
      <c r="A77" t="s">
        <v>49</v>
      </c>
      <c s="34" t="s">
        <v>139</v>
      </c>
      <c s="34" t="s">
        <v>259</v>
      </c>
      <c s="35" t="s">
        <v>51</v>
      </c>
      <c s="6" t="s">
        <v>260</v>
      </c>
      <c s="36" t="s">
        <v>261</v>
      </c>
      <c s="37">
        <v>23.2</v>
      </c>
      <c s="36">
        <v>0</v>
      </c>
      <c s="36">
        <f>ROUND(G77*H77,6)</f>
      </c>
      <c r="L77" s="38">
        <v>0</v>
      </c>
      <c s="32">
        <f>ROUND(ROUND(L77,2)*ROUND(G77,3),2)</f>
      </c>
      <c s="36" t="s">
        <v>62</v>
      </c>
      <c>
        <f>(M77*21)/100</f>
      </c>
      <c t="s">
        <v>27</v>
      </c>
    </row>
    <row r="78" spans="1:5" ht="12.75">
      <c r="A78" s="35" t="s">
        <v>55</v>
      </c>
      <c r="E78" s="39" t="s">
        <v>51</v>
      </c>
    </row>
    <row r="79" spans="1:5" ht="140.25">
      <c r="A79" s="35" t="s">
        <v>56</v>
      </c>
      <c r="E79" s="40" t="s">
        <v>896</v>
      </c>
    </row>
    <row r="80" spans="1:5" ht="25.5">
      <c r="A80" t="s">
        <v>58</v>
      </c>
      <c r="E80" s="39" t="s">
        <v>263</v>
      </c>
    </row>
    <row r="81" spans="1:16" ht="12.75">
      <c r="A81" t="s">
        <v>49</v>
      </c>
      <c s="34" t="s">
        <v>144</v>
      </c>
      <c s="34" t="s">
        <v>265</v>
      </c>
      <c s="35" t="s">
        <v>51</v>
      </c>
      <c s="6" t="s">
        <v>266</v>
      </c>
      <c s="36" t="s">
        <v>261</v>
      </c>
      <c s="37">
        <v>60.225</v>
      </c>
      <c s="36">
        <v>0</v>
      </c>
      <c s="36">
        <f>ROUND(G81*H81,6)</f>
      </c>
      <c r="L81" s="38">
        <v>0</v>
      </c>
      <c s="32">
        <f>ROUND(ROUND(L81,2)*ROUND(G81,3),2)</f>
      </c>
      <c s="36" t="s">
        <v>62</v>
      </c>
      <c>
        <f>(M81*21)/100</f>
      </c>
      <c t="s">
        <v>27</v>
      </c>
    </row>
    <row r="82" spans="1:5" ht="12.75">
      <c r="A82" s="35" t="s">
        <v>55</v>
      </c>
      <c r="E82" s="39" t="s">
        <v>51</v>
      </c>
    </row>
    <row r="83" spans="1:5" ht="63.75">
      <c r="A83" s="35" t="s">
        <v>56</v>
      </c>
      <c r="E83" s="40" t="s">
        <v>913</v>
      </c>
    </row>
    <row r="84" spans="1:5" ht="38.25">
      <c r="A84" t="s">
        <v>58</v>
      </c>
      <c r="E84" s="39" t="s">
        <v>420</v>
      </c>
    </row>
    <row r="85" spans="1:16" ht="25.5">
      <c r="A85" t="s">
        <v>49</v>
      </c>
      <c s="34" t="s">
        <v>149</v>
      </c>
      <c s="34" t="s">
        <v>270</v>
      </c>
      <c s="35" t="s">
        <v>51</v>
      </c>
      <c s="6" t="s">
        <v>271</v>
      </c>
      <c s="36" t="s">
        <v>261</v>
      </c>
      <c s="37">
        <v>110.364</v>
      </c>
      <c s="36">
        <v>0</v>
      </c>
      <c s="36">
        <f>ROUND(G85*H85,6)</f>
      </c>
      <c r="L85" s="38">
        <v>0</v>
      </c>
      <c s="32">
        <f>ROUND(ROUND(L85,2)*ROUND(G85,3),2)</f>
      </c>
      <c s="36" t="s">
        <v>62</v>
      </c>
      <c>
        <f>(M85*21)/100</f>
      </c>
      <c t="s">
        <v>27</v>
      </c>
    </row>
    <row r="86" spans="1:5" ht="12.75">
      <c r="A86" s="35" t="s">
        <v>55</v>
      </c>
      <c r="E86" s="39" t="s">
        <v>51</v>
      </c>
    </row>
    <row r="87" spans="1:5" ht="51">
      <c r="A87" s="35" t="s">
        <v>56</v>
      </c>
      <c r="E87" s="40" t="s">
        <v>914</v>
      </c>
    </row>
    <row r="88" spans="1:5" ht="76.5">
      <c r="A88" t="s">
        <v>58</v>
      </c>
      <c r="E88" s="39" t="s">
        <v>897</v>
      </c>
    </row>
    <row r="89" spans="1:16" ht="25.5">
      <c r="A89" t="s">
        <v>49</v>
      </c>
      <c s="34" t="s">
        <v>154</v>
      </c>
      <c s="34" t="s">
        <v>382</v>
      </c>
      <c s="35" t="s">
        <v>51</v>
      </c>
      <c s="6" t="s">
        <v>383</v>
      </c>
      <c s="36" t="s">
        <v>261</v>
      </c>
      <c s="37">
        <v>1103.639</v>
      </c>
      <c s="36">
        <v>0</v>
      </c>
      <c s="36">
        <f>ROUND(G89*H89,6)</f>
      </c>
      <c r="L89" s="38">
        <v>0</v>
      </c>
      <c s="32">
        <f>ROUND(ROUND(L89,2)*ROUND(G89,3),2)</f>
      </c>
      <c s="36" t="s">
        <v>62</v>
      </c>
      <c>
        <f>(M89*21)/100</f>
      </c>
      <c t="s">
        <v>27</v>
      </c>
    </row>
    <row r="90" spans="1:5" ht="12.75">
      <c r="A90" s="35" t="s">
        <v>55</v>
      </c>
      <c r="E90" s="39" t="s">
        <v>51</v>
      </c>
    </row>
    <row r="91" spans="1:5" ht="12.75">
      <c r="A91" s="35" t="s">
        <v>56</v>
      </c>
      <c r="E91" s="40" t="s">
        <v>931</v>
      </c>
    </row>
    <row r="92" spans="1:5" ht="12.75">
      <c r="A92" t="s">
        <v>58</v>
      </c>
      <c r="E92" s="39" t="s">
        <v>932</v>
      </c>
    </row>
    <row r="93" spans="1:16" ht="25.5">
      <c r="A93" t="s">
        <v>49</v>
      </c>
      <c s="34" t="s">
        <v>159</v>
      </c>
      <c s="34" t="s">
        <v>275</v>
      </c>
      <c s="35" t="s">
        <v>276</v>
      </c>
      <c s="6" t="s">
        <v>277</v>
      </c>
      <c s="36" t="s">
        <v>261</v>
      </c>
      <c s="37">
        <v>45.36</v>
      </c>
      <c s="36">
        <v>0</v>
      </c>
      <c s="36">
        <f>ROUND(G93*H93,6)</f>
      </c>
      <c r="L93" s="38">
        <v>0</v>
      </c>
      <c s="32">
        <f>ROUND(ROUND(L93,2)*ROUND(G93,3),2)</f>
      </c>
      <c s="36" t="s">
        <v>77</v>
      </c>
      <c>
        <f>(M93*21)/100</f>
      </c>
      <c t="s">
        <v>27</v>
      </c>
    </row>
    <row r="94" spans="1:5" ht="25.5">
      <c r="A94" s="35" t="s">
        <v>55</v>
      </c>
      <c r="E94" s="39" t="s">
        <v>278</v>
      </c>
    </row>
    <row r="95" spans="1:5" ht="25.5">
      <c r="A95" s="35" t="s">
        <v>56</v>
      </c>
      <c r="E95" s="40" t="s">
        <v>813</v>
      </c>
    </row>
    <row r="96" spans="1:5" ht="102">
      <c r="A96" t="s">
        <v>58</v>
      </c>
      <c r="E96" s="39" t="s">
        <v>280</v>
      </c>
    </row>
    <row r="97" spans="1:16" ht="25.5">
      <c r="A97" t="s">
        <v>49</v>
      </c>
      <c s="34" t="s">
        <v>166</v>
      </c>
      <c s="34" t="s">
        <v>275</v>
      </c>
      <c s="35" t="s">
        <v>282</v>
      </c>
      <c s="6" t="s">
        <v>283</v>
      </c>
      <c s="36" t="s">
        <v>261</v>
      </c>
      <c s="37">
        <v>4.365</v>
      </c>
      <c s="36">
        <v>0</v>
      </c>
      <c s="36">
        <f>ROUND(G97*H97,6)</f>
      </c>
      <c r="L97" s="38">
        <v>0</v>
      </c>
      <c s="32">
        <f>ROUND(ROUND(L97,2)*ROUND(G97,3),2)</f>
      </c>
      <c s="36" t="s">
        <v>77</v>
      </c>
      <c>
        <f>(M97*21)/100</f>
      </c>
      <c t="s">
        <v>27</v>
      </c>
    </row>
    <row r="98" spans="1:5" ht="25.5">
      <c r="A98" s="35" t="s">
        <v>55</v>
      </c>
      <c r="E98" s="39" t="s">
        <v>278</v>
      </c>
    </row>
    <row r="99" spans="1:5" ht="25.5">
      <c r="A99" s="35" t="s">
        <v>56</v>
      </c>
      <c r="E99" s="40" t="s">
        <v>390</v>
      </c>
    </row>
    <row r="100" spans="1:5" ht="102">
      <c r="A100" t="s">
        <v>58</v>
      </c>
      <c r="E100"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935</v>
      </c>
      <c r="E8" s="30" t="s">
        <v>934</v>
      </c>
      <c r="J8" s="29">
        <f>0+J9+J38+J59+J76+J113</f>
      </c>
      <c s="29">
        <f>0+K9+K38+K59+K76+K113</f>
      </c>
      <c s="29">
        <f>0+L9+L38+L59+L76+L113</f>
      </c>
      <c s="29">
        <f>0+M9+M38+M59+M76+M113</f>
      </c>
    </row>
    <row r="9" spans="1:13" ht="12.75">
      <c r="A9" t="s">
        <v>46</v>
      </c>
      <c r="C9" s="31" t="s">
        <v>47</v>
      </c>
      <c r="E9" s="33" t="s">
        <v>48</v>
      </c>
      <c r="J9" s="32">
        <f>0</f>
      </c>
      <c s="32">
        <f>0</f>
      </c>
      <c s="32">
        <f>0+L10+L14+L18+L22+L26+L30+L34</f>
      </c>
      <c s="32">
        <f>0+M10+M14+M18+M22+M26+M30+M34</f>
      </c>
    </row>
    <row r="10" spans="1:16" ht="12.75">
      <c r="A10" t="s">
        <v>49</v>
      </c>
      <c s="34" t="s">
        <v>47</v>
      </c>
      <c s="34" t="s">
        <v>852</v>
      </c>
      <c s="35" t="s">
        <v>27</v>
      </c>
      <c s="6" t="s">
        <v>52</v>
      </c>
      <c s="36" t="s">
        <v>53</v>
      </c>
      <c s="37">
        <v>180</v>
      </c>
      <c s="36">
        <v>0</v>
      </c>
      <c s="36">
        <f>ROUND(G10*H10,6)</f>
      </c>
      <c r="L10" s="38">
        <v>0</v>
      </c>
      <c s="32">
        <f>ROUND(ROUND(L10,2)*ROUND(G10,3),2)</f>
      </c>
      <c s="36" t="s">
        <v>54</v>
      </c>
      <c>
        <f>(M10*21)/100</f>
      </c>
      <c t="s">
        <v>27</v>
      </c>
    </row>
    <row r="11" spans="1:5" ht="12.75">
      <c r="A11" s="35" t="s">
        <v>55</v>
      </c>
      <c r="E11" s="39" t="s">
        <v>274</v>
      </c>
    </row>
    <row r="12" spans="1:5" ht="25.5">
      <c r="A12" s="35" t="s">
        <v>56</v>
      </c>
      <c r="E12" s="40" t="s">
        <v>921</v>
      </c>
    </row>
    <row r="13" spans="1:5" ht="38.25">
      <c r="A13" t="s">
        <v>58</v>
      </c>
      <c r="E13" s="39" t="s">
        <v>855</v>
      </c>
    </row>
    <row r="14" spans="1:16" ht="25.5">
      <c r="A14" t="s">
        <v>49</v>
      </c>
      <c s="34" t="s">
        <v>27</v>
      </c>
      <c s="34" t="s">
        <v>65</v>
      </c>
      <c s="35" t="s">
        <v>51</v>
      </c>
      <c s="6" t="s">
        <v>66</v>
      </c>
      <c s="36" t="s">
        <v>67</v>
      </c>
      <c s="37">
        <v>13.5</v>
      </c>
      <c s="36">
        <v>0</v>
      </c>
      <c s="36">
        <f>ROUND(G14*H14,6)</f>
      </c>
      <c r="L14" s="38">
        <v>0</v>
      </c>
      <c s="32">
        <f>ROUND(ROUND(L14,2)*ROUND(G14,3),2)</f>
      </c>
      <c s="36" t="s">
        <v>62</v>
      </c>
      <c>
        <f>(M14*21)/100</f>
      </c>
      <c t="s">
        <v>27</v>
      </c>
    </row>
    <row r="15" spans="1:5" ht="12.75">
      <c r="A15" s="35" t="s">
        <v>55</v>
      </c>
      <c r="E15" s="39" t="s">
        <v>51</v>
      </c>
    </row>
    <row r="16" spans="1:5" ht="25.5">
      <c r="A16" s="35" t="s">
        <v>56</v>
      </c>
      <c r="E16" s="40" t="s">
        <v>856</v>
      </c>
    </row>
    <row r="17" spans="1:5" ht="38.25">
      <c r="A17" t="s">
        <v>58</v>
      </c>
      <c r="E17" s="39" t="s">
        <v>69</v>
      </c>
    </row>
    <row r="18" spans="1:16" ht="25.5">
      <c r="A18" t="s">
        <v>49</v>
      </c>
      <c s="34" t="s">
        <v>26</v>
      </c>
      <c s="34" t="s">
        <v>71</v>
      </c>
      <c s="35" t="s">
        <v>51</v>
      </c>
      <c s="6" t="s">
        <v>66</v>
      </c>
      <c s="36" t="s">
        <v>67</v>
      </c>
      <c s="37">
        <v>7</v>
      </c>
      <c s="36">
        <v>0</v>
      </c>
      <c s="36">
        <f>ROUND(G18*H18,6)</f>
      </c>
      <c r="L18" s="38">
        <v>0</v>
      </c>
      <c s="32">
        <f>ROUND(ROUND(L18,2)*ROUND(G18,3),2)</f>
      </c>
      <c s="36" t="s">
        <v>62</v>
      </c>
      <c>
        <f>(M18*21)/100</f>
      </c>
      <c t="s">
        <v>27</v>
      </c>
    </row>
    <row r="19" spans="1:5" ht="12.75">
      <c r="A19" s="35" t="s">
        <v>55</v>
      </c>
      <c r="E19" s="39" t="s">
        <v>51</v>
      </c>
    </row>
    <row r="20" spans="1:5" ht="12.75">
      <c r="A20" s="35" t="s">
        <v>56</v>
      </c>
      <c r="E20" s="40" t="s">
        <v>72</v>
      </c>
    </row>
    <row r="21" spans="1:5" ht="38.25">
      <c r="A21" t="s">
        <v>58</v>
      </c>
      <c r="E21" s="39" t="s">
        <v>73</v>
      </c>
    </row>
    <row r="22" spans="1:16" ht="25.5">
      <c r="A22" t="s">
        <v>49</v>
      </c>
      <c s="34" t="s">
        <v>70</v>
      </c>
      <c s="34" t="s">
        <v>75</v>
      </c>
      <c s="35" t="s">
        <v>51</v>
      </c>
      <c s="6" t="s">
        <v>76</v>
      </c>
      <c s="36" t="s">
        <v>67</v>
      </c>
      <c s="37">
        <v>20.5</v>
      </c>
      <c s="36">
        <v>0</v>
      </c>
      <c s="36">
        <f>ROUND(G22*H22,6)</f>
      </c>
      <c r="L22" s="38">
        <v>0</v>
      </c>
      <c s="32">
        <f>ROUND(ROUND(L22,2)*ROUND(G22,3),2)</f>
      </c>
      <c s="36" t="s">
        <v>77</v>
      </c>
      <c>
        <f>(M22*21)/100</f>
      </c>
      <c t="s">
        <v>27</v>
      </c>
    </row>
    <row r="23" spans="1:5" ht="12.75">
      <c r="A23" s="35" t="s">
        <v>55</v>
      </c>
      <c r="E23" s="39" t="s">
        <v>51</v>
      </c>
    </row>
    <row r="24" spans="1:5" ht="12.75">
      <c r="A24" s="35" t="s">
        <v>56</v>
      </c>
      <c r="E24" s="40" t="s">
        <v>78</v>
      </c>
    </row>
    <row r="25" spans="1:5" ht="25.5">
      <c r="A25" t="s">
        <v>58</v>
      </c>
      <c r="E25" s="39" t="s">
        <v>79</v>
      </c>
    </row>
    <row r="26" spans="1:16" ht="12.75">
      <c r="A26" t="s">
        <v>49</v>
      </c>
      <c s="34" t="s">
        <v>74</v>
      </c>
      <c s="34" t="s">
        <v>86</v>
      </c>
      <c s="35" t="s">
        <v>51</v>
      </c>
      <c s="6" t="s">
        <v>87</v>
      </c>
      <c s="36" t="s">
        <v>53</v>
      </c>
      <c s="37">
        <v>240</v>
      </c>
      <c s="36">
        <v>0</v>
      </c>
      <c s="36">
        <f>ROUND(G26*H26,6)</f>
      </c>
      <c r="L26" s="38">
        <v>0</v>
      </c>
      <c s="32">
        <f>ROUND(ROUND(L26,2)*ROUND(G26,3),2)</f>
      </c>
      <c s="36" t="s">
        <v>62</v>
      </c>
      <c>
        <f>(M26*21)/100</f>
      </c>
      <c t="s">
        <v>27</v>
      </c>
    </row>
    <row r="27" spans="1:5" ht="12.75">
      <c r="A27" s="35" t="s">
        <v>55</v>
      </c>
      <c r="E27" s="39" t="s">
        <v>51</v>
      </c>
    </row>
    <row r="28" spans="1:5" ht="25.5">
      <c r="A28" s="35" t="s">
        <v>56</v>
      </c>
      <c r="E28" s="40" t="s">
        <v>857</v>
      </c>
    </row>
    <row r="29" spans="1:5" ht="38.25">
      <c r="A29" t="s">
        <v>58</v>
      </c>
      <c r="E29" s="39" t="s">
        <v>89</v>
      </c>
    </row>
    <row r="30" spans="1:16" ht="25.5">
      <c r="A30" t="s">
        <v>49</v>
      </c>
      <c s="34" t="s">
        <v>80</v>
      </c>
      <c s="34" t="s">
        <v>852</v>
      </c>
      <c s="35" t="s">
        <v>51</v>
      </c>
      <c s="6" t="s">
        <v>858</v>
      </c>
      <c s="36" t="s">
        <v>98</v>
      </c>
      <c s="37">
        <v>50</v>
      </c>
      <c s="36">
        <v>0</v>
      </c>
      <c s="36">
        <f>ROUND(G30*H30,6)</f>
      </c>
      <c r="L30" s="38">
        <v>0</v>
      </c>
      <c s="32">
        <f>ROUND(ROUND(L30,2)*ROUND(G30,3),2)</f>
      </c>
      <c s="36" t="s">
        <v>54</v>
      </c>
      <c>
        <f>(M30*21)/100</f>
      </c>
      <c t="s">
        <v>27</v>
      </c>
    </row>
    <row r="31" spans="1:5" ht="12.75">
      <c r="A31" s="35" t="s">
        <v>55</v>
      </c>
      <c r="E31" s="39" t="s">
        <v>51</v>
      </c>
    </row>
    <row r="32" spans="1:5" ht="12.75">
      <c r="A32" s="35" t="s">
        <v>56</v>
      </c>
      <c r="E32" s="40" t="s">
        <v>859</v>
      </c>
    </row>
    <row r="33" spans="1:5" ht="12.75">
      <c r="A33" t="s">
        <v>58</v>
      </c>
      <c r="E33" s="39" t="s">
        <v>860</v>
      </c>
    </row>
    <row r="34" spans="1:16" ht="12.75">
      <c r="A34" t="s">
        <v>49</v>
      </c>
      <c s="34" t="s">
        <v>85</v>
      </c>
      <c s="34" t="s">
        <v>852</v>
      </c>
      <c s="35" t="s">
        <v>47</v>
      </c>
      <c s="6" t="s">
        <v>861</v>
      </c>
      <c s="36" t="s">
        <v>862</v>
      </c>
      <c s="37">
        <v>1</v>
      </c>
      <c s="36">
        <v>0</v>
      </c>
      <c s="36">
        <f>ROUND(G34*H34,6)</f>
      </c>
      <c r="L34" s="38">
        <v>0</v>
      </c>
      <c s="32">
        <f>ROUND(ROUND(L34,2)*ROUND(G34,3),2)</f>
      </c>
      <c s="36" t="s">
        <v>54</v>
      </c>
      <c>
        <f>(M34*21)/100</f>
      </c>
      <c t="s">
        <v>27</v>
      </c>
    </row>
    <row r="35" spans="1:5" ht="12.75">
      <c r="A35" s="35" t="s">
        <v>55</v>
      </c>
      <c r="E35" s="39" t="s">
        <v>51</v>
      </c>
    </row>
    <row r="36" spans="1:5" ht="12.75">
      <c r="A36" s="35" t="s">
        <v>56</v>
      </c>
      <c r="E36" s="40" t="s">
        <v>863</v>
      </c>
    </row>
    <row r="37" spans="1:5" ht="38.25">
      <c r="A37" t="s">
        <v>58</v>
      </c>
      <c r="E37" s="39" t="s">
        <v>864</v>
      </c>
    </row>
    <row r="38" spans="1:13" ht="12.75">
      <c r="A38" t="s">
        <v>46</v>
      </c>
      <c r="C38" s="31" t="s">
        <v>27</v>
      </c>
      <c r="E38" s="33" t="s">
        <v>865</v>
      </c>
      <c r="J38" s="32">
        <f>0</f>
      </c>
      <c s="32">
        <f>0</f>
      </c>
      <c s="32">
        <f>0+L39+L43+L47+L51+L55</f>
      </c>
      <c s="32">
        <f>0+M39+M43+M47+M51+M55</f>
      </c>
    </row>
    <row r="39" spans="1:16" ht="25.5">
      <c r="A39" t="s">
        <v>49</v>
      </c>
      <c s="34" t="s">
        <v>90</v>
      </c>
      <c s="34" t="s">
        <v>113</v>
      </c>
      <c s="35" t="s">
        <v>51</v>
      </c>
      <c s="6" t="s">
        <v>114</v>
      </c>
      <c s="36" t="s">
        <v>53</v>
      </c>
      <c s="37">
        <v>493.5</v>
      </c>
      <c s="36">
        <v>0</v>
      </c>
      <c s="36">
        <f>ROUND(G39*H39,6)</f>
      </c>
      <c r="L39" s="38">
        <v>0</v>
      </c>
      <c s="32">
        <f>ROUND(ROUND(L39,2)*ROUND(G39,3),2)</f>
      </c>
      <c s="36" t="s">
        <v>62</v>
      </c>
      <c>
        <f>(M39*21)/100</f>
      </c>
      <c t="s">
        <v>27</v>
      </c>
    </row>
    <row r="40" spans="1:5" ht="12.75">
      <c r="A40" s="35" t="s">
        <v>55</v>
      </c>
      <c r="E40" s="39" t="s">
        <v>936</v>
      </c>
    </row>
    <row r="41" spans="1:5" ht="12.75">
      <c r="A41" s="35" t="s">
        <v>56</v>
      </c>
      <c r="E41" s="40" t="s">
        <v>867</v>
      </c>
    </row>
    <row r="42" spans="1:5" ht="51">
      <c r="A42" t="s">
        <v>58</v>
      </c>
      <c r="E42" s="39" t="s">
        <v>116</v>
      </c>
    </row>
    <row r="43" spans="1:16" ht="25.5">
      <c r="A43" t="s">
        <v>49</v>
      </c>
      <c s="34" t="s">
        <v>95</v>
      </c>
      <c s="34" t="s">
        <v>118</v>
      </c>
      <c s="35" t="s">
        <v>51</v>
      </c>
      <c s="6" t="s">
        <v>119</v>
      </c>
      <c s="36" t="s">
        <v>53</v>
      </c>
      <c s="37">
        <v>493.5</v>
      </c>
      <c s="36">
        <v>0</v>
      </c>
      <c s="36">
        <f>ROUND(G43*H43,6)</f>
      </c>
      <c r="L43" s="38">
        <v>0</v>
      </c>
      <c s="32">
        <f>ROUND(ROUND(L43,2)*ROUND(G43,3),2)</f>
      </c>
      <c s="36" t="s">
        <v>62</v>
      </c>
      <c>
        <f>(M43*21)/100</f>
      </c>
      <c t="s">
        <v>27</v>
      </c>
    </row>
    <row r="44" spans="1:5" ht="12.75">
      <c r="A44" s="35" t="s">
        <v>55</v>
      </c>
      <c r="E44" s="39" t="s">
        <v>51</v>
      </c>
    </row>
    <row r="45" spans="1:5" ht="12.75">
      <c r="A45" s="35" t="s">
        <v>56</v>
      </c>
      <c r="E45" s="40" t="s">
        <v>120</v>
      </c>
    </row>
    <row r="46" spans="1:5" ht="51">
      <c r="A46" t="s">
        <v>58</v>
      </c>
      <c r="E46" s="39" t="s">
        <v>868</v>
      </c>
    </row>
    <row r="47" spans="1:16" ht="25.5">
      <c r="A47" t="s">
        <v>49</v>
      </c>
      <c s="34" t="s">
        <v>101</v>
      </c>
      <c s="34" t="s">
        <v>123</v>
      </c>
      <c s="35" t="s">
        <v>51</v>
      </c>
      <c s="6" t="s">
        <v>124</v>
      </c>
      <c s="36" t="s">
        <v>125</v>
      </c>
      <c s="37">
        <v>320</v>
      </c>
      <c s="36">
        <v>0</v>
      </c>
      <c s="36">
        <f>ROUND(G47*H47,6)</f>
      </c>
      <c r="L47" s="38">
        <v>0</v>
      </c>
      <c s="32">
        <f>ROUND(ROUND(L47,2)*ROUND(G47,3),2)</f>
      </c>
      <c s="36" t="s">
        <v>62</v>
      </c>
      <c>
        <f>(M47*21)/100</f>
      </c>
      <c t="s">
        <v>27</v>
      </c>
    </row>
    <row r="48" spans="1:5" ht="12.75">
      <c r="A48" s="35" t="s">
        <v>55</v>
      </c>
      <c r="E48" s="39" t="s">
        <v>909</v>
      </c>
    </row>
    <row r="49" spans="1:5" ht="12.75">
      <c r="A49" s="35" t="s">
        <v>56</v>
      </c>
      <c r="E49" s="40" t="s">
        <v>870</v>
      </c>
    </row>
    <row r="50" spans="1:5" ht="63.75">
      <c r="A50" t="s">
        <v>58</v>
      </c>
      <c r="E50" s="39" t="s">
        <v>871</v>
      </c>
    </row>
    <row r="51" spans="1:16" ht="25.5">
      <c r="A51" t="s">
        <v>49</v>
      </c>
      <c s="34" t="s">
        <v>106</v>
      </c>
      <c s="34" t="s">
        <v>129</v>
      </c>
      <c s="35" t="s">
        <v>51</v>
      </c>
      <c s="6" t="s">
        <v>130</v>
      </c>
      <c s="36" t="s">
        <v>125</v>
      </c>
      <c s="37">
        <v>9</v>
      </c>
      <c s="36">
        <v>0</v>
      </c>
      <c s="36">
        <f>ROUND(G51*H51,6)</f>
      </c>
      <c r="L51" s="38">
        <v>0</v>
      </c>
      <c s="32">
        <f>ROUND(ROUND(L51,2)*ROUND(G51,3),2)</f>
      </c>
      <c s="36" t="s">
        <v>62</v>
      </c>
      <c>
        <f>(M51*21)/100</f>
      </c>
      <c t="s">
        <v>27</v>
      </c>
    </row>
    <row r="52" spans="1:5" ht="12.75">
      <c r="A52" s="35" t="s">
        <v>55</v>
      </c>
      <c r="E52" s="39" t="s">
        <v>51</v>
      </c>
    </row>
    <row r="53" spans="1:5" ht="12.75">
      <c r="A53" s="35" t="s">
        <v>56</v>
      </c>
      <c r="E53" s="40" t="s">
        <v>872</v>
      </c>
    </row>
    <row r="54" spans="1:5" ht="51">
      <c r="A54" t="s">
        <v>58</v>
      </c>
      <c r="E54" s="39" t="s">
        <v>873</v>
      </c>
    </row>
    <row r="55" spans="1:16" ht="25.5">
      <c r="A55" t="s">
        <v>49</v>
      </c>
      <c s="34" t="s">
        <v>112</v>
      </c>
      <c s="34" t="s">
        <v>134</v>
      </c>
      <c s="35" t="s">
        <v>51</v>
      </c>
      <c s="6" t="s">
        <v>135</v>
      </c>
      <c s="36" t="s">
        <v>125</v>
      </c>
      <c s="37">
        <v>47.5</v>
      </c>
      <c s="36">
        <v>0</v>
      </c>
      <c s="36">
        <f>ROUND(G55*H55,6)</f>
      </c>
      <c r="L55" s="38">
        <v>0</v>
      </c>
      <c s="32">
        <f>ROUND(ROUND(L55,2)*ROUND(G55,3),2)</f>
      </c>
      <c s="36" t="s">
        <v>62</v>
      </c>
      <c>
        <f>(M55*21)/100</f>
      </c>
      <c t="s">
        <v>27</v>
      </c>
    </row>
    <row r="56" spans="1:5" ht="12.75">
      <c r="A56" s="35" t="s">
        <v>55</v>
      </c>
      <c r="E56" s="39" t="s">
        <v>51</v>
      </c>
    </row>
    <row r="57" spans="1:5" ht="12.75">
      <c r="A57" s="35" t="s">
        <v>56</v>
      </c>
      <c r="E57" s="40" t="s">
        <v>874</v>
      </c>
    </row>
    <row r="58" spans="1:5" ht="63.75">
      <c r="A58" t="s">
        <v>58</v>
      </c>
      <c r="E58" s="39" t="s">
        <v>875</v>
      </c>
    </row>
    <row r="59" spans="1:13" ht="12.75">
      <c r="A59" t="s">
        <v>46</v>
      </c>
      <c r="C59" s="31" t="s">
        <v>26</v>
      </c>
      <c r="E59" s="33" t="s">
        <v>138</v>
      </c>
      <c r="J59" s="32">
        <f>0</f>
      </c>
      <c s="32">
        <f>0</f>
      </c>
      <c s="32">
        <f>0+L60+L64+L68+L72</f>
      </c>
      <c s="32">
        <f>0+M60+M64+M68+M72</f>
      </c>
    </row>
    <row r="60" spans="1:16" ht="25.5">
      <c r="A60" t="s">
        <v>49</v>
      </c>
      <c s="34" t="s">
        <v>117</v>
      </c>
      <c s="34" t="s">
        <v>65</v>
      </c>
      <c s="35" t="s">
        <v>51</v>
      </c>
      <c s="6" t="s">
        <v>66</v>
      </c>
      <c s="36" t="s">
        <v>67</v>
      </c>
      <c s="37">
        <v>30</v>
      </c>
      <c s="36">
        <v>0</v>
      </c>
      <c s="36">
        <f>ROUND(G60*H60,6)</f>
      </c>
      <c r="L60" s="38">
        <v>0</v>
      </c>
      <c s="32">
        <f>ROUND(ROUND(L60,2)*ROUND(G60,3),2)</f>
      </c>
      <c s="36" t="s">
        <v>62</v>
      </c>
      <c>
        <f>(M60*21)/100</f>
      </c>
      <c t="s">
        <v>27</v>
      </c>
    </row>
    <row r="61" spans="1:5" ht="12.75">
      <c r="A61" s="35" t="s">
        <v>55</v>
      </c>
      <c r="E61" s="39" t="s">
        <v>51</v>
      </c>
    </row>
    <row r="62" spans="1:5" ht="12.75">
      <c r="A62" s="35" t="s">
        <v>56</v>
      </c>
      <c r="E62" s="40" t="s">
        <v>876</v>
      </c>
    </row>
    <row r="63" spans="1:5" ht="38.25">
      <c r="A63" t="s">
        <v>58</v>
      </c>
      <c r="E63" s="39" t="s">
        <v>877</v>
      </c>
    </row>
    <row r="64" spans="1:16" ht="25.5">
      <c r="A64" t="s">
        <v>49</v>
      </c>
      <c s="34" t="s">
        <v>122</v>
      </c>
      <c s="34" t="s">
        <v>912</v>
      </c>
      <c s="35" t="s">
        <v>51</v>
      </c>
      <c s="6" t="s">
        <v>66</v>
      </c>
      <c s="36" t="s">
        <v>67</v>
      </c>
      <c s="37">
        <v>60</v>
      </c>
      <c s="36">
        <v>0</v>
      </c>
      <c s="36">
        <f>ROUND(G64*H64,6)</f>
      </c>
      <c r="L64" s="38">
        <v>0</v>
      </c>
      <c s="32">
        <f>ROUND(ROUND(L64,2)*ROUND(G64,3),2)</f>
      </c>
      <c s="36" t="s">
        <v>62</v>
      </c>
      <c>
        <f>(M64*21)/100</f>
      </c>
      <c t="s">
        <v>27</v>
      </c>
    </row>
    <row r="65" spans="1:5" ht="12.75">
      <c r="A65" s="35" t="s">
        <v>55</v>
      </c>
      <c r="E65" s="39" t="s">
        <v>51</v>
      </c>
    </row>
    <row r="66" spans="1:5" ht="12.75">
      <c r="A66" s="35" t="s">
        <v>56</v>
      </c>
      <c r="E66" s="40" t="s">
        <v>876</v>
      </c>
    </row>
    <row r="67" spans="1:5" ht="38.25">
      <c r="A67" t="s">
        <v>58</v>
      </c>
      <c r="E67" s="39" t="s">
        <v>911</v>
      </c>
    </row>
    <row r="68" spans="1:16" ht="25.5">
      <c r="A68" t="s">
        <v>49</v>
      </c>
      <c s="34" t="s">
        <v>128</v>
      </c>
      <c s="34" t="s">
        <v>150</v>
      </c>
      <c s="35" t="s">
        <v>51</v>
      </c>
      <c s="6" t="s">
        <v>151</v>
      </c>
      <c s="36" t="s">
        <v>53</v>
      </c>
      <c s="37">
        <v>45</v>
      </c>
      <c s="36">
        <v>0</v>
      </c>
      <c s="36">
        <f>ROUND(G68*H68,6)</f>
      </c>
      <c r="L68" s="38">
        <v>0</v>
      </c>
      <c s="32">
        <f>ROUND(ROUND(L68,2)*ROUND(G68,3),2)</f>
      </c>
      <c s="36" t="s">
        <v>62</v>
      </c>
      <c>
        <f>(M68*21)/100</f>
      </c>
      <c t="s">
        <v>27</v>
      </c>
    </row>
    <row r="69" spans="1:5" ht="12.75">
      <c r="A69" s="35" t="s">
        <v>55</v>
      </c>
      <c r="E69" s="39" t="s">
        <v>51</v>
      </c>
    </row>
    <row r="70" spans="1:5" ht="12.75">
      <c r="A70" s="35" t="s">
        <v>56</v>
      </c>
      <c r="E70" s="40" t="s">
        <v>878</v>
      </c>
    </row>
    <row r="71" spans="1:5" ht="76.5">
      <c r="A71" t="s">
        <v>58</v>
      </c>
      <c r="E71" s="39" t="s">
        <v>153</v>
      </c>
    </row>
    <row r="72" spans="1:16" ht="25.5">
      <c r="A72" t="s">
        <v>49</v>
      </c>
      <c s="34" t="s">
        <v>133</v>
      </c>
      <c s="34" t="s">
        <v>155</v>
      </c>
      <c s="35" t="s">
        <v>51</v>
      </c>
      <c s="6" t="s">
        <v>156</v>
      </c>
      <c s="36" t="s">
        <v>53</v>
      </c>
      <c s="37">
        <v>45</v>
      </c>
      <c s="36">
        <v>0</v>
      </c>
      <c s="36">
        <f>ROUND(G72*H72,6)</f>
      </c>
      <c r="L72" s="38">
        <v>0</v>
      </c>
      <c s="32">
        <f>ROUND(ROUND(L72,2)*ROUND(G72,3),2)</f>
      </c>
      <c s="36" t="s">
        <v>62</v>
      </c>
      <c>
        <f>(M72*21)/100</f>
      </c>
      <c t="s">
        <v>27</v>
      </c>
    </row>
    <row r="73" spans="1:5" ht="12.75">
      <c r="A73" s="35" t="s">
        <v>55</v>
      </c>
      <c r="E73" s="39" t="s">
        <v>51</v>
      </c>
    </row>
    <row r="74" spans="1:5" ht="12.75">
      <c r="A74" s="35" t="s">
        <v>56</v>
      </c>
      <c r="E74" s="40" t="s">
        <v>878</v>
      </c>
    </row>
    <row r="75" spans="1:5" ht="63.75">
      <c r="A75" t="s">
        <v>58</v>
      </c>
      <c r="E75" s="39" t="s">
        <v>158</v>
      </c>
    </row>
    <row r="76" spans="1:13" ht="12.75">
      <c r="A76" t="s">
        <v>46</v>
      </c>
      <c r="C76" s="31" t="s">
        <v>70</v>
      </c>
      <c r="E76" s="33" t="s">
        <v>203</v>
      </c>
      <c r="J76" s="32">
        <f>0</f>
      </c>
      <c s="32">
        <f>0</f>
      </c>
      <c s="32">
        <f>0+L77+L81+L85+L89+L93+L97+L101+L105+L109</f>
      </c>
      <c s="32">
        <f>0+M77+M81+M85+M89+M93+M97+M101+M105+M109</f>
      </c>
    </row>
    <row r="77" spans="1:16" ht="25.5">
      <c r="A77" t="s">
        <v>49</v>
      </c>
      <c s="34" t="s">
        <v>139</v>
      </c>
      <c s="34" t="s">
        <v>205</v>
      </c>
      <c s="35" t="s">
        <v>51</v>
      </c>
      <c s="6" t="s">
        <v>206</v>
      </c>
      <c s="36" t="s">
        <v>98</v>
      </c>
      <c s="37">
        <v>10.8</v>
      </c>
      <c s="36">
        <v>0</v>
      </c>
      <c s="36">
        <f>ROUND(G77*H77,6)</f>
      </c>
      <c r="L77" s="38">
        <v>0</v>
      </c>
      <c s="32">
        <f>ROUND(ROUND(L77,2)*ROUND(G77,3),2)</f>
      </c>
      <c s="36" t="s">
        <v>62</v>
      </c>
      <c>
        <f>(M77*21)/100</f>
      </c>
      <c t="s">
        <v>27</v>
      </c>
    </row>
    <row r="78" spans="1:5" ht="12.75">
      <c r="A78" s="35" t="s">
        <v>55</v>
      </c>
      <c r="E78" s="39" t="s">
        <v>51</v>
      </c>
    </row>
    <row r="79" spans="1:5" ht="12.75">
      <c r="A79" s="35" t="s">
        <v>56</v>
      </c>
      <c r="E79" s="40" t="s">
        <v>937</v>
      </c>
    </row>
    <row r="80" spans="1:5" ht="25.5">
      <c r="A80" t="s">
        <v>58</v>
      </c>
      <c r="E80" s="39" t="s">
        <v>208</v>
      </c>
    </row>
    <row r="81" spans="1:16" ht="25.5">
      <c r="A81" t="s">
        <v>49</v>
      </c>
      <c s="34" t="s">
        <v>144</v>
      </c>
      <c s="34" t="s">
        <v>225</v>
      </c>
      <c s="35" t="s">
        <v>51</v>
      </c>
      <c s="6" t="s">
        <v>226</v>
      </c>
      <c s="36" t="s">
        <v>67</v>
      </c>
      <c s="37">
        <v>9</v>
      </c>
      <c s="36">
        <v>0</v>
      </c>
      <c s="36">
        <f>ROUND(G81*H81,6)</f>
      </c>
      <c r="L81" s="38">
        <v>0</v>
      </c>
      <c s="32">
        <f>ROUND(ROUND(L81,2)*ROUND(G81,3),2)</f>
      </c>
      <c s="36" t="s">
        <v>62</v>
      </c>
      <c>
        <f>(M81*21)/100</f>
      </c>
      <c t="s">
        <v>27</v>
      </c>
    </row>
    <row r="82" spans="1:5" ht="12.75">
      <c r="A82" s="35" t="s">
        <v>55</v>
      </c>
      <c r="E82" s="39" t="s">
        <v>51</v>
      </c>
    </row>
    <row r="83" spans="1:5" ht="12.75">
      <c r="A83" s="35" t="s">
        <v>56</v>
      </c>
      <c r="E83" s="40" t="s">
        <v>938</v>
      </c>
    </row>
    <row r="84" spans="1:5" ht="38.25">
      <c r="A84" t="s">
        <v>58</v>
      </c>
      <c r="E84" s="39" t="s">
        <v>939</v>
      </c>
    </row>
    <row r="85" spans="1:16" ht="25.5">
      <c r="A85" t="s">
        <v>49</v>
      </c>
      <c s="34" t="s">
        <v>149</v>
      </c>
      <c s="34" t="s">
        <v>71</v>
      </c>
      <c s="35" t="s">
        <v>51</v>
      </c>
      <c s="6" t="s">
        <v>66</v>
      </c>
      <c s="36" t="s">
        <v>67</v>
      </c>
      <c s="37">
        <v>18</v>
      </c>
      <c s="36">
        <v>0</v>
      </c>
      <c s="36">
        <f>ROUND(G85*H85,6)</f>
      </c>
      <c r="L85" s="38">
        <v>0</v>
      </c>
      <c s="32">
        <f>ROUND(ROUND(L85,2)*ROUND(G85,3),2)</f>
      </c>
      <c s="36" t="s">
        <v>62</v>
      </c>
      <c>
        <f>(M85*21)/100</f>
      </c>
      <c t="s">
        <v>27</v>
      </c>
    </row>
    <row r="86" spans="1:5" ht="12.75">
      <c r="A86" s="35" t="s">
        <v>55</v>
      </c>
      <c r="E86" s="39" t="s">
        <v>51</v>
      </c>
    </row>
    <row r="87" spans="1:5" ht="12.75">
      <c r="A87" s="35" t="s">
        <v>56</v>
      </c>
      <c r="E87" s="40" t="s">
        <v>940</v>
      </c>
    </row>
    <row r="88" spans="1:5" ht="76.5">
      <c r="A88" t="s">
        <v>58</v>
      </c>
      <c r="E88" s="39" t="s">
        <v>231</v>
      </c>
    </row>
    <row r="89" spans="1:16" ht="25.5">
      <c r="A89" t="s">
        <v>49</v>
      </c>
      <c s="34" t="s">
        <v>154</v>
      </c>
      <c s="34" t="s">
        <v>75</v>
      </c>
      <c s="35" t="s">
        <v>51</v>
      </c>
      <c s="6" t="s">
        <v>76</v>
      </c>
      <c s="36" t="s">
        <v>67</v>
      </c>
      <c s="37">
        <v>18</v>
      </c>
      <c s="36">
        <v>0</v>
      </c>
      <c s="36">
        <f>ROUND(G89*H89,6)</f>
      </c>
      <c r="L89" s="38">
        <v>0</v>
      </c>
      <c s="32">
        <f>ROUND(ROUND(L89,2)*ROUND(G89,3),2)</f>
      </c>
      <c s="36" t="s">
        <v>62</v>
      </c>
      <c>
        <f>(M89*21)/100</f>
      </c>
      <c t="s">
        <v>27</v>
      </c>
    </row>
    <row r="90" spans="1:5" ht="12.75">
      <c r="A90" s="35" t="s">
        <v>55</v>
      </c>
      <c r="E90" s="39" t="s">
        <v>51</v>
      </c>
    </row>
    <row r="91" spans="1:5" ht="12.75">
      <c r="A91" s="35" t="s">
        <v>56</v>
      </c>
      <c r="E91" s="40" t="s">
        <v>233</v>
      </c>
    </row>
    <row r="92" spans="1:5" ht="25.5">
      <c r="A92" t="s">
        <v>58</v>
      </c>
      <c r="E92" s="39" t="s">
        <v>79</v>
      </c>
    </row>
    <row r="93" spans="1:16" ht="12.75">
      <c r="A93" t="s">
        <v>49</v>
      </c>
      <c s="34" t="s">
        <v>159</v>
      </c>
      <c s="34" t="s">
        <v>180</v>
      </c>
      <c s="35" t="s">
        <v>51</v>
      </c>
      <c s="6" t="s">
        <v>181</v>
      </c>
      <c s="36" t="s">
        <v>53</v>
      </c>
      <c s="37">
        <v>72</v>
      </c>
      <c s="36">
        <v>0</v>
      </c>
      <c s="36">
        <f>ROUND(G93*H93,6)</f>
      </c>
      <c r="L93" s="38">
        <v>0</v>
      </c>
      <c s="32">
        <f>ROUND(ROUND(L93,2)*ROUND(G93,3),2)</f>
      </c>
      <c s="36" t="s">
        <v>62</v>
      </c>
      <c>
        <f>(M93*21)/100</f>
      </c>
      <c t="s">
        <v>27</v>
      </c>
    </row>
    <row r="94" spans="1:5" ht="12.75">
      <c r="A94" s="35" t="s">
        <v>55</v>
      </c>
      <c r="E94" s="39" t="s">
        <v>51</v>
      </c>
    </row>
    <row r="95" spans="1:5" ht="12.75">
      <c r="A95" s="35" t="s">
        <v>56</v>
      </c>
      <c r="E95" s="40" t="s">
        <v>941</v>
      </c>
    </row>
    <row r="96" spans="1:5" ht="38.25">
      <c r="A96" t="s">
        <v>58</v>
      </c>
      <c r="E96" s="39" t="s">
        <v>183</v>
      </c>
    </row>
    <row r="97" spans="1:16" ht="25.5">
      <c r="A97" t="s">
        <v>49</v>
      </c>
      <c s="34" t="s">
        <v>166</v>
      </c>
      <c s="34" t="s">
        <v>96</v>
      </c>
      <c s="35" t="s">
        <v>51</v>
      </c>
      <c s="6" t="s">
        <v>97</v>
      </c>
      <c s="36" t="s">
        <v>98</v>
      </c>
      <c s="37">
        <v>142.5</v>
      </c>
      <c s="36">
        <v>0</v>
      </c>
      <c s="36">
        <f>ROUND(G97*H97,6)</f>
      </c>
      <c r="L97" s="38">
        <v>0</v>
      </c>
      <c s="32">
        <f>ROUND(ROUND(L97,2)*ROUND(G97,3),2)</f>
      </c>
      <c s="36" t="s">
        <v>62</v>
      </c>
      <c>
        <f>(M97*21)/100</f>
      </c>
      <c t="s">
        <v>27</v>
      </c>
    </row>
    <row r="98" spans="1:5" ht="12.75">
      <c r="A98" s="35" t="s">
        <v>55</v>
      </c>
      <c r="E98" s="39" t="s">
        <v>51</v>
      </c>
    </row>
    <row r="99" spans="1:5" ht="12.75">
      <c r="A99" s="35" t="s">
        <v>56</v>
      </c>
      <c r="E99" s="40" t="s">
        <v>938</v>
      </c>
    </row>
    <row r="100" spans="1:5" ht="38.25">
      <c r="A100" t="s">
        <v>58</v>
      </c>
      <c r="E100" s="39" t="s">
        <v>191</v>
      </c>
    </row>
    <row r="101" spans="1:16" ht="12.75">
      <c r="A101" t="s">
        <v>49</v>
      </c>
      <c s="34" t="s">
        <v>168</v>
      </c>
      <c s="34" t="s">
        <v>193</v>
      </c>
      <c s="35" t="s">
        <v>51</v>
      </c>
      <c s="6" t="s">
        <v>194</v>
      </c>
      <c s="36" t="s">
        <v>98</v>
      </c>
      <c s="37">
        <v>142.5</v>
      </c>
      <c s="36">
        <v>0</v>
      </c>
      <c s="36">
        <f>ROUND(G101*H101,6)</f>
      </c>
      <c r="L101" s="38">
        <v>0</v>
      </c>
      <c s="32">
        <f>ROUND(ROUND(L101,2)*ROUND(G101,3),2)</f>
      </c>
      <c s="36" t="s">
        <v>62</v>
      </c>
      <c>
        <f>(M101*21)/100</f>
      </c>
      <c t="s">
        <v>27</v>
      </c>
    </row>
    <row r="102" spans="1:5" ht="12.75">
      <c r="A102" s="35" t="s">
        <v>55</v>
      </c>
      <c r="E102" s="39" t="s">
        <v>51</v>
      </c>
    </row>
    <row r="103" spans="1:5" ht="12.75">
      <c r="A103" s="35" t="s">
        <v>56</v>
      </c>
      <c r="E103" s="40" t="s">
        <v>938</v>
      </c>
    </row>
    <row r="104" spans="1:5" ht="25.5">
      <c r="A104" t="s">
        <v>58</v>
      </c>
      <c r="E104" s="39" t="s">
        <v>196</v>
      </c>
    </row>
    <row r="105" spans="1:16" ht="25.5">
      <c r="A105" t="s">
        <v>49</v>
      </c>
      <c s="34" t="s">
        <v>171</v>
      </c>
      <c s="34" t="s">
        <v>150</v>
      </c>
      <c s="35" t="s">
        <v>51</v>
      </c>
      <c s="6" t="s">
        <v>151</v>
      </c>
      <c s="36" t="s">
        <v>53</v>
      </c>
      <c s="37">
        <v>18</v>
      </c>
      <c s="36">
        <v>0</v>
      </c>
      <c s="36">
        <f>ROUND(G105*H105,6)</f>
      </c>
      <c r="L105" s="38">
        <v>0</v>
      </c>
      <c s="32">
        <f>ROUND(ROUND(L105,2)*ROUND(G105,3),2)</f>
      </c>
      <c s="36" t="s">
        <v>62</v>
      </c>
      <c>
        <f>(M105*21)/100</f>
      </c>
      <c t="s">
        <v>27</v>
      </c>
    </row>
    <row r="106" spans="1:5" ht="12.75">
      <c r="A106" s="35" t="s">
        <v>55</v>
      </c>
      <c r="E106" s="39" t="s">
        <v>51</v>
      </c>
    </row>
    <row r="107" spans="1:5" ht="12.75">
      <c r="A107" s="35" t="s">
        <v>56</v>
      </c>
      <c r="E107" s="40" t="s">
        <v>942</v>
      </c>
    </row>
    <row r="108" spans="1:5" ht="76.5">
      <c r="A108" t="s">
        <v>58</v>
      </c>
      <c r="E108" s="39" t="s">
        <v>153</v>
      </c>
    </row>
    <row r="109" spans="1:16" ht="25.5">
      <c r="A109" t="s">
        <v>49</v>
      </c>
      <c s="34" t="s">
        <v>172</v>
      </c>
      <c s="34" t="s">
        <v>155</v>
      </c>
      <c s="35" t="s">
        <v>51</v>
      </c>
      <c s="6" t="s">
        <v>156</v>
      </c>
      <c s="36" t="s">
        <v>53</v>
      </c>
      <c s="37">
        <v>18</v>
      </c>
      <c s="36">
        <v>0</v>
      </c>
      <c s="36">
        <f>ROUND(G109*H109,6)</f>
      </c>
      <c r="L109" s="38">
        <v>0</v>
      </c>
      <c s="32">
        <f>ROUND(ROUND(L109,2)*ROUND(G109,3),2)</f>
      </c>
      <c s="36" t="s">
        <v>62</v>
      </c>
      <c>
        <f>(M109*21)/100</f>
      </c>
      <c t="s">
        <v>27</v>
      </c>
    </row>
    <row r="110" spans="1:5" ht="12.75">
      <c r="A110" s="35" t="s">
        <v>55</v>
      </c>
      <c r="E110" s="39" t="s">
        <v>51</v>
      </c>
    </row>
    <row r="111" spans="1:5" ht="12.75">
      <c r="A111" s="35" t="s">
        <v>56</v>
      </c>
      <c r="E111" s="40" t="s">
        <v>942</v>
      </c>
    </row>
    <row r="112" spans="1:5" ht="63.75">
      <c r="A112" t="s">
        <v>58</v>
      </c>
      <c r="E112" s="39" t="s">
        <v>158</v>
      </c>
    </row>
    <row r="113" spans="1:13" ht="12.75">
      <c r="A113" t="s">
        <v>46</v>
      </c>
      <c r="C113" s="31" t="s">
        <v>74</v>
      </c>
      <c r="E113" s="33" t="s">
        <v>257</v>
      </c>
      <c r="J113" s="32">
        <f>0</f>
      </c>
      <c s="32">
        <f>0</f>
      </c>
      <c s="32">
        <f>0+L114+L118+L122+L126+L130+L134</f>
      </c>
      <c s="32">
        <f>0+M114+M118+M122+M126+M130+M134</f>
      </c>
    </row>
    <row r="114" spans="1:16" ht="25.5">
      <c r="A114" t="s">
        <v>49</v>
      </c>
      <c s="34" t="s">
        <v>173</v>
      </c>
      <c s="34" t="s">
        <v>259</v>
      </c>
      <c s="35" t="s">
        <v>51</v>
      </c>
      <c s="6" t="s">
        <v>260</v>
      </c>
      <c s="36" t="s">
        <v>261</v>
      </c>
      <c s="37">
        <v>35.8</v>
      </c>
      <c s="36">
        <v>0</v>
      </c>
      <c s="36">
        <f>ROUND(G114*H114,6)</f>
      </c>
      <c r="L114" s="38">
        <v>0</v>
      </c>
      <c s="32">
        <f>ROUND(ROUND(L114,2)*ROUND(G114,3),2)</f>
      </c>
      <c s="36" t="s">
        <v>62</v>
      </c>
      <c>
        <f>(M114*21)/100</f>
      </c>
      <c t="s">
        <v>27</v>
      </c>
    </row>
    <row r="115" spans="1:5" ht="12.75">
      <c r="A115" s="35" t="s">
        <v>55</v>
      </c>
      <c r="E115" s="39" t="s">
        <v>51</v>
      </c>
    </row>
    <row r="116" spans="1:5" ht="140.25">
      <c r="A116" s="35" t="s">
        <v>56</v>
      </c>
      <c r="E116" s="40" t="s">
        <v>896</v>
      </c>
    </row>
    <row r="117" spans="1:5" ht="25.5">
      <c r="A117" t="s">
        <v>58</v>
      </c>
      <c r="E117" s="39" t="s">
        <v>263</v>
      </c>
    </row>
    <row r="118" spans="1:16" ht="12.75">
      <c r="A118" t="s">
        <v>49</v>
      </c>
      <c s="34" t="s">
        <v>174</v>
      </c>
      <c s="34" t="s">
        <v>265</v>
      </c>
      <c s="35" t="s">
        <v>51</v>
      </c>
      <c s="6" t="s">
        <v>266</v>
      </c>
      <c s="36" t="s">
        <v>261</v>
      </c>
      <c s="37">
        <v>910.379</v>
      </c>
      <c s="36">
        <v>0</v>
      </c>
      <c s="36">
        <f>ROUND(G118*H118,6)</f>
      </c>
      <c r="L118" s="38">
        <v>0</v>
      </c>
      <c s="32">
        <f>ROUND(ROUND(L118,2)*ROUND(G118,3),2)</f>
      </c>
      <c s="36" t="s">
        <v>62</v>
      </c>
      <c>
        <f>(M118*21)/100</f>
      </c>
      <c t="s">
        <v>27</v>
      </c>
    </row>
    <row r="119" spans="1:5" ht="12.75">
      <c r="A119" s="35" t="s">
        <v>55</v>
      </c>
      <c r="E119" s="39" t="s">
        <v>51</v>
      </c>
    </row>
    <row r="120" spans="1:5" ht="63.75">
      <c r="A120" s="35" t="s">
        <v>56</v>
      </c>
      <c r="E120" s="40" t="s">
        <v>913</v>
      </c>
    </row>
    <row r="121" spans="1:5" ht="38.25">
      <c r="A121" t="s">
        <v>58</v>
      </c>
      <c r="E121" s="39" t="s">
        <v>420</v>
      </c>
    </row>
    <row r="122" spans="1:16" ht="25.5">
      <c r="A122" t="s">
        <v>49</v>
      </c>
      <c s="34" t="s">
        <v>179</v>
      </c>
      <c s="34" t="s">
        <v>270</v>
      </c>
      <c s="35" t="s">
        <v>51</v>
      </c>
      <c s="6" t="s">
        <v>271</v>
      </c>
      <c s="36" t="s">
        <v>261</v>
      </c>
      <c s="37">
        <v>553.455</v>
      </c>
      <c s="36">
        <v>0</v>
      </c>
      <c s="36">
        <f>ROUND(G122*H122,6)</f>
      </c>
      <c r="L122" s="38">
        <v>0</v>
      </c>
      <c s="32">
        <f>ROUND(ROUND(L122,2)*ROUND(G122,3),2)</f>
      </c>
      <c s="36" t="s">
        <v>62</v>
      </c>
      <c>
        <f>(M122*21)/100</f>
      </c>
      <c t="s">
        <v>27</v>
      </c>
    </row>
    <row r="123" spans="1:5" ht="12.75">
      <c r="A123" s="35" t="s">
        <v>55</v>
      </c>
      <c r="E123" s="39" t="s">
        <v>51</v>
      </c>
    </row>
    <row r="124" spans="1:5" ht="51">
      <c r="A124" s="35" t="s">
        <v>56</v>
      </c>
      <c r="E124" s="40" t="s">
        <v>914</v>
      </c>
    </row>
    <row r="125" spans="1:5" ht="76.5">
      <c r="A125" t="s">
        <v>58</v>
      </c>
      <c r="E125" s="39" t="s">
        <v>897</v>
      </c>
    </row>
    <row r="126" spans="1:16" ht="25.5">
      <c r="A126" t="s">
        <v>49</v>
      </c>
      <c s="34" t="s">
        <v>184</v>
      </c>
      <c s="34" t="s">
        <v>382</v>
      </c>
      <c s="35" t="s">
        <v>51</v>
      </c>
      <c s="6" t="s">
        <v>383</v>
      </c>
      <c s="36" t="s">
        <v>261</v>
      </c>
      <c s="37">
        <v>4427.64</v>
      </c>
      <c s="36">
        <v>0</v>
      </c>
      <c s="36">
        <f>ROUND(G126*H126,6)</f>
      </c>
      <c r="L126" s="38">
        <v>0</v>
      </c>
      <c s="32">
        <f>ROUND(ROUND(L126,2)*ROUND(G126,3),2)</f>
      </c>
      <c s="36" t="s">
        <v>62</v>
      </c>
      <c>
        <f>(M126*21)/100</f>
      </c>
      <c t="s">
        <v>27</v>
      </c>
    </row>
    <row r="127" spans="1:5" ht="12.75">
      <c r="A127" s="35" t="s">
        <v>55</v>
      </c>
      <c r="E127" s="39" t="s">
        <v>51</v>
      </c>
    </row>
    <row r="128" spans="1:5" ht="12.75">
      <c r="A128" s="35" t="s">
        <v>56</v>
      </c>
      <c r="E128" s="40" t="s">
        <v>943</v>
      </c>
    </row>
    <row r="129" spans="1:5" ht="12.75">
      <c r="A129" t="s">
        <v>58</v>
      </c>
      <c r="E129" s="39" t="s">
        <v>932</v>
      </c>
    </row>
    <row r="130" spans="1:16" ht="25.5">
      <c r="A130" t="s">
        <v>49</v>
      </c>
      <c s="34" t="s">
        <v>189</v>
      </c>
      <c s="34" t="s">
        <v>275</v>
      </c>
      <c s="35" t="s">
        <v>276</v>
      </c>
      <c s="6" t="s">
        <v>277</v>
      </c>
      <c s="36" t="s">
        <v>261</v>
      </c>
      <c s="37">
        <v>237.195</v>
      </c>
      <c s="36">
        <v>0</v>
      </c>
      <c s="36">
        <f>ROUND(G130*H130,6)</f>
      </c>
      <c r="L130" s="38">
        <v>0</v>
      </c>
      <c s="32">
        <f>ROUND(ROUND(L130,2)*ROUND(G130,3),2)</f>
      </c>
      <c s="36" t="s">
        <v>77</v>
      </c>
      <c>
        <f>(M130*21)/100</f>
      </c>
      <c t="s">
        <v>27</v>
      </c>
    </row>
    <row r="131" spans="1:5" ht="25.5">
      <c r="A131" s="35" t="s">
        <v>55</v>
      </c>
      <c r="E131" s="39" t="s">
        <v>278</v>
      </c>
    </row>
    <row r="132" spans="1:5" ht="25.5">
      <c r="A132" s="35" t="s">
        <v>56</v>
      </c>
      <c r="E132" s="40" t="s">
        <v>813</v>
      </c>
    </row>
    <row r="133" spans="1:5" ht="102">
      <c r="A133" t="s">
        <v>58</v>
      </c>
      <c r="E133" s="39" t="s">
        <v>280</v>
      </c>
    </row>
    <row r="134" spans="1:16" ht="25.5">
      <c r="A134" t="s">
        <v>49</v>
      </c>
      <c s="34" t="s">
        <v>192</v>
      </c>
      <c s="34" t="s">
        <v>275</v>
      </c>
      <c s="35" t="s">
        <v>282</v>
      </c>
      <c s="6" t="s">
        <v>283</v>
      </c>
      <c s="36" t="s">
        <v>261</v>
      </c>
      <c s="37">
        <v>3.948</v>
      </c>
      <c s="36">
        <v>0</v>
      </c>
      <c s="36">
        <f>ROUND(G134*H134,6)</f>
      </c>
      <c r="L134" s="38">
        <v>0</v>
      </c>
      <c s="32">
        <f>ROUND(ROUND(L134,2)*ROUND(G134,3),2)</f>
      </c>
      <c s="36" t="s">
        <v>77</v>
      </c>
      <c>
        <f>(M134*21)/100</f>
      </c>
      <c t="s">
        <v>27</v>
      </c>
    </row>
    <row r="135" spans="1:5" ht="25.5">
      <c r="A135" s="35" t="s">
        <v>55</v>
      </c>
      <c r="E135" s="39" t="s">
        <v>278</v>
      </c>
    </row>
    <row r="136" spans="1:5" ht="25.5">
      <c r="A136" s="35" t="s">
        <v>56</v>
      </c>
      <c r="E136" s="40" t="s">
        <v>390</v>
      </c>
    </row>
    <row r="137" spans="1:5" ht="102">
      <c r="A137" t="s">
        <v>58</v>
      </c>
      <c r="E137"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COUNTIFS(L8:L215,"=0",A8:A215,"P")+COUNTIFS(L8:L215,"",A8:A215,"P")+SUM(Q8:Q215)</f>
      </c>
    </row>
    <row r="8" spans="1:13" ht="12.75">
      <c r="A8" t="s">
        <v>44</v>
      </c>
      <c r="C8" s="28" t="s">
        <v>45</v>
      </c>
      <c r="E8" s="30" t="s">
        <v>17</v>
      </c>
      <c r="J8" s="29">
        <f>0+J9+J54+J75+J96+J145+J198</f>
      </c>
      <c s="29">
        <f>0+K9+K54+K75+K96+K145+K198</f>
      </c>
      <c s="29">
        <f>0+L9+L54+L75+L96+L145+L198</f>
      </c>
      <c s="29">
        <f>0+M9+M54+M75+M96+M145+M198</f>
      </c>
    </row>
    <row r="9" spans="1:13" ht="12.75">
      <c r="A9" t="s">
        <v>46</v>
      </c>
      <c r="C9" s="31" t="s">
        <v>47</v>
      </c>
      <c r="E9" s="33" t="s">
        <v>48</v>
      </c>
      <c r="J9" s="32">
        <f>0</f>
      </c>
      <c s="32">
        <f>0</f>
      </c>
      <c s="32">
        <f>0+L10+L14+L18+L22+L26+L30+L34+L38+L42+L46+L50</f>
      </c>
      <c s="32">
        <f>0+M10+M14+M18+M22+M26+M30+M34+M38+M42+M46+M50</f>
      </c>
    </row>
    <row r="10" spans="1:16" ht="12.75">
      <c r="A10" t="s">
        <v>49</v>
      </c>
      <c s="34" t="s">
        <v>47</v>
      </c>
      <c s="34" t="s">
        <v>50</v>
      </c>
      <c s="35" t="s">
        <v>51</v>
      </c>
      <c s="6" t="s">
        <v>52</v>
      </c>
      <c s="36" t="s">
        <v>53</v>
      </c>
      <c s="37">
        <v>576</v>
      </c>
      <c s="36">
        <v>0</v>
      </c>
      <c s="36">
        <f>ROUND(G10*H10,6)</f>
      </c>
      <c r="L10" s="38">
        <v>0</v>
      </c>
      <c s="32">
        <f>ROUND(ROUND(L10,2)*ROUND(G10,3),2)</f>
      </c>
      <c s="36" t="s">
        <v>54</v>
      </c>
      <c>
        <f>(M10*21)/100</f>
      </c>
      <c t="s">
        <v>27</v>
      </c>
    </row>
    <row r="11" spans="1:5" ht="12.75">
      <c r="A11" s="35" t="s">
        <v>55</v>
      </c>
      <c r="E11" s="39" t="s">
        <v>51</v>
      </c>
    </row>
    <row r="12" spans="1:5" ht="25.5">
      <c r="A12" s="35" t="s">
        <v>56</v>
      </c>
      <c r="E12" s="40" t="s">
        <v>57</v>
      </c>
    </row>
    <row r="13" spans="1:5" ht="38.25">
      <c r="A13" t="s">
        <v>58</v>
      </c>
      <c r="E13" s="39" t="s">
        <v>59</v>
      </c>
    </row>
    <row r="14" spans="1:16" ht="25.5">
      <c r="A14" t="s">
        <v>49</v>
      </c>
      <c s="34" t="s">
        <v>27</v>
      </c>
      <c s="34" t="s">
        <v>60</v>
      </c>
      <c s="35" t="s">
        <v>51</v>
      </c>
      <c s="6" t="s">
        <v>61</v>
      </c>
      <c s="36" t="s">
        <v>53</v>
      </c>
      <c s="37">
        <v>7</v>
      </c>
      <c s="36">
        <v>0</v>
      </c>
      <c s="36">
        <f>ROUND(G14*H14,6)</f>
      </c>
      <c r="L14" s="38">
        <v>0</v>
      </c>
      <c s="32">
        <f>ROUND(ROUND(L14,2)*ROUND(G14,3),2)</f>
      </c>
      <c s="36" t="s">
        <v>62</v>
      </c>
      <c>
        <f>(M14*21)/100</f>
      </c>
      <c t="s">
        <v>27</v>
      </c>
    </row>
    <row r="15" spans="1:5" ht="12.75">
      <c r="A15" s="35" t="s">
        <v>55</v>
      </c>
      <c r="E15" s="39" t="s">
        <v>51</v>
      </c>
    </row>
    <row r="16" spans="1:5" ht="25.5">
      <c r="A16" s="35" t="s">
        <v>56</v>
      </c>
      <c r="E16" s="40" t="s">
        <v>63</v>
      </c>
    </row>
    <row r="17" spans="1:5" ht="51">
      <c r="A17" t="s">
        <v>58</v>
      </c>
      <c r="E17" s="39" t="s">
        <v>64</v>
      </c>
    </row>
    <row r="18" spans="1:16" ht="25.5">
      <c r="A18" t="s">
        <v>49</v>
      </c>
      <c s="34" t="s">
        <v>26</v>
      </c>
      <c s="34" t="s">
        <v>65</v>
      </c>
      <c s="35" t="s">
        <v>51</v>
      </c>
      <c s="6" t="s">
        <v>66</v>
      </c>
      <c s="36" t="s">
        <v>67</v>
      </c>
      <c s="37">
        <v>41</v>
      </c>
      <c s="36">
        <v>0</v>
      </c>
      <c s="36">
        <f>ROUND(G18*H18,6)</f>
      </c>
      <c r="L18" s="38">
        <v>0</v>
      </c>
      <c s="32">
        <f>ROUND(ROUND(L18,2)*ROUND(G18,3),2)</f>
      </c>
      <c s="36" t="s">
        <v>62</v>
      </c>
      <c>
        <f>(M18*21)/100</f>
      </c>
      <c t="s">
        <v>27</v>
      </c>
    </row>
    <row r="19" spans="1:5" ht="12.75">
      <c r="A19" s="35" t="s">
        <v>55</v>
      </c>
      <c r="E19" s="39" t="s">
        <v>51</v>
      </c>
    </row>
    <row r="20" spans="1:5" ht="25.5">
      <c r="A20" s="35" t="s">
        <v>56</v>
      </c>
      <c r="E20" s="40" t="s">
        <v>68</v>
      </c>
    </row>
    <row r="21" spans="1:5" ht="38.25">
      <c r="A21" t="s">
        <v>58</v>
      </c>
      <c r="E21" s="39" t="s">
        <v>69</v>
      </c>
    </row>
    <row r="22" spans="1:16" ht="25.5">
      <c r="A22" t="s">
        <v>49</v>
      </c>
      <c s="34" t="s">
        <v>70</v>
      </c>
      <c s="34" t="s">
        <v>71</v>
      </c>
      <c s="35" t="s">
        <v>51</v>
      </c>
      <c s="6" t="s">
        <v>66</v>
      </c>
      <c s="36" t="s">
        <v>67</v>
      </c>
      <c s="37">
        <v>21</v>
      </c>
      <c s="36">
        <v>0</v>
      </c>
      <c s="36">
        <f>ROUND(G22*H22,6)</f>
      </c>
      <c r="L22" s="38">
        <v>0</v>
      </c>
      <c s="32">
        <f>ROUND(ROUND(L22,2)*ROUND(G22,3),2)</f>
      </c>
      <c s="36" t="s">
        <v>62</v>
      </c>
      <c>
        <f>(M22*21)/100</f>
      </c>
      <c t="s">
        <v>27</v>
      </c>
    </row>
    <row r="23" spans="1:5" ht="12.75">
      <c r="A23" s="35" t="s">
        <v>55</v>
      </c>
      <c r="E23" s="39" t="s">
        <v>51</v>
      </c>
    </row>
    <row r="24" spans="1:5" ht="12.75">
      <c r="A24" s="35" t="s">
        <v>56</v>
      </c>
      <c r="E24" s="40" t="s">
        <v>72</v>
      </c>
    </row>
    <row r="25" spans="1:5" ht="38.25">
      <c r="A25" t="s">
        <v>58</v>
      </c>
      <c r="E25" s="39" t="s">
        <v>73</v>
      </c>
    </row>
    <row r="26" spans="1:16" ht="25.5">
      <c r="A26" t="s">
        <v>49</v>
      </c>
      <c s="34" t="s">
        <v>74</v>
      </c>
      <c s="34" t="s">
        <v>75</v>
      </c>
      <c s="35" t="s">
        <v>51</v>
      </c>
      <c s="6" t="s">
        <v>76</v>
      </c>
      <c s="36" t="s">
        <v>67</v>
      </c>
      <c s="37">
        <v>62</v>
      </c>
      <c s="36">
        <v>0</v>
      </c>
      <c s="36">
        <f>ROUND(G26*H26,6)</f>
      </c>
      <c r="L26" s="38">
        <v>0</v>
      </c>
      <c s="32">
        <f>ROUND(ROUND(L26,2)*ROUND(G26,3),2)</f>
      </c>
      <c s="36" t="s">
        <v>77</v>
      </c>
      <c>
        <f>(M26*21)/100</f>
      </c>
      <c t="s">
        <v>27</v>
      </c>
    </row>
    <row r="27" spans="1:5" ht="12.75">
      <c r="A27" s="35" t="s">
        <v>55</v>
      </c>
      <c r="E27" s="39" t="s">
        <v>51</v>
      </c>
    </row>
    <row r="28" spans="1:5" ht="12.75">
      <c r="A28" s="35" t="s">
        <v>56</v>
      </c>
      <c r="E28" s="40" t="s">
        <v>78</v>
      </c>
    </row>
    <row r="29" spans="1:5" ht="25.5">
      <c r="A29" t="s">
        <v>58</v>
      </c>
      <c r="E29" s="39" t="s">
        <v>79</v>
      </c>
    </row>
    <row r="30" spans="1:16" ht="12.75">
      <c r="A30" t="s">
        <v>49</v>
      </c>
      <c s="34" t="s">
        <v>80</v>
      </c>
      <c s="34" t="s">
        <v>81</v>
      </c>
      <c s="35" t="s">
        <v>51</v>
      </c>
      <c s="6" t="s">
        <v>82</v>
      </c>
      <c s="36" t="s">
        <v>53</v>
      </c>
      <c s="37">
        <v>320</v>
      </c>
      <c s="36">
        <v>0</v>
      </c>
      <c s="36">
        <f>ROUND(G30*H30,6)</f>
      </c>
      <c r="L30" s="38">
        <v>0</v>
      </c>
      <c s="32">
        <f>ROUND(ROUND(L30,2)*ROUND(G30,3),2)</f>
      </c>
      <c s="36" t="s">
        <v>62</v>
      </c>
      <c>
        <f>(M30*21)/100</f>
      </c>
      <c t="s">
        <v>27</v>
      </c>
    </row>
    <row r="31" spans="1:5" ht="12.75">
      <c r="A31" s="35" t="s">
        <v>55</v>
      </c>
      <c r="E31" s="39" t="s">
        <v>51</v>
      </c>
    </row>
    <row r="32" spans="1:5" ht="12.75">
      <c r="A32" s="35" t="s">
        <v>56</v>
      </c>
      <c r="E32" s="40" t="s">
        <v>83</v>
      </c>
    </row>
    <row r="33" spans="1:5" ht="38.25">
      <c r="A33" t="s">
        <v>58</v>
      </c>
      <c r="E33" s="39" t="s">
        <v>84</v>
      </c>
    </row>
    <row r="34" spans="1:16" ht="12.75">
      <c r="A34" t="s">
        <v>49</v>
      </c>
      <c s="34" t="s">
        <v>85</v>
      </c>
      <c s="34" t="s">
        <v>86</v>
      </c>
      <c s="35" t="s">
        <v>51</v>
      </c>
      <c s="6" t="s">
        <v>87</v>
      </c>
      <c s="36" t="s">
        <v>53</v>
      </c>
      <c s="37">
        <v>768</v>
      </c>
      <c s="36">
        <v>0</v>
      </c>
      <c s="36">
        <f>ROUND(G34*H34,6)</f>
      </c>
      <c r="L34" s="38">
        <v>0</v>
      </c>
      <c s="32">
        <f>ROUND(ROUND(L34,2)*ROUND(G34,3),2)</f>
      </c>
      <c s="36" t="s">
        <v>62</v>
      </c>
      <c>
        <f>(M34*21)/100</f>
      </c>
      <c t="s">
        <v>27</v>
      </c>
    </row>
    <row r="35" spans="1:5" ht="12.75">
      <c r="A35" s="35" t="s">
        <v>55</v>
      </c>
      <c r="E35" s="39" t="s">
        <v>51</v>
      </c>
    </row>
    <row r="36" spans="1:5" ht="25.5">
      <c r="A36" s="35" t="s">
        <v>56</v>
      </c>
      <c r="E36" s="40" t="s">
        <v>88</v>
      </c>
    </row>
    <row r="37" spans="1:5" ht="38.25">
      <c r="A37" t="s">
        <v>58</v>
      </c>
      <c r="E37" s="39" t="s">
        <v>89</v>
      </c>
    </row>
    <row r="38" spans="1:16" ht="12.75">
      <c r="A38" t="s">
        <v>49</v>
      </c>
      <c s="34" t="s">
        <v>90</v>
      </c>
      <c s="34" t="s">
        <v>91</v>
      </c>
      <c s="35" t="s">
        <v>51</v>
      </c>
      <c s="6" t="s">
        <v>92</v>
      </c>
      <c s="36" t="s">
        <v>53</v>
      </c>
      <c s="37">
        <v>384</v>
      </c>
      <c s="36">
        <v>0</v>
      </c>
      <c s="36">
        <f>ROUND(G38*H38,6)</f>
      </c>
      <c r="L38" s="38">
        <v>0</v>
      </c>
      <c s="32">
        <f>ROUND(ROUND(L38,2)*ROUND(G38,3),2)</f>
      </c>
      <c s="36" t="s">
        <v>77</v>
      </c>
      <c>
        <f>(M38*21)/100</f>
      </c>
      <c t="s">
        <v>27</v>
      </c>
    </row>
    <row r="39" spans="1:5" ht="12.75">
      <c r="A39" s="35" t="s">
        <v>55</v>
      </c>
      <c r="E39" s="39" t="s">
        <v>51</v>
      </c>
    </row>
    <row r="40" spans="1:5" ht="12.75">
      <c r="A40" s="35" t="s">
        <v>56</v>
      </c>
      <c r="E40" s="40" t="s">
        <v>93</v>
      </c>
    </row>
    <row r="41" spans="1:5" ht="25.5">
      <c r="A41" t="s">
        <v>58</v>
      </c>
      <c r="E41" s="39" t="s">
        <v>94</v>
      </c>
    </row>
    <row r="42" spans="1:16" ht="25.5">
      <c r="A42" t="s">
        <v>49</v>
      </c>
      <c s="34" t="s">
        <v>95</v>
      </c>
      <c s="34" t="s">
        <v>96</v>
      </c>
      <c s="35" t="s">
        <v>51</v>
      </c>
      <c s="6" t="s">
        <v>97</v>
      </c>
      <c s="36" t="s">
        <v>98</v>
      </c>
      <c s="37">
        <v>585</v>
      </c>
      <c s="36">
        <v>0</v>
      </c>
      <c s="36">
        <f>ROUND(G42*H42,6)</f>
      </c>
      <c r="L42" s="38">
        <v>0</v>
      </c>
      <c s="32">
        <f>ROUND(ROUND(L42,2)*ROUND(G42,3),2)</f>
      </c>
      <c s="36" t="s">
        <v>62</v>
      </c>
      <c>
        <f>(M42*21)/100</f>
      </c>
      <c t="s">
        <v>27</v>
      </c>
    </row>
    <row r="43" spans="1:5" ht="12.75">
      <c r="A43" s="35" t="s">
        <v>55</v>
      </c>
      <c r="E43" s="39" t="s">
        <v>51</v>
      </c>
    </row>
    <row r="44" spans="1:5" ht="25.5">
      <c r="A44" s="35" t="s">
        <v>56</v>
      </c>
      <c r="E44" s="40" t="s">
        <v>99</v>
      </c>
    </row>
    <row r="45" spans="1:5" ht="25.5">
      <c r="A45" t="s">
        <v>58</v>
      </c>
      <c r="E45" s="39" t="s">
        <v>100</v>
      </c>
    </row>
    <row r="46" spans="1:16" ht="12.75">
      <c r="A46" t="s">
        <v>49</v>
      </c>
      <c s="34" t="s">
        <v>101</v>
      </c>
      <c s="34" t="s">
        <v>102</v>
      </c>
      <c s="35" t="s">
        <v>51</v>
      </c>
      <c s="6" t="s">
        <v>103</v>
      </c>
      <c s="36" t="s">
        <v>98</v>
      </c>
      <c s="37">
        <v>702</v>
      </c>
      <c s="36">
        <v>0</v>
      </c>
      <c s="36">
        <f>ROUND(G46*H46,6)</f>
      </c>
      <c r="L46" s="38">
        <v>0</v>
      </c>
      <c s="32">
        <f>ROUND(ROUND(L46,2)*ROUND(G46,3),2)</f>
      </c>
      <c s="36" t="s">
        <v>62</v>
      </c>
      <c>
        <f>(M46*21)/100</f>
      </c>
      <c t="s">
        <v>27</v>
      </c>
    </row>
    <row r="47" spans="1:5" ht="12.75">
      <c r="A47" s="35" t="s">
        <v>55</v>
      </c>
      <c r="E47" s="39" t="s">
        <v>51</v>
      </c>
    </row>
    <row r="48" spans="1:5" ht="12.75">
      <c r="A48" s="35" t="s">
        <v>56</v>
      </c>
      <c r="E48" s="40" t="s">
        <v>104</v>
      </c>
    </row>
    <row r="49" spans="1:5" ht="25.5">
      <c r="A49" t="s">
        <v>58</v>
      </c>
      <c r="E49" s="39" t="s">
        <v>105</v>
      </c>
    </row>
    <row r="50" spans="1:16" ht="12.75">
      <c r="A50" t="s">
        <v>49</v>
      </c>
      <c s="34" t="s">
        <v>106</v>
      </c>
      <c s="34" t="s">
        <v>107</v>
      </c>
      <c s="35" t="s">
        <v>51</v>
      </c>
      <c s="6" t="s">
        <v>108</v>
      </c>
      <c s="36" t="s">
        <v>53</v>
      </c>
      <c s="37">
        <v>320</v>
      </c>
      <c s="36">
        <v>0</v>
      </c>
      <c s="36">
        <f>ROUND(G50*H50,6)</f>
      </c>
      <c r="L50" s="38">
        <v>0</v>
      </c>
      <c s="32">
        <f>ROUND(ROUND(L50,2)*ROUND(G50,3),2)</f>
      </c>
      <c s="36" t="s">
        <v>62</v>
      </c>
      <c>
        <f>(M50*21)/100</f>
      </c>
      <c t="s">
        <v>27</v>
      </c>
    </row>
    <row r="51" spans="1:5" ht="12.75">
      <c r="A51" s="35" t="s">
        <v>55</v>
      </c>
      <c r="E51" s="39" t="s">
        <v>51</v>
      </c>
    </row>
    <row r="52" spans="1:5" ht="12.75">
      <c r="A52" s="35" t="s">
        <v>56</v>
      </c>
      <c r="E52" s="40" t="s">
        <v>109</v>
      </c>
    </row>
    <row r="53" spans="1:5" ht="25.5">
      <c r="A53" t="s">
        <v>58</v>
      </c>
      <c r="E53" s="39" t="s">
        <v>110</v>
      </c>
    </row>
    <row r="54" spans="1:13" ht="12.75">
      <c r="A54" t="s">
        <v>46</v>
      </c>
      <c r="C54" s="31" t="s">
        <v>27</v>
      </c>
      <c r="E54" s="33" t="s">
        <v>111</v>
      </c>
      <c r="J54" s="32">
        <f>0</f>
      </c>
      <c s="32">
        <f>0</f>
      </c>
      <c s="32">
        <f>0+L55+L59+L63+L67+L71</f>
      </c>
      <c s="32">
        <f>0+M55+M59+M63+M67+M71</f>
      </c>
    </row>
    <row r="55" spans="1:16" ht="25.5">
      <c r="A55" t="s">
        <v>49</v>
      </c>
      <c s="34" t="s">
        <v>112</v>
      </c>
      <c s="34" t="s">
        <v>113</v>
      </c>
      <c s="35" t="s">
        <v>51</v>
      </c>
      <c s="6" t="s">
        <v>114</v>
      </c>
      <c s="36" t="s">
        <v>53</v>
      </c>
      <c s="37">
        <v>2755</v>
      </c>
      <c s="36">
        <v>0</v>
      </c>
      <c s="36">
        <f>ROUND(G55*H55,6)</f>
      </c>
      <c r="L55" s="38">
        <v>0</v>
      </c>
      <c s="32">
        <f>ROUND(ROUND(L55,2)*ROUND(G55,3),2)</f>
      </c>
      <c s="36" t="s">
        <v>62</v>
      </c>
      <c>
        <f>(M55*21)/100</f>
      </c>
      <c t="s">
        <v>27</v>
      </c>
    </row>
    <row r="56" spans="1:5" ht="12.75">
      <c r="A56" s="35" t="s">
        <v>55</v>
      </c>
      <c r="E56" s="39" t="s">
        <v>51</v>
      </c>
    </row>
    <row r="57" spans="1:5" ht="25.5">
      <c r="A57" s="35" t="s">
        <v>56</v>
      </c>
      <c r="E57" s="40" t="s">
        <v>115</v>
      </c>
    </row>
    <row r="58" spans="1:5" ht="51">
      <c r="A58" t="s">
        <v>58</v>
      </c>
      <c r="E58" s="39" t="s">
        <v>116</v>
      </c>
    </row>
    <row r="59" spans="1:16" ht="25.5">
      <c r="A59" t="s">
        <v>49</v>
      </c>
      <c s="34" t="s">
        <v>117</v>
      </c>
      <c s="34" t="s">
        <v>118</v>
      </c>
      <c s="35" t="s">
        <v>51</v>
      </c>
      <c s="6" t="s">
        <v>119</v>
      </c>
      <c s="36" t="s">
        <v>53</v>
      </c>
      <c s="37">
        <v>2755</v>
      </c>
      <c s="36">
        <v>0</v>
      </c>
      <c s="36">
        <f>ROUND(G59*H59,6)</f>
      </c>
      <c r="L59" s="38">
        <v>0</v>
      </c>
      <c s="32">
        <f>ROUND(ROUND(L59,2)*ROUND(G59,3),2)</f>
      </c>
      <c s="36" t="s">
        <v>62</v>
      </c>
      <c>
        <f>(M59*21)/100</f>
      </c>
      <c t="s">
        <v>27</v>
      </c>
    </row>
    <row r="60" spans="1:5" ht="12.75">
      <c r="A60" s="35" t="s">
        <v>55</v>
      </c>
      <c r="E60" s="39" t="s">
        <v>51</v>
      </c>
    </row>
    <row r="61" spans="1:5" ht="12.75">
      <c r="A61" s="35" t="s">
        <v>56</v>
      </c>
      <c r="E61" s="40" t="s">
        <v>120</v>
      </c>
    </row>
    <row r="62" spans="1:5" ht="38.25">
      <c r="A62" t="s">
        <v>58</v>
      </c>
      <c r="E62" s="39" t="s">
        <v>121</v>
      </c>
    </row>
    <row r="63" spans="1:16" ht="25.5">
      <c r="A63" t="s">
        <v>49</v>
      </c>
      <c s="34" t="s">
        <v>122</v>
      </c>
      <c s="34" t="s">
        <v>123</v>
      </c>
      <c s="35" t="s">
        <v>51</v>
      </c>
      <c s="6" t="s">
        <v>124</v>
      </c>
      <c s="36" t="s">
        <v>125</v>
      </c>
      <c s="37">
        <v>92.2</v>
      </c>
      <c s="36">
        <v>0</v>
      </c>
      <c s="36">
        <f>ROUND(G63*H63,6)</f>
      </c>
      <c r="L63" s="38">
        <v>0</v>
      </c>
      <c s="32">
        <f>ROUND(ROUND(L63,2)*ROUND(G63,3),2)</f>
      </c>
      <c s="36" t="s">
        <v>62</v>
      </c>
      <c>
        <f>(M63*21)/100</f>
      </c>
      <c t="s">
        <v>27</v>
      </c>
    </row>
    <row r="64" spans="1:5" ht="12.75">
      <c r="A64" s="35" t="s">
        <v>55</v>
      </c>
      <c r="E64" s="39" t="s">
        <v>51</v>
      </c>
    </row>
    <row r="65" spans="1:5" ht="25.5">
      <c r="A65" s="35" t="s">
        <v>56</v>
      </c>
      <c r="E65" s="40" t="s">
        <v>126</v>
      </c>
    </row>
    <row r="66" spans="1:5" ht="76.5">
      <c r="A66" t="s">
        <v>58</v>
      </c>
      <c r="E66" s="39" t="s">
        <v>127</v>
      </c>
    </row>
    <row r="67" spans="1:16" ht="25.5">
      <c r="A67" t="s">
        <v>49</v>
      </c>
      <c s="34" t="s">
        <v>128</v>
      </c>
      <c s="34" t="s">
        <v>129</v>
      </c>
      <c s="35" t="s">
        <v>51</v>
      </c>
      <c s="6" t="s">
        <v>130</v>
      </c>
      <c s="36" t="s">
        <v>125</v>
      </c>
      <c s="37">
        <v>3.5</v>
      </c>
      <c s="36">
        <v>0</v>
      </c>
      <c s="36">
        <f>ROUND(G67*H67,6)</f>
      </c>
      <c r="L67" s="38">
        <v>0</v>
      </c>
      <c s="32">
        <f>ROUND(ROUND(L67,2)*ROUND(G67,3),2)</f>
      </c>
      <c s="36" t="s">
        <v>62</v>
      </c>
      <c>
        <f>(M67*21)/100</f>
      </c>
      <c t="s">
        <v>27</v>
      </c>
    </row>
    <row r="68" spans="1:5" ht="12.75">
      <c r="A68" s="35" t="s">
        <v>55</v>
      </c>
      <c r="E68" s="39" t="s">
        <v>51</v>
      </c>
    </row>
    <row r="69" spans="1:5" ht="12.75">
      <c r="A69" s="35" t="s">
        <v>56</v>
      </c>
      <c r="E69" s="40" t="s">
        <v>131</v>
      </c>
    </row>
    <row r="70" spans="1:5" ht="63.75">
      <c r="A70" t="s">
        <v>58</v>
      </c>
      <c r="E70" s="39" t="s">
        <v>132</v>
      </c>
    </row>
    <row r="71" spans="1:16" ht="25.5">
      <c r="A71" t="s">
        <v>49</v>
      </c>
      <c s="34" t="s">
        <v>133</v>
      </c>
      <c s="34" t="s">
        <v>134</v>
      </c>
      <c s="35" t="s">
        <v>51</v>
      </c>
      <c s="6" t="s">
        <v>135</v>
      </c>
      <c s="36" t="s">
        <v>125</v>
      </c>
      <c s="37">
        <v>67</v>
      </c>
      <c s="36">
        <v>0</v>
      </c>
      <c s="36">
        <f>ROUND(G71*H71,6)</f>
      </c>
      <c r="L71" s="38">
        <v>0</v>
      </c>
      <c s="32">
        <f>ROUND(ROUND(L71,2)*ROUND(G71,3),2)</f>
      </c>
      <c s="36" t="s">
        <v>62</v>
      </c>
      <c>
        <f>(M71*21)/100</f>
      </c>
      <c t="s">
        <v>27</v>
      </c>
    </row>
    <row r="72" spans="1:5" ht="12.75">
      <c r="A72" s="35" t="s">
        <v>55</v>
      </c>
      <c r="E72" s="39" t="s">
        <v>51</v>
      </c>
    </row>
    <row r="73" spans="1:5" ht="25.5">
      <c r="A73" s="35" t="s">
        <v>56</v>
      </c>
      <c r="E73" s="40" t="s">
        <v>136</v>
      </c>
    </row>
    <row r="74" spans="1:5" ht="76.5">
      <c r="A74" t="s">
        <v>58</v>
      </c>
      <c r="E74" s="39" t="s">
        <v>137</v>
      </c>
    </row>
    <row r="75" spans="1:13" ht="12.75">
      <c r="A75" t="s">
        <v>46</v>
      </c>
      <c r="C75" s="31" t="s">
        <v>26</v>
      </c>
      <c r="E75" s="33" t="s">
        <v>138</v>
      </c>
      <c r="J75" s="32">
        <f>0</f>
      </c>
      <c s="32">
        <f>0</f>
      </c>
      <c s="32">
        <f>0+L76+L80+L84+L88+L92</f>
      </c>
      <c s="32">
        <f>0+M76+M80+M84+M88+M92</f>
      </c>
    </row>
    <row r="76" spans="1:16" ht="25.5">
      <c r="A76" t="s">
        <v>49</v>
      </c>
      <c s="34" t="s">
        <v>139</v>
      </c>
      <c s="34" t="s">
        <v>140</v>
      </c>
      <c s="35" t="s">
        <v>51</v>
      </c>
      <c s="6" t="s">
        <v>141</v>
      </c>
      <c s="36" t="s">
        <v>98</v>
      </c>
      <c s="37">
        <v>12</v>
      </c>
      <c s="36">
        <v>0</v>
      </c>
      <c s="36">
        <f>ROUND(G76*H76,6)</f>
      </c>
      <c r="L76" s="38">
        <v>0</v>
      </c>
      <c s="32">
        <f>ROUND(ROUND(L76,2)*ROUND(G76,3),2)</f>
      </c>
      <c s="36" t="s">
        <v>62</v>
      </c>
      <c>
        <f>(M76*21)/100</f>
      </c>
      <c t="s">
        <v>27</v>
      </c>
    </row>
    <row r="77" spans="1:5" ht="12.75">
      <c r="A77" s="35" t="s">
        <v>55</v>
      </c>
      <c r="E77" s="39" t="s">
        <v>51</v>
      </c>
    </row>
    <row r="78" spans="1:5" ht="12.75">
      <c r="A78" s="35" t="s">
        <v>56</v>
      </c>
      <c r="E78" s="40" t="s">
        <v>142</v>
      </c>
    </row>
    <row r="79" spans="1:5" ht="51">
      <c r="A79" t="s">
        <v>58</v>
      </c>
      <c r="E79" s="39" t="s">
        <v>143</v>
      </c>
    </row>
    <row r="80" spans="1:16" ht="25.5">
      <c r="A80" t="s">
        <v>49</v>
      </c>
      <c s="34" t="s">
        <v>144</v>
      </c>
      <c s="34" t="s">
        <v>145</v>
      </c>
      <c s="35" t="s">
        <v>51</v>
      </c>
      <c s="6" t="s">
        <v>146</v>
      </c>
      <c s="36" t="s">
        <v>67</v>
      </c>
      <c s="37">
        <v>5</v>
      </c>
      <c s="36">
        <v>0</v>
      </c>
      <c s="36">
        <f>ROUND(G80*H80,6)</f>
      </c>
      <c r="L80" s="38">
        <v>0</v>
      </c>
      <c s="32">
        <f>ROUND(ROUND(L80,2)*ROUND(G80,3),2)</f>
      </c>
      <c s="36" t="s">
        <v>62</v>
      </c>
      <c>
        <f>(M80*21)/100</f>
      </c>
      <c t="s">
        <v>27</v>
      </c>
    </row>
    <row r="81" spans="1:5" ht="12.75">
      <c r="A81" s="35" t="s">
        <v>55</v>
      </c>
      <c r="E81" s="39" t="s">
        <v>51</v>
      </c>
    </row>
    <row r="82" spans="1:5" ht="12.75">
      <c r="A82" s="35" t="s">
        <v>56</v>
      </c>
      <c r="E82" s="40" t="s">
        <v>147</v>
      </c>
    </row>
    <row r="83" spans="1:5" ht="38.25">
      <c r="A83" t="s">
        <v>58</v>
      </c>
      <c r="E83" s="39" t="s">
        <v>148</v>
      </c>
    </row>
    <row r="84" spans="1:16" ht="25.5">
      <c r="A84" t="s">
        <v>49</v>
      </c>
      <c s="34" t="s">
        <v>149</v>
      </c>
      <c s="34" t="s">
        <v>150</v>
      </c>
      <c s="35" t="s">
        <v>51</v>
      </c>
      <c s="6" t="s">
        <v>151</v>
      </c>
      <c s="36" t="s">
        <v>53</v>
      </c>
      <c s="37">
        <v>2</v>
      </c>
      <c s="36">
        <v>0</v>
      </c>
      <c s="36">
        <f>ROUND(G84*H84,6)</f>
      </c>
      <c r="L84" s="38">
        <v>0</v>
      </c>
      <c s="32">
        <f>ROUND(ROUND(L84,2)*ROUND(G84,3),2)</f>
      </c>
      <c s="36" t="s">
        <v>62</v>
      </c>
      <c>
        <f>(M84*21)/100</f>
      </c>
      <c t="s">
        <v>27</v>
      </c>
    </row>
    <row r="85" spans="1:5" ht="12.75">
      <c r="A85" s="35" t="s">
        <v>55</v>
      </c>
      <c r="E85" s="39" t="s">
        <v>51</v>
      </c>
    </row>
    <row r="86" spans="1:5" ht="38.25">
      <c r="A86" s="35" t="s">
        <v>56</v>
      </c>
      <c r="E86" s="40" t="s">
        <v>152</v>
      </c>
    </row>
    <row r="87" spans="1:5" ht="76.5">
      <c r="A87" t="s">
        <v>58</v>
      </c>
      <c r="E87" s="39" t="s">
        <v>153</v>
      </c>
    </row>
    <row r="88" spans="1:16" ht="25.5">
      <c r="A88" t="s">
        <v>49</v>
      </c>
      <c s="34" t="s">
        <v>154</v>
      </c>
      <c s="34" t="s">
        <v>155</v>
      </c>
      <c s="35" t="s">
        <v>51</v>
      </c>
      <c s="6" t="s">
        <v>156</v>
      </c>
      <c s="36" t="s">
        <v>53</v>
      </c>
      <c s="37">
        <v>2</v>
      </c>
      <c s="36">
        <v>0</v>
      </c>
      <c s="36">
        <f>ROUND(G88*H88,6)</f>
      </c>
      <c r="L88" s="38">
        <v>0</v>
      </c>
      <c s="32">
        <f>ROUND(ROUND(L88,2)*ROUND(G88,3),2)</f>
      </c>
      <c s="36" t="s">
        <v>62</v>
      </c>
      <c>
        <f>(M88*21)/100</f>
      </c>
      <c t="s">
        <v>27</v>
      </c>
    </row>
    <row r="89" spans="1:5" ht="12.75">
      <c r="A89" s="35" t="s">
        <v>55</v>
      </c>
      <c r="E89" s="39" t="s">
        <v>51</v>
      </c>
    </row>
    <row r="90" spans="1:5" ht="38.25">
      <c r="A90" s="35" t="s">
        <v>56</v>
      </c>
      <c r="E90" s="40" t="s">
        <v>157</v>
      </c>
    </row>
    <row r="91" spans="1:5" ht="63.75">
      <c r="A91" t="s">
        <v>58</v>
      </c>
      <c r="E91" s="39" t="s">
        <v>158</v>
      </c>
    </row>
    <row r="92" spans="1:16" ht="12.75">
      <c r="A92" t="s">
        <v>49</v>
      </c>
      <c s="34" t="s">
        <v>159</v>
      </c>
      <c s="34" t="s">
        <v>160</v>
      </c>
      <c s="35" t="s">
        <v>51</v>
      </c>
      <c s="6" t="s">
        <v>161</v>
      </c>
      <c s="36" t="s">
        <v>162</v>
      </c>
      <c s="37">
        <v>2.4</v>
      </c>
      <c s="36">
        <v>0</v>
      </c>
      <c s="36">
        <f>ROUND(G92*H92,6)</f>
      </c>
      <c r="L92" s="38">
        <v>0</v>
      </c>
      <c s="32">
        <f>ROUND(ROUND(L92,2)*ROUND(G92,3),2)</f>
      </c>
      <c s="36" t="s">
        <v>62</v>
      </c>
      <c>
        <f>(M92*21)/100</f>
      </c>
      <c t="s">
        <v>27</v>
      </c>
    </row>
    <row r="93" spans="1:5" ht="12.75">
      <c r="A93" s="35" t="s">
        <v>55</v>
      </c>
      <c r="E93" s="39" t="s">
        <v>51</v>
      </c>
    </row>
    <row r="94" spans="1:5" ht="12.75">
      <c r="A94" s="35" t="s">
        <v>56</v>
      </c>
      <c r="E94" s="40" t="s">
        <v>163</v>
      </c>
    </row>
    <row r="95" spans="1:5" ht="38.25">
      <c r="A95" t="s">
        <v>58</v>
      </c>
      <c r="E95" s="39" t="s">
        <v>164</v>
      </c>
    </row>
    <row r="96" spans="1:13" ht="12.75">
      <c r="A96" t="s">
        <v>46</v>
      </c>
      <c r="C96" s="31" t="s">
        <v>70</v>
      </c>
      <c r="E96" s="33" t="s">
        <v>165</v>
      </c>
      <c r="J96" s="32">
        <f>0</f>
      </c>
      <c s="32">
        <f>0</f>
      </c>
      <c s="32">
        <f>0+L97+L101+L105+L109+L113+L117+L121+L125+L129+L133+L137+L141</f>
      </c>
      <c s="32">
        <f>0+M97+M101+M105+M109+M113+M117+M121+M125+M129+M133+M137+M141</f>
      </c>
    </row>
    <row r="97" spans="1:16" ht="25.5">
      <c r="A97" t="s">
        <v>49</v>
      </c>
      <c s="34" t="s">
        <v>166</v>
      </c>
      <c s="34" t="s">
        <v>140</v>
      </c>
      <c s="35" t="s">
        <v>51</v>
      </c>
      <c s="6" t="s">
        <v>141</v>
      </c>
      <c s="36" t="s">
        <v>98</v>
      </c>
      <c s="37">
        <v>926.4</v>
      </c>
      <c s="36">
        <v>0</v>
      </c>
      <c s="36">
        <f>ROUND(G97*H97,6)</f>
      </c>
      <c r="L97" s="38">
        <v>0</v>
      </c>
      <c s="32">
        <f>ROUND(ROUND(L97,2)*ROUND(G97,3),2)</f>
      </c>
      <c s="36" t="s">
        <v>62</v>
      </c>
      <c>
        <f>(M97*21)/100</f>
      </c>
      <c t="s">
        <v>27</v>
      </c>
    </row>
    <row r="98" spans="1:5" ht="12.75">
      <c r="A98" s="35" t="s">
        <v>55</v>
      </c>
      <c r="E98" s="39" t="s">
        <v>51</v>
      </c>
    </row>
    <row r="99" spans="1:5" ht="12.75">
      <c r="A99" s="35" t="s">
        <v>56</v>
      </c>
      <c r="E99" s="40" t="s">
        <v>142</v>
      </c>
    </row>
    <row r="100" spans="1:5" ht="51">
      <c r="A100" t="s">
        <v>58</v>
      </c>
      <c r="E100" s="39" t="s">
        <v>167</v>
      </c>
    </row>
    <row r="101" spans="1:16" ht="25.5">
      <c r="A101" t="s">
        <v>49</v>
      </c>
      <c s="34" t="s">
        <v>168</v>
      </c>
      <c s="34" t="s">
        <v>145</v>
      </c>
      <c s="35" t="s">
        <v>51</v>
      </c>
      <c s="6" t="s">
        <v>146</v>
      </c>
      <c s="36" t="s">
        <v>67</v>
      </c>
      <c s="37">
        <v>386</v>
      </c>
      <c s="36">
        <v>0</v>
      </c>
      <c s="36">
        <f>ROUND(G101*H101,6)</f>
      </c>
      <c r="L101" s="38">
        <v>0</v>
      </c>
      <c s="32">
        <f>ROUND(ROUND(L101,2)*ROUND(G101,3),2)</f>
      </c>
      <c s="36" t="s">
        <v>62</v>
      </c>
      <c>
        <f>(M101*21)/100</f>
      </c>
      <c t="s">
        <v>27</v>
      </c>
    </row>
    <row r="102" spans="1:5" ht="12.75">
      <c r="A102" s="35" t="s">
        <v>55</v>
      </c>
      <c r="E102" s="39" t="s">
        <v>51</v>
      </c>
    </row>
    <row r="103" spans="1:5" ht="38.25">
      <c r="A103" s="35" t="s">
        <v>56</v>
      </c>
      <c r="E103" s="40" t="s">
        <v>169</v>
      </c>
    </row>
    <row r="104" spans="1:5" ht="51">
      <c r="A104" t="s">
        <v>58</v>
      </c>
      <c r="E104" s="39" t="s">
        <v>170</v>
      </c>
    </row>
    <row r="105" spans="1:16" ht="25.5">
      <c r="A105" t="s">
        <v>49</v>
      </c>
      <c s="34" t="s">
        <v>171</v>
      </c>
      <c s="34" t="s">
        <v>150</v>
      </c>
      <c s="35" t="s">
        <v>51</v>
      </c>
      <c s="6" t="s">
        <v>151</v>
      </c>
      <c s="36" t="s">
        <v>53</v>
      </c>
      <c s="37">
        <v>138</v>
      </c>
      <c s="36">
        <v>0</v>
      </c>
      <c s="36">
        <f>ROUND(G105*H105,6)</f>
      </c>
      <c r="L105" s="38">
        <v>0</v>
      </c>
      <c s="32">
        <f>ROUND(ROUND(L105,2)*ROUND(G105,3),2)</f>
      </c>
      <c s="36" t="s">
        <v>62</v>
      </c>
      <c>
        <f>(M105*21)/100</f>
      </c>
      <c t="s">
        <v>27</v>
      </c>
    </row>
    <row r="106" spans="1:5" ht="12.75">
      <c r="A106" s="35" t="s">
        <v>55</v>
      </c>
      <c r="E106" s="39" t="s">
        <v>51</v>
      </c>
    </row>
    <row r="107" spans="1:5" ht="38.25">
      <c r="A107" s="35" t="s">
        <v>56</v>
      </c>
      <c r="E107" s="40" t="s">
        <v>152</v>
      </c>
    </row>
    <row r="108" spans="1:5" ht="76.5">
      <c r="A108" t="s">
        <v>58</v>
      </c>
      <c r="E108" s="39" t="s">
        <v>153</v>
      </c>
    </row>
    <row r="109" spans="1:16" ht="25.5">
      <c r="A109" t="s">
        <v>49</v>
      </c>
      <c s="34" t="s">
        <v>172</v>
      </c>
      <c s="34" t="s">
        <v>155</v>
      </c>
      <c s="35" t="s">
        <v>51</v>
      </c>
      <c s="6" t="s">
        <v>156</v>
      </c>
      <c s="36" t="s">
        <v>53</v>
      </c>
      <c s="37">
        <v>85</v>
      </c>
      <c s="36">
        <v>0</v>
      </c>
      <c s="36">
        <f>ROUND(G109*H109,6)</f>
      </c>
      <c r="L109" s="38">
        <v>0</v>
      </c>
      <c s="32">
        <f>ROUND(ROUND(L109,2)*ROUND(G109,3),2)</f>
      </c>
      <c s="36" t="s">
        <v>62</v>
      </c>
      <c>
        <f>(M109*21)/100</f>
      </c>
      <c t="s">
        <v>27</v>
      </c>
    </row>
    <row r="110" spans="1:5" ht="12.75">
      <c r="A110" s="35" t="s">
        <v>55</v>
      </c>
      <c r="E110" s="39" t="s">
        <v>51</v>
      </c>
    </row>
    <row r="111" spans="1:5" ht="38.25">
      <c r="A111" s="35" t="s">
        <v>56</v>
      </c>
      <c r="E111" s="40" t="s">
        <v>157</v>
      </c>
    </row>
    <row r="112" spans="1:5" ht="63.75">
      <c r="A112" t="s">
        <v>58</v>
      </c>
      <c r="E112" s="39" t="s">
        <v>158</v>
      </c>
    </row>
    <row r="113" spans="1:16" ht="12.75">
      <c r="A113" t="s">
        <v>49</v>
      </c>
      <c s="34" t="s">
        <v>173</v>
      </c>
      <c s="34" t="s">
        <v>160</v>
      </c>
      <c s="35" t="s">
        <v>51</v>
      </c>
      <c s="6" t="s">
        <v>161</v>
      </c>
      <c s="36" t="s">
        <v>162</v>
      </c>
      <c s="37">
        <v>185.3</v>
      </c>
      <c s="36">
        <v>0</v>
      </c>
      <c s="36">
        <f>ROUND(G113*H113,6)</f>
      </c>
      <c r="L113" s="38">
        <v>0</v>
      </c>
      <c s="32">
        <f>ROUND(ROUND(L113,2)*ROUND(G113,3),2)</f>
      </c>
      <c s="36" t="s">
        <v>62</v>
      </c>
      <c>
        <f>(M113*21)/100</f>
      </c>
      <c t="s">
        <v>27</v>
      </c>
    </row>
    <row r="114" spans="1:5" ht="12.75">
      <c r="A114" s="35" t="s">
        <v>55</v>
      </c>
      <c r="E114" s="39" t="s">
        <v>51</v>
      </c>
    </row>
    <row r="115" spans="1:5" ht="12.75">
      <c r="A115" s="35" t="s">
        <v>56</v>
      </c>
      <c r="E115" s="40" t="s">
        <v>163</v>
      </c>
    </row>
    <row r="116" spans="1:5" ht="38.25">
      <c r="A116" t="s">
        <v>58</v>
      </c>
      <c r="E116" s="39" t="s">
        <v>164</v>
      </c>
    </row>
    <row r="117" spans="1:16" ht="12.75">
      <c r="A117" t="s">
        <v>49</v>
      </c>
      <c s="34" t="s">
        <v>174</v>
      </c>
      <c s="34" t="s">
        <v>175</v>
      </c>
      <c s="35" t="s">
        <v>51</v>
      </c>
      <c s="6" t="s">
        <v>176</v>
      </c>
      <c s="36" t="s">
        <v>53</v>
      </c>
      <c s="37">
        <v>2156</v>
      </c>
      <c s="36">
        <v>0</v>
      </c>
      <c s="36">
        <f>ROUND(G117*H117,6)</f>
      </c>
      <c r="L117" s="38">
        <v>0</v>
      </c>
      <c s="32">
        <f>ROUND(ROUND(L117,2)*ROUND(G117,3),2)</f>
      </c>
      <c s="36" t="s">
        <v>62</v>
      </c>
      <c>
        <f>(M117*21)/100</f>
      </c>
      <c t="s">
        <v>27</v>
      </c>
    </row>
    <row r="118" spans="1:5" ht="12.75">
      <c r="A118" s="35" t="s">
        <v>55</v>
      </c>
      <c r="E118" s="39" t="s">
        <v>51</v>
      </c>
    </row>
    <row r="119" spans="1:5" ht="25.5">
      <c r="A119" s="35" t="s">
        <v>56</v>
      </c>
      <c r="E119" s="40" t="s">
        <v>177</v>
      </c>
    </row>
    <row r="120" spans="1:5" ht="38.25">
      <c r="A120" t="s">
        <v>58</v>
      </c>
      <c r="E120" s="39" t="s">
        <v>178</v>
      </c>
    </row>
    <row r="121" spans="1:16" ht="12.75">
      <c r="A121" t="s">
        <v>49</v>
      </c>
      <c s="34" t="s">
        <v>179</v>
      </c>
      <c s="34" t="s">
        <v>180</v>
      </c>
      <c s="35" t="s">
        <v>51</v>
      </c>
      <c s="6" t="s">
        <v>181</v>
      </c>
      <c s="36" t="s">
        <v>53</v>
      </c>
      <c s="37">
        <v>2588</v>
      </c>
      <c s="36">
        <v>0</v>
      </c>
      <c s="36">
        <f>ROUND(G121*H121,6)</f>
      </c>
      <c r="L121" s="38">
        <v>0</v>
      </c>
      <c s="32">
        <f>ROUND(ROUND(L121,2)*ROUND(G121,3),2)</f>
      </c>
      <c s="36" t="s">
        <v>62</v>
      </c>
      <c>
        <f>(M121*21)/100</f>
      </c>
      <c t="s">
        <v>27</v>
      </c>
    </row>
    <row r="122" spans="1:5" ht="12.75">
      <c r="A122" s="35" t="s">
        <v>55</v>
      </c>
      <c r="E122" s="39" t="s">
        <v>51</v>
      </c>
    </row>
    <row r="123" spans="1:5" ht="12.75">
      <c r="A123" s="35" t="s">
        <v>56</v>
      </c>
      <c r="E123" s="40" t="s">
        <v>182</v>
      </c>
    </row>
    <row r="124" spans="1:5" ht="38.25">
      <c r="A124" t="s">
        <v>58</v>
      </c>
      <c r="E124" s="39" t="s">
        <v>183</v>
      </c>
    </row>
    <row r="125" spans="1:16" ht="12.75">
      <c r="A125" t="s">
        <v>49</v>
      </c>
      <c s="34" t="s">
        <v>184</v>
      </c>
      <c s="34" t="s">
        <v>185</v>
      </c>
      <c s="35" t="s">
        <v>51</v>
      </c>
      <c s="6" t="s">
        <v>186</v>
      </c>
      <c s="36" t="s">
        <v>53</v>
      </c>
      <c s="37">
        <v>389</v>
      </c>
      <c s="36">
        <v>0</v>
      </c>
      <c s="36">
        <f>ROUND(G125*H125,6)</f>
      </c>
      <c r="L125" s="38">
        <v>0</v>
      </c>
      <c s="32">
        <f>ROUND(ROUND(L125,2)*ROUND(G125,3),2)</f>
      </c>
      <c s="36" t="s">
        <v>62</v>
      </c>
      <c>
        <f>(M125*21)/100</f>
      </c>
      <c t="s">
        <v>27</v>
      </c>
    </row>
    <row r="126" spans="1:5" ht="12.75">
      <c r="A126" s="35" t="s">
        <v>55</v>
      </c>
      <c r="E126" s="39" t="s">
        <v>51</v>
      </c>
    </row>
    <row r="127" spans="1:5" ht="25.5">
      <c r="A127" s="35" t="s">
        <v>56</v>
      </c>
      <c r="E127" s="40" t="s">
        <v>187</v>
      </c>
    </row>
    <row r="128" spans="1:5" ht="38.25">
      <c r="A128" t="s">
        <v>58</v>
      </c>
      <c r="E128" s="39" t="s">
        <v>188</v>
      </c>
    </row>
    <row r="129" spans="1:16" ht="25.5">
      <c r="A129" t="s">
        <v>49</v>
      </c>
      <c s="34" t="s">
        <v>189</v>
      </c>
      <c s="34" t="s">
        <v>96</v>
      </c>
      <c s="35" t="s">
        <v>51</v>
      </c>
      <c s="6" t="s">
        <v>97</v>
      </c>
      <c s="36" t="s">
        <v>98</v>
      </c>
      <c s="37">
        <v>1078</v>
      </c>
      <c s="36">
        <v>0</v>
      </c>
      <c s="36">
        <f>ROUND(G129*H129,6)</f>
      </c>
      <c r="L129" s="38">
        <v>0</v>
      </c>
      <c s="32">
        <f>ROUND(ROUND(L129,2)*ROUND(G129,3),2)</f>
      </c>
      <c s="36" t="s">
        <v>62</v>
      </c>
      <c>
        <f>(M129*21)/100</f>
      </c>
      <c t="s">
        <v>27</v>
      </c>
    </row>
    <row r="130" spans="1:5" ht="12.75">
      <c r="A130" s="35" t="s">
        <v>55</v>
      </c>
      <c r="E130" s="39" t="s">
        <v>51</v>
      </c>
    </row>
    <row r="131" spans="1:5" ht="38.25">
      <c r="A131" s="35" t="s">
        <v>56</v>
      </c>
      <c r="E131" s="40" t="s">
        <v>190</v>
      </c>
    </row>
    <row r="132" spans="1:5" ht="38.25">
      <c r="A132" t="s">
        <v>58</v>
      </c>
      <c r="E132" s="39" t="s">
        <v>191</v>
      </c>
    </row>
    <row r="133" spans="1:16" ht="12.75">
      <c r="A133" t="s">
        <v>49</v>
      </c>
      <c s="34" t="s">
        <v>192</v>
      </c>
      <c s="34" t="s">
        <v>193</v>
      </c>
      <c s="35" t="s">
        <v>51</v>
      </c>
      <c s="6" t="s">
        <v>194</v>
      </c>
      <c s="36" t="s">
        <v>98</v>
      </c>
      <c s="37">
        <v>906</v>
      </c>
      <c s="36">
        <v>0</v>
      </c>
      <c s="36">
        <f>ROUND(G133*H133,6)</f>
      </c>
      <c r="L133" s="38">
        <v>0</v>
      </c>
      <c s="32">
        <f>ROUND(ROUND(L133,2)*ROUND(G133,3),2)</f>
      </c>
      <c s="36" t="s">
        <v>62</v>
      </c>
      <c>
        <f>(M133*21)/100</f>
      </c>
      <c t="s">
        <v>27</v>
      </c>
    </row>
    <row r="134" spans="1:5" ht="12.75">
      <c r="A134" s="35" t="s">
        <v>55</v>
      </c>
      <c r="E134" s="39" t="s">
        <v>51</v>
      </c>
    </row>
    <row r="135" spans="1:5" ht="25.5">
      <c r="A135" s="35" t="s">
        <v>56</v>
      </c>
      <c r="E135" s="40" t="s">
        <v>195</v>
      </c>
    </row>
    <row r="136" spans="1:5" ht="25.5">
      <c r="A136" t="s">
        <v>58</v>
      </c>
      <c r="E136" s="39" t="s">
        <v>196</v>
      </c>
    </row>
    <row r="137" spans="1:16" ht="12.75">
      <c r="A137" t="s">
        <v>49</v>
      </c>
      <c s="34" t="s">
        <v>197</v>
      </c>
      <c s="34" t="s">
        <v>102</v>
      </c>
      <c s="35" t="s">
        <v>51</v>
      </c>
      <c s="6" t="s">
        <v>103</v>
      </c>
      <c s="36" t="s">
        <v>98</v>
      </c>
      <c s="37">
        <v>388</v>
      </c>
      <c s="36">
        <v>0</v>
      </c>
      <c s="36">
        <f>ROUND(G137*H137,6)</f>
      </c>
      <c r="L137" s="38">
        <v>0</v>
      </c>
      <c s="32">
        <f>ROUND(ROUND(L137,2)*ROUND(G137,3),2)</f>
      </c>
      <c s="36" t="s">
        <v>62</v>
      </c>
      <c>
        <f>(M137*21)/100</f>
      </c>
      <c t="s">
        <v>27</v>
      </c>
    </row>
    <row r="138" spans="1:5" ht="12.75">
      <c r="A138" s="35" t="s">
        <v>55</v>
      </c>
      <c r="E138" s="39" t="s">
        <v>51</v>
      </c>
    </row>
    <row r="139" spans="1:5" ht="25.5">
      <c r="A139" s="35" t="s">
        <v>56</v>
      </c>
      <c r="E139" s="40" t="s">
        <v>105</v>
      </c>
    </row>
    <row r="140" spans="1:5" ht="12.75">
      <c r="A140" t="s">
        <v>58</v>
      </c>
      <c r="E140" s="39" t="s">
        <v>51</v>
      </c>
    </row>
    <row r="141" spans="1:16" ht="25.5">
      <c r="A141" t="s">
        <v>49</v>
      </c>
      <c s="34" t="s">
        <v>198</v>
      </c>
      <c s="34" t="s">
        <v>199</v>
      </c>
      <c s="35" t="s">
        <v>51</v>
      </c>
      <c s="6" t="s">
        <v>200</v>
      </c>
      <c s="36" t="s">
        <v>67</v>
      </c>
      <c s="37">
        <v>4</v>
      </c>
      <c s="36">
        <v>0</v>
      </c>
      <c s="36">
        <f>ROUND(G141*H141,6)</f>
      </c>
      <c r="L141" s="38">
        <v>0</v>
      </c>
      <c s="32">
        <f>ROUND(ROUND(L141,2)*ROUND(G141,3),2)</f>
      </c>
      <c s="36" t="s">
        <v>62</v>
      </c>
      <c>
        <f>(M141*21)/100</f>
      </c>
      <c t="s">
        <v>27</v>
      </c>
    </row>
    <row r="142" spans="1:5" ht="12.75">
      <c r="A142" s="35" t="s">
        <v>55</v>
      </c>
      <c r="E142" s="39" t="s">
        <v>51</v>
      </c>
    </row>
    <row r="143" spans="1:5" ht="25.5">
      <c r="A143" s="35" t="s">
        <v>56</v>
      </c>
      <c r="E143" s="40" t="s">
        <v>201</v>
      </c>
    </row>
    <row r="144" spans="1:5" ht="25.5">
      <c r="A144" t="s">
        <v>58</v>
      </c>
      <c r="E144" s="39" t="s">
        <v>202</v>
      </c>
    </row>
    <row r="145" spans="1:13" ht="12.75">
      <c r="A145" t="s">
        <v>46</v>
      </c>
      <c r="C145" s="31" t="s">
        <v>74</v>
      </c>
      <c r="E145" s="33" t="s">
        <v>203</v>
      </c>
      <c r="J145" s="32">
        <f>0</f>
      </c>
      <c s="32">
        <f>0</f>
      </c>
      <c s="32">
        <f>0+L146+L150+L154+L158+L162+L166+L170+L174+L178+L182+L186+L190+L194</f>
      </c>
      <c s="32">
        <f>0+M146+M150+M154+M158+M162+M166+M170+M174+M178+M182+M186+M190+M194</f>
      </c>
    </row>
    <row r="146" spans="1:16" ht="25.5">
      <c r="A146" t="s">
        <v>49</v>
      </c>
      <c s="34" t="s">
        <v>204</v>
      </c>
      <c s="34" t="s">
        <v>205</v>
      </c>
      <c s="35" t="s">
        <v>51</v>
      </c>
      <c s="6" t="s">
        <v>206</v>
      </c>
      <c s="36" t="s">
        <v>98</v>
      </c>
      <c s="37">
        <v>61.2</v>
      </c>
      <c s="36">
        <v>0</v>
      </c>
      <c s="36">
        <f>ROUND(G146*H146,6)</f>
      </c>
      <c r="L146" s="38">
        <v>0</v>
      </c>
      <c s="32">
        <f>ROUND(ROUND(L146,2)*ROUND(G146,3),2)</f>
      </c>
      <c s="36" t="s">
        <v>62</v>
      </c>
      <c>
        <f>(M146*21)/100</f>
      </c>
      <c t="s">
        <v>27</v>
      </c>
    </row>
    <row r="147" spans="1:5" ht="12.75">
      <c r="A147" s="35" t="s">
        <v>55</v>
      </c>
      <c r="E147" s="39" t="s">
        <v>51</v>
      </c>
    </row>
    <row r="148" spans="1:5" ht="12.75">
      <c r="A148" s="35" t="s">
        <v>56</v>
      </c>
      <c r="E148" s="40" t="s">
        <v>207</v>
      </c>
    </row>
    <row r="149" spans="1:5" ht="25.5">
      <c r="A149" t="s">
        <v>58</v>
      </c>
      <c r="E149" s="39" t="s">
        <v>208</v>
      </c>
    </row>
    <row r="150" spans="1:16" ht="25.5">
      <c r="A150" t="s">
        <v>49</v>
      </c>
      <c s="34" t="s">
        <v>209</v>
      </c>
      <c s="34" t="s">
        <v>210</v>
      </c>
      <c s="35" t="s">
        <v>51</v>
      </c>
      <c s="6" t="s">
        <v>211</v>
      </c>
      <c s="36" t="s">
        <v>125</v>
      </c>
      <c s="37">
        <v>15</v>
      </c>
      <c s="36">
        <v>0</v>
      </c>
      <c s="36">
        <f>ROUND(G150*H150,6)</f>
      </c>
      <c r="L150" s="38">
        <v>0</v>
      </c>
      <c s="32">
        <f>ROUND(ROUND(L150,2)*ROUND(G150,3),2)</f>
      </c>
      <c s="36" t="s">
        <v>62</v>
      </c>
      <c>
        <f>(M150*21)/100</f>
      </c>
      <c t="s">
        <v>27</v>
      </c>
    </row>
    <row r="151" spans="1:5" ht="12.75">
      <c r="A151" s="35" t="s">
        <v>55</v>
      </c>
      <c r="E151" s="39" t="s">
        <v>51</v>
      </c>
    </row>
    <row r="152" spans="1:5" ht="38.25">
      <c r="A152" s="35" t="s">
        <v>56</v>
      </c>
      <c r="E152" s="40" t="s">
        <v>212</v>
      </c>
    </row>
    <row r="153" spans="1:5" ht="51">
      <c r="A153" t="s">
        <v>58</v>
      </c>
      <c r="E153" s="39" t="s">
        <v>213</v>
      </c>
    </row>
    <row r="154" spans="1:16" ht="25.5">
      <c r="A154" t="s">
        <v>49</v>
      </c>
      <c s="34" t="s">
        <v>214</v>
      </c>
      <c s="34" t="s">
        <v>215</v>
      </c>
      <c s="35" t="s">
        <v>51</v>
      </c>
      <c s="6" t="s">
        <v>216</v>
      </c>
      <c s="36" t="s">
        <v>125</v>
      </c>
      <c s="37">
        <v>15</v>
      </c>
      <c s="36">
        <v>0</v>
      </c>
      <c s="36">
        <f>ROUND(G154*H154,6)</f>
      </c>
      <c r="L154" s="38">
        <v>0</v>
      </c>
      <c s="32">
        <f>ROUND(ROUND(L154,2)*ROUND(G154,3),2)</f>
      </c>
      <c s="36" t="s">
        <v>62</v>
      </c>
      <c>
        <f>(M154*21)/100</f>
      </c>
      <c t="s">
        <v>27</v>
      </c>
    </row>
    <row r="155" spans="1:5" ht="12.75">
      <c r="A155" s="35" t="s">
        <v>55</v>
      </c>
      <c r="E155" s="39" t="s">
        <v>51</v>
      </c>
    </row>
    <row r="156" spans="1:5" ht="12.75">
      <c r="A156" s="35" t="s">
        <v>56</v>
      </c>
      <c r="E156" s="40" t="s">
        <v>217</v>
      </c>
    </row>
    <row r="157" spans="1:5" ht="25.5">
      <c r="A157" t="s">
        <v>58</v>
      </c>
      <c r="E157" s="39" t="s">
        <v>218</v>
      </c>
    </row>
    <row r="158" spans="1:16" ht="25.5">
      <c r="A158" t="s">
        <v>49</v>
      </c>
      <c s="34" t="s">
        <v>219</v>
      </c>
      <c s="34" t="s">
        <v>220</v>
      </c>
      <c s="35" t="s">
        <v>51</v>
      </c>
      <c s="6" t="s">
        <v>221</v>
      </c>
      <c s="36" t="s">
        <v>67</v>
      </c>
      <c s="37">
        <v>51</v>
      </c>
      <c s="36">
        <v>0</v>
      </c>
      <c s="36">
        <f>ROUND(G158*H158,6)</f>
      </c>
      <c r="L158" s="38">
        <v>0</v>
      </c>
      <c s="32">
        <f>ROUND(ROUND(L158,2)*ROUND(G158,3),2)</f>
      </c>
      <c s="36" t="s">
        <v>62</v>
      </c>
      <c>
        <f>(M158*21)/100</f>
      </c>
      <c t="s">
        <v>27</v>
      </c>
    </row>
    <row r="159" spans="1:5" ht="12.75">
      <c r="A159" s="35" t="s">
        <v>55</v>
      </c>
      <c r="E159" s="39" t="s">
        <v>51</v>
      </c>
    </row>
    <row r="160" spans="1:5" ht="12.75">
      <c r="A160" s="35" t="s">
        <v>56</v>
      </c>
      <c r="E160" s="40" t="s">
        <v>222</v>
      </c>
    </row>
    <row r="161" spans="1:5" ht="51">
      <c r="A161" t="s">
        <v>58</v>
      </c>
      <c r="E161" s="39" t="s">
        <v>223</v>
      </c>
    </row>
    <row r="162" spans="1:16" ht="25.5">
      <c r="A162" t="s">
        <v>49</v>
      </c>
      <c s="34" t="s">
        <v>224</v>
      </c>
      <c s="34" t="s">
        <v>225</v>
      </c>
      <c s="35" t="s">
        <v>51</v>
      </c>
      <c s="6" t="s">
        <v>226</v>
      </c>
      <c s="36" t="s">
        <v>67</v>
      </c>
      <c s="37">
        <v>57</v>
      </c>
      <c s="36">
        <v>0</v>
      </c>
      <c s="36">
        <f>ROUND(G162*H162,6)</f>
      </c>
      <c r="L162" s="38">
        <v>0</v>
      </c>
      <c s="32">
        <f>ROUND(ROUND(L162,2)*ROUND(G162,3),2)</f>
      </c>
      <c s="36" t="s">
        <v>62</v>
      </c>
      <c>
        <f>(M162*21)/100</f>
      </c>
      <c t="s">
        <v>27</v>
      </c>
    </row>
    <row r="163" spans="1:5" ht="12.75">
      <c r="A163" s="35" t="s">
        <v>55</v>
      </c>
      <c r="E163" s="39" t="s">
        <v>51</v>
      </c>
    </row>
    <row r="164" spans="1:5" ht="12.75">
      <c r="A164" s="35" t="s">
        <v>56</v>
      </c>
      <c r="E164" s="40" t="s">
        <v>227</v>
      </c>
    </row>
    <row r="165" spans="1:5" ht="38.25">
      <c r="A165" t="s">
        <v>58</v>
      </c>
      <c r="E165" s="39" t="s">
        <v>228</v>
      </c>
    </row>
    <row r="166" spans="1:16" ht="25.5">
      <c r="A166" t="s">
        <v>49</v>
      </c>
      <c s="34" t="s">
        <v>229</v>
      </c>
      <c s="34" t="s">
        <v>71</v>
      </c>
      <c s="35" t="s">
        <v>51</v>
      </c>
      <c s="6" t="s">
        <v>66</v>
      </c>
      <c s="36" t="s">
        <v>67</v>
      </c>
      <c s="37">
        <v>32</v>
      </c>
      <c s="36">
        <v>0</v>
      </c>
      <c s="36">
        <f>ROUND(G166*H166,6)</f>
      </c>
      <c r="L166" s="38">
        <v>0</v>
      </c>
      <c s="32">
        <f>ROUND(ROUND(L166,2)*ROUND(G166,3),2)</f>
      </c>
      <c s="36" t="s">
        <v>62</v>
      </c>
      <c>
        <f>(M166*21)/100</f>
      </c>
      <c t="s">
        <v>27</v>
      </c>
    </row>
    <row r="167" spans="1:5" ht="12.75">
      <c r="A167" s="35" t="s">
        <v>55</v>
      </c>
      <c r="E167" s="39" t="s">
        <v>51</v>
      </c>
    </row>
    <row r="168" spans="1:5" ht="25.5">
      <c r="A168" s="35" t="s">
        <v>56</v>
      </c>
      <c r="E168" s="40" t="s">
        <v>230</v>
      </c>
    </row>
    <row r="169" spans="1:5" ht="76.5">
      <c r="A169" t="s">
        <v>58</v>
      </c>
      <c r="E169" s="39" t="s">
        <v>231</v>
      </c>
    </row>
    <row r="170" spans="1:16" ht="25.5">
      <c r="A170" t="s">
        <v>49</v>
      </c>
      <c s="34" t="s">
        <v>232</v>
      </c>
      <c s="34" t="s">
        <v>75</v>
      </c>
      <c s="35" t="s">
        <v>51</v>
      </c>
      <c s="6" t="s">
        <v>76</v>
      </c>
      <c s="36" t="s">
        <v>67</v>
      </c>
      <c s="37">
        <v>32</v>
      </c>
      <c s="36">
        <v>0</v>
      </c>
      <c s="36">
        <f>ROUND(G170*H170,6)</f>
      </c>
      <c r="L170" s="38">
        <v>0</v>
      </c>
      <c s="32">
        <f>ROUND(ROUND(L170,2)*ROUND(G170,3),2)</f>
      </c>
      <c s="36" t="s">
        <v>77</v>
      </c>
      <c>
        <f>(M170*21)/100</f>
      </c>
      <c t="s">
        <v>27</v>
      </c>
    </row>
    <row r="171" spans="1:5" ht="12.75">
      <c r="A171" s="35" t="s">
        <v>55</v>
      </c>
      <c r="E171" s="39" t="s">
        <v>51</v>
      </c>
    </row>
    <row r="172" spans="1:5" ht="12.75">
      <c r="A172" s="35" t="s">
        <v>56</v>
      </c>
      <c r="E172" s="40" t="s">
        <v>233</v>
      </c>
    </row>
    <row r="173" spans="1:5" ht="25.5">
      <c r="A173" t="s">
        <v>58</v>
      </c>
      <c r="E173" s="39" t="s">
        <v>79</v>
      </c>
    </row>
    <row r="174" spans="1:16" ht="25.5">
      <c r="A174" t="s">
        <v>49</v>
      </c>
      <c s="34" t="s">
        <v>234</v>
      </c>
      <c s="34" t="s">
        <v>150</v>
      </c>
      <c s="35" t="s">
        <v>51</v>
      </c>
      <c s="6" t="s">
        <v>151</v>
      </c>
      <c s="36" t="s">
        <v>53</v>
      </c>
      <c s="37">
        <v>62</v>
      </c>
      <c s="36">
        <v>0</v>
      </c>
      <c s="36">
        <f>ROUND(G174*H174,6)</f>
      </c>
      <c r="L174" s="38">
        <v>0</v>
      </c>
      <c s="32">
        <f>ROUND(ROUND(L174,2)*ROUND(G174,3),2)</f>
      </c>
      <c s="36" t="s">
        <v>62</v>
      </c>
      <c>
        <f>(M174*21)/100</f>
      </c>
      <c t="s">
        <v>27</v>
      </c>
    </row>
    <row r="175" spans="1:5" ht="12.75">
      <c r="A175" s="35" t="s">
        <v>55</v>
      </c>
      <c r="E175" s="39" t="s">
        <v>51</v>
      </c>
    </row>
    <row r="176" spans="1:5" ht="38.25">
      <c r="A176" s="35" t="s">
        <v>56</v>
      </c>
      <c r="E176" s="40" t="s">
        <v>235</v>
      </c>
    </row>
    <row r="177" spans="1:5" ht="76.5">
      <c r="A177" t="s">
        <v>58</v>
      </c>
      <c r="E177" s="39" t="s">
        <v>236</v>
      </c>
    </row>
    <row r="178" spans="1:16" ht="25.5">
      <c r="A178" t="s">
        <v>49</v>
      </c>
      <c s="34" t="s">
        <v>237</v>
      </c>
      <c s="34" t="s">
        <v>155</v>
      </c>
      <c s="35" t="s">
        <v>51</v>
      </c>
      <c s="6" t="s">
        <v>156</v>
      </c>
      <c s="36" t="s">
        <v>53</v>
      </c>
      <c s="37">
        <v>87</v>
      </c>
      <c s="36">
        <v>0</v>
      </c>
      <c s="36">
        <f>ROUND(G178*H178,6)</f>
      </c>
      <c r="L178" s="38">
        <v>0</v>
      </c>
      <c s="32">
        <f>ROUND(ROUND(L178,2)*ROUND(G178,3),2)</f>
      </c>
      <c s="36" t="s">
        <v>62</v>
      </c>
      <c>
        <f>(M178*21)/100</f>
      </c>
      <c t="s">
        <v>27</v>
      </c>
    </row>
    <row r="179" spans="1:5" ht="12.75">
      <c r="A179" s="35" t="s">
        <v>55</v>
      </c>
      <c r="E179" s="39" t="s">
        <v>51</v>
      </c>
    </row>
    <row r="180" spans="1:5" ht="38.25">
      <c r="A180" s="35" t="s">
        <v>56</v>
      </c>
      <c r="E180" s="40" t="s">
        <v>238</v>
      </c>
    </row>
    <row r="181" spans="1:5" ht="63.75">
      <c r="A181" t="s">
        <v>58</v>
      </c>
      <c r="E181" s="39" t="s">
        <v>239</v>
      </c>
    </row>
    <row r="182" spans="1:16" ht="12.75">
      <c r="A182" t="s">
        <v>49</v>
      </c>
      <c s="34" t="s">
        <v>240</v>
      </c>
      <c s="34" t="s">
        <v>241</v>
      </c>
      <c s="35" t="s">
        <v>51</v>
      </c>
      <c s="6" t="s">
        <v>242</v>
      </c>
      <c s="36" t="s">
        <v>53</v>
      </c>
      <c s="37">
        <v>288</v>
      </c>
      <c s="36">
        <v>0</v>
      </c>
      <c s="36">
        <f>ROUND(G182*H182,6)</f>
      </c>
      <c r="L182" s="38">
        <v>0</v>
      </c>
      <c s="32">
        <f>ROUND(ROUND(L182,2)*ROUND(G182,3),2)</f>
      </c>
      <c s="36" t="s">
        <v>62</v>
      </c>
      <c>
        <f>(M182*21)/100</f>
      </c>
      <c t="s">
        <v>27</v>
      </c>
    </row>
    <row r="183" spans="1:5" ht="12.75">
      <c r="A183" s="35" t="s">
        <v>55</v>
      </c>
      <c r="E183" s="39" t="s">
        <v>51</v>
      </c>
    </row>
    <row r="184" spans="1:5" ht="12.75">
      <c r="A184" s="35" t="s">
        <v>56</v>
      </c>
      <c r="E184" s="40" t="s">
        <v>243</v>
      </c>
    </row>
    <row r="185" spans="1:5" ht="89.25">
      <c r="A185" t="s">
        <v>58</v>
      </c>
      <c r="E185" s="39" t="s">
        <v>244</v>
      </c>
    </row>
    <row r="186" spans="1:16" ht="12.75">
      <c r="A186" t="s">
        <v>49</v>
      </c>
      <c s="34" t="s">
        <v>245</v>
      </c>
      <c s="34" t="s">
        <v>246</v>
      </c>
      <c s="35" t="s">
        <v>51</v>
      </c>
      <c s="6" t="s">
        <v>247</v>
      </c>
      <c s="36" t="s">
        <v>53</v>
      </c>
      <c s="37">
        <v>346</v>
      </c>
      <c s="36">
        <v>0</v>
      </c>
      <c s="36">
        <f>ROUND(G186*H186,6)</f>
      </c>
      <c r="L186" s="38">
        <v>0</v>
      </c>
      <c s="32">
        <f>ROUND(ROUND(L186,2)*ROUND(G186,3),2)</f>
      </c>
      <c s="36" t="s">
        <v>62</v>
      </c>
      <c>
        <f>(M186*21)/100</f>
      </c>
      <c t="s">
        <v>27</v>
      </c>
    </row>
    <row r="187" spans="1:5" ht="12.75">
      <c r="A187" s="35" t="s">
        <v>55</v>
      </c>
      <c r="E187" s="39" t="s">
        <v>51</v>
      </c>
    </row>
    <row r="188" spans="1:5" ht="12.75">
      <c r="A188" s="35" t="s">
        <v>56</v>
      </c>
      <c r="E188" s="40" t="s">
        <v>248</v>
      </c>
    </row>
    <row r="189" spans="1:5" ht="38.25">
      <c r="A189" t="s">
        <v>58</v>
      </c>
      <c r="E189" s="39" t="s">
        <v>249</v>
      </c>
    </row>
    <row r="190" spans="1:16" ht="12.75">
      <c r="A190" t="s">
        <v>49</v>
      </c>
      <c s="34" t="s">
        <v>250</v>
      </c>
      <c s="34" t="s">
        <v>251</v>
      </c>
      <c s="35" t="s">
        <v>51</v>
      </c>
      <c s="6" t="s">
        <v>252</v>
      </c>
      <c s="36" t="s">
        <v>98</v>
      </c>
      <c s="37">
        <v>720</v>
      </c>
      <c s="36">
        <v>0</v>
      </c>
      <c s="36">
        <f>ROUND(G190*H190,6)</f>
      </c>
      <c r="L190" s="38">
        <v>0</v>
      </c>
      <c s="32">
        <f>ROUND(ROUND(L190,2)*ROUND(G190,3),2)</f>
      </c>
      <c s="36" t="s">
        <v>62</v>
      </c>
      <c>
        <f>(M190*21)/100</f>
      </c>
      <c t="s">
        <v>27</v>
      </c>
    </row>
    <row r="191" spans="1:5" ht="12.75">
      <c r="A191" s="35" t="s">
        <v>55</v>
      </c>
      <c r="E191" s="39" t="s">
        <v>51</v>
      </c>
    </row>
    <row r="192" spans="1:5" ht="12.75">
      <c r="A192" s="35" t="s">
        <v>56</v>
      </c>
      <c r="E192" s="40" t="s">
        <v>253</v>
      </c>
    </row>
    <row r="193" spans="1:5" ht="51">
      <c r="A193" t="s">
        <v>58</v>
      </c>
      <c r="E193" s="39" t="s">
        <v>254</v>
      </c>
    </row>
    <row r="194" spans="1:16" ht="12.75">
      <c r="A194" t="s">
        <v>49</v>
      </c>
      <c s="34" t="s">
        <v>255</v>
      </c>
      <c s="34" t="s">
        <v>102</v>
      </c>
      <c s="35" t="s">
        <v>51</v>
      </c>
      <c s="6" t="s">
        <v>103</v>
      </c>
      <c s="36" t="s">
        <v>98</v>
      </c>
      <c s="37">
        <v>864</v>
      </c>
      <c s="36">
        <v>0</v>
      </c>
      <c s="36">
        <f>ROUND(G194*H194,6)</f>
      </c>
      <c r="L194" s="38">
        <v>0</v>
      </c>
      <c s="32">
        <f>ROUND(ROUND(L194,2)*ROUND(G194,3),2)</f>
      </c>
      <c s="36" t="s">
        <v>62</v>
      </c>
      <c>
        <f>(M194*21)/100</f>
      </c>
      <c t="s">
        <v>27</v>
      </c>
    </row>
    <row r="195" spans="1:5" ht="12.75">
      <c r="A195" s="35" t="s">
        <v>55</v>
      </c>
      <c r="E195" s="39" t="s">
        <v>51</v>
      </c>
    </row>
    <row r="196" spans="1:5" ht="12.75">
      <c r="A196" s="35" t="s">
        <v>56</v>
      </c>
      <c r="E196" s="40" t="s">
        <v>256</v>
      </c>
    </row>
    <row r="197" spans="1:5" ht="25.5">
      <c r="A197" t="s">
        <v>58</v>
      </c>
      <c r="E197" s="39" t="s">
        <v>105</v>
      </c>
    </row>
    <row r="198" spans="1:13" ht="12.75">
      <c r="A198" t="s">
        <v>46</v>
      </c>
      <c r="C198" s="31" t="s">
        <v>80</v>
      </c>
      <c r="E198" s="33" t="s">
        <v>257</v>
      </c>
      <c r="J198" s="32">
        <f>0</f>
      </c>
      <c s="32">
        <f>0</f>
      </c>
      <c s="32">
        <f>0+L199+L203+L207+L211+L215</f>
      </c>
      <c s="32">
        <f>0+M199+M203+M207+M211+M215</f>
      </c>
    </row>
    <row r="199" spans="1:16" ht="25.5">
      <c r="A199" t="s">
        <v>49</v>
      </c>
      <c s="34" t="s">
        <v>258</v>
      </c>
      <c s="34" t="s">
        <v>259</v>
      </c>
      <c s="35" t="s">
        <v>51</v>
      </c>
      <c s="6" t="s">
        <v>260</v>
      </c>
      <c s="36" t="s">
        <v>261</v>
      </c>
      <c s="37">
        <v>47.92</v>
      </c>
      <c s="36">
        <v>0</v>
      </c>
      <c s="36">
        <f>ROUND(G199*H199,6)</f>
      </c>
      <c r="L199" s="38">
        <v>0</v>
      </c>
      <c s="32">
        <f>ROUND(ROUND(L199,2)*ROUND(G199,3),2)</f>
      </c>
      <c s="36" t="s">
        <v>62</v>
      </c>
      <c>
        <f>(M199*21)/100</f>
      </c>
      <c t="s">
        <v>27</v>
      </c>
    </row>
    <row r="200" spans="1:5" ht="12.75">
      <c r="A200" s="35" t="s">
        <v>55</v>
      </c>
      <c r="E200" s="39" t="s">
        <v>51</v>
      </c>
    </row>
    <row r="201" spans="1:5" ht="114.75">
      <c r="A201" s="35" t="s">
        <v>56</v>
      </c>
      <c r="E201" s="40" t="s">
        <v>262</v>
      </c>
    </row>
    <row r="202" spans="1:5" ht="25.5">
      <c r="A202" t="s">
        <v>58</v>
      </c>
      <c r="E202" s="39" t="s">
        <v>263</v>
      </c>
    </row>
    <row r="203" spans="1:16" ht="12.75">
      <c r="A203" t="s">
        <v>49</v>
      </c>
      <c s="34" t="s">
        <v>264</v>
      </c>
      <c s="34" t="s">
        <v>265</v>
      </c>
      <c s="35" t="s">
        <v>51</v>
      </c>
      <c s="6" t="s">
        <v>266</v>
      </c>
      <c s="36" t="s">
        <v>261</v>
      </c>
      <c s="37">
        <v>351.19</v>
      </c>
      <c s="36">
        <v>0</v>
      </c>
      <c s="36">
        <f>ROUND(G203*H203,6)</f>
      </c>
      <c r="L203" s="38">
        <v>0</v>
      </c>
      <c s="32">
        <f>ROUND(ROUND(L203,2)*ROUND(G203,3),2)</f>
      </c>
      <c s="36" t="s">
        <v>62</v>
      </c>
      <c>
        <f>(M203*21)/100</f>
      </c>
      <c t="s">
        <v>27</v>
      </c>
    </row>
    <row r="204" spans="1:5" ht="12.75">
      <c r="A204" s="35" t="s">
        <v>55</v>
      </c>
      <c r="E204" s="39" t="s">
        <v>51</v>
      </c>
    </row>
    <row r="205" spans="1:5" ht="51">
      <c r="A205" s="35" t="s">
        <v>56</v>
      </c>
      <c r="E205" s="40" t="s">
        <v>267</v>
      </c>
    </row>
    <row r="206" spans="1:5" ht="38.25">
      <c r="A206" t="s">
        <v>58</v>
      </c>
      <c r="E206" s="39" t="s">
        <v>268</v>
      </c>
    </row>
    <row r="207" spans="1:16" ht="25.5">
      <c r="A207" t="s">
        <v>49</v>
      </c>
      <c s="34" t="s">
        <v>269</v>
      </c>
      <c s="34" t="s">
        <v>270</v>
      </c>
      <c s="35" t="s">
        <v>51</v>
      </c>
      <c s="6" t="s">
        <v>271</v>
      </c>
      <c s="36" t="s">
        <v>261</v>
      </c>
      <c s="37">
        <v>249.74</v>
      </c>
      <c s="36">
        <v>0</v>
      </c>
      <c s="36">
        <f>ROUND(G207*H207,6)</f>
      </c>
      <c r="L207" s="38">
        <v>0</v>
      </c>
      <c s="32">
        <f>ROUND(ROUND(L207,2)*ROUND(G207,3),2)</f>
      </c>
      <c s="36" t="s">
        <v>62</v>
      </c>
      <c>
        <f>(M207*21)/100</f>
      </c>
      <c t="s">
        <v>27</v>
      </c>
    </row>
    <row r="208" spans="1:5" ht="12.75">
      <c r="A208" s="35" t="s">
        <v>55</v>
      </c>
      <c r="E208" s="39" t="s">
        <v>51</v>
      </c>
    </row>
    <row r="209" spans="1:5" ht="25.5">
      <c r="A209" s="35" t="s">
        <v>56</v>
      </c>
      <c r="E209" s="40" t="s">
        <v>272</v>
      </c>
    </row>
    <row r="210" spans="1:5" ht="102">
      <c r="A210" t="s">
        <v>58</v>
      </c>
      <c r="E210" s="39" t="s">
        <v>273</v>
      </c>
    </row>
    <row r="211" spans="1:16" ht="25.5">
      <c r="A211" t="s">
        <v>49</v>
      </c>
      <c s="34" t="s">
        <v>274</v>
      </c>
      <c s="34" t="s">
        <v>275</v>
      </c>
      <c s="35" t="s">
        <v>276</v>
      </c>
      <c s="6" t="s">
        <v>277</v>
      </c>
      <c s="36" t="s">
        <v>261</v>
      </c>
      <c s="37">
        <v>107.03</v>
      </c>
      <c s="36">
        <v>0</v>
      </c>
      <c s="36">
        <f>ROUND(G211*H211,6)</f>
      </c>
      <c r="L211" s="38">
        <v>0</v>
      </c>
      <c s="32">
        <f>ROUND(ROUND(L211,2)*ROUND(G211,3),2)</f>
      </c>
      <c s="36" t="s">
        <v>77</v>
      </c>
      <c>
        <f>(M211*21)/100</f>
      </c>
      <c t="s">
        <v>27</v>
      </c>
    </row>
    <row r="212" spans="1:5" ht="25.5">
      <c r="A212" s="35" t="s">
        <v>55</v>
      </c>
      <c r="E212" s="39" t="s">
        <v>278</v>
      </c>
    </row>
    <row r="213" spans="1:5" ht="25.5">
      <c r="A213" s="35" t="s">
        <v>56</v>
      </c>
      <c r="E213" s="40" t="s">
        <v>279</v>
      </c>
    </row>
    <row r="214" spans="1:5" ht="102">
      <c r="A214" t="s">
        <v>58</v>
      </c>
      <c r="E214" s="39" t="s">
        <v>280</v>
      </c>
    </row>
    <row r="215" spans="1:16" ht="25.5">
      <c r="A215" t="s">
        <v>49</v>
      </c>
      <c s="34" t="s">
        <v>281</v>
      </c>
      <c s="34" t="s">
        <v>275</v>
      </c>
      <c s="35" t="s">
        <v>282</v>
      </c>
      <c s="6" t="s">
        <v>283</v>
      </c>
      <c s="36" t="s">
        <v>261</v>
      </c>
      <c s="37">
        <v>22.04</v>
      </c>
      <c s="36">
        <v>0</v>
      </c>
      <c s="36">
        <f>ROUND(G215*H215,6)</f>
      </c>
      <c r="L215" s="38">
        <v>0</v>
      </c>
      <c s="32">
        <f>ROUND(ROUND(L215,2)*ROUND(G215,3),2)</f>
      </c>
      <c s="36" t="s">
        <v>77</v>
      </c>
      <c>
        <f>(M215*21)/100</f>
      </c>
      <c t="s">
        <v>27</v>
      </c>
    </row>
    <row r="216" spans="1:5" ht="25.5">
      <c r="A216" s="35" t="s">
        <v>55</v>
      </c>
      <c r="E216" s="39" t="s">
        <v>278</v>
      </c>
    </row>
    <row r="217" spans="1:5" ht="12.75">
      <c r="A217" s="35" t="s">
        <v>56</v>
      </c>
      <c r="E217" s="40" t="s">
        <v>284</v>
      </c>
    </row>
    <row r="218" spans="1:5" ht="102">
      <c r="A218" t="s">
        <v>58</v>
      </c>
      <c r="E218"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COUNTIFS(L8:L101,"=0",A8:A101,"P")+COUNTIFS(L8:L101,"",A8:A101,"P")+SUM(Q8:Q101)</f>
      </c>
    </row>
    <row r="8" spans="1:13" ht="12.75">
      <c r="A8" t="s">
        <v>44</v>
      </c>
      <c r="C8" s="28" t="s">
        <v>946</v>
      </c>
      <c r="E8" s="30" t="s">
        <v>945</v>
      </c>
      <c r="J8" s="29">
        <f>0+J9+J38+J59+J80</f>
      </c>
      <c s="29">
        <f>0+K9+K38+K59+K80</f>
      </c>
      <c s="29">
        <f>0+L9+L38+L59+L80</f>
      </c>
      <c s="29">
        <f>0+M9+M38+M59+M80</f>
      </c>
    </row>
    <row r="9" spans="1:13" ht="12.75">
      <c r="A9" t="s">
        <v>46</v>
      </c>
      <c r="C9" s="31" t="s">
        <v>47</v>
      </c>
      <c r="E9" s="33" t="s">
        <v>48</v>
      </c>
      <c r="J9" s="32">
        <f>0</f>
      </c>
      <c s="32">
        <f>0</f>
      </c>
      <c s="32">
        <f>0+L10+L14+L18+L22+L26+L30+L34</f>
      </c>
      <c s="32">
        <f>0+M10+M14+M18+M22+M26+M30+M34</f>
      </c>
    </row>
    <row r="10" spans="1:16" ht="12.75">
      <c r="A10" t="s">
        <v>49</v>
      </c>
      <c s="34" t="s">
        <v>47</v>
      </c>
      <c s="34" t="s">
        <v>852</v>
      </c>
      <c s="35" t="s">
        <v>27</v>
      </c>
      <c s="6" t="s">
        <v>52</v>
      </c>
      <c s="36" t="s">
        <v>53</v>
      </c>
      <c s="37">
        <v>504</v>
      </c>
      <c s="36">
        <v>0</v>
      </c>
      <c s="36">
        <f>ROUND(G10*H10,6)</f>
      </c>
      <c r="L10" s="38">
        <v>0</v>
      </c>
      <c s="32">
        <f>ROUND(ROUND(L10,2)*ROUND(G10,3),2)</f>
      </c>
      <c s="36" t="s">
        <v>54</v>
      </c>
      <c>
        <f>(M10*21)/100</f>
      </c>
      <c t="s">
        <v>27</v>
      </c>
    </row>
    <row r="11" spans="1:5" ht="12.75">
      <c r="A11" s="35" t="s">
        <v>55</v>
      </c>
      <c r="E11" s="39" t="s">
        <v>947</v>
      </c>
    </row>
    <row r="12" spans="1:5" ht="25.5">
      <c r="A12" s="35" t="s">
        <v>56</v>
      </c>
      <c r="E12" s="40" t="s">
        <v>904</v>
      </c>
    </row>
    <row r="13" spans="1:5" ht="38.25">
      <c r="A13" t="s">
        <v>58</v>
      </c>
      <c r="E13" s="39" t="s">
        <v>855</v>
      </c>
    </row>
    <row r="14" spans="1:16" ht="25.5">
      <c r="A14" t="s">
        <v>49</v>
      </c>
      <c s="34" t="s">
        <v>27</v>
      </c>
      <c s="34" t="s">
        <v>65</v>
      </c>
      <c s="35" t="s">
        <v>51</v>
      </c>
      <c s="6" t="s">
        <v>66</v>
      </c>
      <c s="36" t="s">
        <v>67</v>
      </c>
      <c s="37">
        <v>36</v>
      </c>
      <c s="36">
        <v>0</v>
      </c>
      <c s="36">
        <f>ROUND(G14*H14,6)</f>
      </c>
      <c r="L14" s="38">
        <v>0</v>
      </c>
      <c s="32">
        <f>ROUND(ROUND(L14,2)*ROUND(G14,3),2)</f>
      </c>
      <c s="36" t="s">
        <v>62</v>
      </c>
      <c>
        <f>(M14*21)/100</f>
      </c>
      <c t="s">
        <v>27</v>
      </c>
    </row>
    <row r="15" spans="1:5" ht="12.75">
      <c r="A15" s="35" t="s">
        <v>55</v>
      </c>
      <c r="E15" s="39" t="s">
        <v>51</v>
      </c>
    </row>
    <row r="16" spans="1:5" ht="25.5">
      <c r="A16" s="35" t="s">
        <v>56</v>
      </c>
      <c r="E16" s="40" t="s">
        <v>856</v>
      </c>
    </row>
    <row r="17" spans="1:5" ht="38.25">
      <c r="A17" t="s">
        <v>58</v>
      </c>
      <c r="E17" s="39" t="s">
        <v>69</v>
      </c>
    </row>
    <row r="18" spans="1:16" ht="25.5">
      <c r="A18" t="s">
        <v>49</v>
      </c>
      <c s="34" t="s">
        <v>26</v>
      </c>
      <c s="34" t="s">
        <v>71</v>
      </c>
      <c s="35" t="s">
        <v>51</v>
      </c>
      <c s="6" t="s">
        <v>66</v>
      </c>
      <c s="36" t="s">
        <v>67</v>
      </c>
      <c s="37">
        <v>18</v>
      </c>
      <c s="36">
        <v>0</v>
      </c>
      <c s="36">
        <f>ROUND(G18*H18,6)</f>
      </c>
      <c r="L18" s="38">
        <v>0</v>
      </c>
      <c s="32">
        <f>ROUND(ROUND(L18,2)*ROUND(G18,3),2)</f>
      </c>
      <c s="36" t="s">
        <v>62</v>
      </c>
      <c>
        <f>(M18*21)/100</f>
      </c>
      <c t="s">
        <v>27</v>
      </c>
    </row>
    <row r="19" spans="1:5" ht="12.75">
      <c r="A19" s="35" t="s">
        <v>55</v>
      </c>
      <c r="E19" s="39" t="s">
        <v>51</v>
      </c>
    </row>
    <row r="20" spans="1:5" ht="12.75">
      <c r="A20" s="35" t="s">
        <v>56</v>
      </c>
      <c r="E20" s="40" t="s">
        <v>72</v>
      </c>
    </row>
    <row r="21" spans="1:5" ht="38.25">
      <c r="A21" t="s">
        <v>58</v>
      </c>
      <c r="E21" s="39" t="s">
        <v>73</v>
      </c>
    </row>
    <row r="22" spans="1:16" ht="25.5">
      <c r="A22" t="s">
        <v>49</v>
      </c>
      <c s="34" t="s">
        <v>70</v>
      </c>
      <c s="34" t="s">
        <v>75</v>
      </c>
      <c s="35" t="s">
        <v>51</v>
      </c>
      <c s="6" t="s">
        <v>76</v>
      </c>
      <c s="36" t="s">
        <v>67</v>
      </c>
      <c s="37">
        <v>54</v>
      </c>
      <c s="36">
        <v>0</v>
      </c>
      <c s="36">
        <f>ROUND(G22*H22,6)</f>
      </c>
      <c r="L22" s="38">
        <v>0</v>
      </c>
      <c s="32">
        <f>ROUND(ROUND(L22,2)*ROUND(G22,3),2)</f>
      </c>
      <c s="36" t="s">
        <v>77</v>
      </c>
      <c>
        <f>(M22*21)/100</f>
      </c>
      <c t="s">
        <v>27</v>
      </c>
    </row>
    <row r="23" spans="1:5" ht="12.75">
      <c r="A23" s="35" t="s">
        <v>55</v>
      </c>
      <c r="E23" s="39" t="s">
        <v>51</v>
      </c>
    </row>
    <row r="24" spans="1:5" ht="12.75">
      <c r="A24" s="35" t="s">
        <v>56</v>
      </c>
      <c r="E24" s="40" t="s">
        <v>78</v>
      </c>
    </row>
    <row r="25" spans="1:5" ht="25.5">
      <c r="A25" t="s">
        <v>58</v>
      </c>
      <c r="E25" s="39" t="s">
        <v>79</v>
      </c>
    </row>
    <row r="26" spans="1:16" ht="12.75">
      <c r="A26" t="s">
        <v>49</v>
      </c>
      <c s="34" t="s">
        <v>74</v>
      </c>
      <c s="34" t="s">
        <v>86</v>
      </c>
      <c s="35" t="s">
        <v>51</v>
      </c>
      <c s="6" t="s">
        <v>87</v>
      </c>
      <c s="36" t="s">
        <v>53</v>
      </c>
      <c s="37">
        <v>672</v>
      </c>
      <c s="36">
        <v>0</v>
      </c>
      <c s="36">
        <f>ROUND(G26*H26,6)</f>
      </c>
      <c r="L26" s="38">
        <v>0</v>
      </c>
      <c s="32">
        <f>ROUND(ROUND(L26,2)*ROUND(G26,3),2)</f>
      </c>
      <c s="36" t="s">
        <v>62</v>
      </c>
      <c>
        <f>(M26*21)/100</f>
      </c>
      <c t="s">
        <v>27</v>
      </c>
    </row>
    <row r="27" spans="1:5" ht="12.75">
      <c r="A27" s="35" t="s">
        <v>55</v>
      </c>
      <c r="E27" s="39" t="s">
        <v>51</v>
      </c>
    </row>
    <row r="28" spans="1:5" ht="25.5">
      <c r="A28" s="35" t="s">
        <v>56</v>
      </c>
      <c r="E28" s="40" t="s">
        <v>857</v>
      </c>
    </row>
    <row r="29" spans="1:5" ht="38.25">
      <c r="A29" t="s">
        <v>58</v>
      </c>
      <c r="E29" s="39" t="s">
        <v>89</v>
      </c>
    </row>
    <row r="30" spans="1:16" ht="25.5">
      <c r="A30" t="s">
        <v>49</v>
      </c>
      <c s="34" t="s">
        <v>80</v>
      </c>
      <c s="34" t="s">
        <v>852</v>
      </c>
      <c s="35" t="s">
        <v>51</v>
      </c>
      <c s="6" t="s">
        <v>858</v>
      </c>
      <c s="36" t="s">
        <v>98</v>
      </c>
      <c s="37">
        <v>140</v>
      </c>
      <c s="36">
        <v>0</v>
      </c>
      <c s="36">
        <f>ROUND(G30*H30,6)</f>
      </c>
      <c r="L30" s="38">
        <v>0</v>
      </c>
      <c s="32">
        <f>ROUND(ROUND(L30,2)*ROUND(G30,3),2)</f>
      </c>
      <c s="36" t="s">
        <v>54</v>
      </c>
      <c>
        <f>(M30*21)/100</f>
      </c>
      <c t="s">
        <v>27</v>
      </c>
    </row>
    <row r="31" spans="1:5" ht="12.75">
      <c r="A31" s="35" t="s">
        <v>55</v>
      </c>
      <c r="E31" s="39" t="s">
        <v>51</v>
      </c>
    </row>
    <row r="32" spans="1:5" ht="12.75">
      <c r="A32" s="35" t="s">
        <v>56</v>
      </c>
      <c r="E32" s="40" t="s">
        <v>859</v>
      </c>
    </row>
    <row r="33" spans="1:5" ht="12.75">
      <c r="A33" t="s">
        <v>58</v>
      </c>
      <c r="E33" s="39" t="s">
        <v>860</v>
      </c>
    </row>
    <row r="34" spans="1:16" ht="12.75">
      <c r="A34" t="s">
        <v>49</v>
      </c>
      <c s="34" t="s">
        <v>85</v>
      </c>
      <c s="34" t="s">
        <v>852</v>
      </c>
      <c s="35" t="s">
        <v>47</v>
      </c>
      <c s="6" t="s">
        <v>861</v>
      </c>
      <c s="36" t="s">
        <v>862</v>
      </c>
      <c s="37">
        <v>1</v>
      </c>
      <c s="36">
        <v>0</v>
      </c>
      <c s="36">
        <f>ROUND(G34*H34,6)</f>
      </c>
      <c r="L34" s="38">
        <v>0</v>
      </c>
      <c s="32">
        <f>ROUND(ROUND(L34,2)*ROUND(G34,3),2)</f>
      </c>
      <c s="36" t="s">
        <v>54</v>
      </c>
      <c>
        <f>(M34*21)/100</f>
      </c>
      <c t="s">
        <v>27</v>
      </c>
    </row>
    <row r="35" spans="1:5" ht="12.75">
      <c r="A35" s="35" t="s">
        <v>55</v>
      </c>
      <c r="E35" s="39" t="s">
        <v>51</v>
      </c>
    </row>
    <row r="36" spans="1:5" ht="12.75">
      <c r="A36" s="35" t="s">
        <v>56</v>
      </c>
      <c r="E36" s="40" t="s">
        <v>863</v>
      </c>
    </row>
    <row r="37" spans="1:5" ht="38.25">
      <c r="A37" t="s">
        <v>58</v>
      </c>
      <c r="E37" s="39" t="s">
        <v>864</v>
      </c>
    </row>
    <row r="38" spans="1:13" ht="12.75">
      <c r="A38" t="s">
        <v>46</v>
      </c>
      <c r="C38" s="31" t="s">
        <v>27</v>
      </c>
      <c r="E38" s="33" t="s">
        <v>865</v>
      </c>
      <c r="J38" s="32">
        <f>0</f>
      </c>
      <c s="32">
        <f>0</f>
      </c>
      <c s="32">
        <f>0+L39+L43+L47+L51+L55</f>
      </c>
      <c s="32">
        <f>0+M39+M43+M47+M51+M55</f>
      </c>
    </row>
    <row r="39" spans="1:16" ht="25.5">
      <c r="A39" t="s">
        <v>49</v>
      </c>
      <c s="34" t="s">
        <v>90</v>
      </c>
      <c s="34" t="s">
        <v>113</v>
      </c>
      <c s="35" t="s">
        <v>51</v>
      </c>
      <c s="6" t="s">
        <v>114</v>
      </c>
      <c s="36" t="s">
        <v>53</v>
      </c>
      <c s="37">
        <v>1806</v>
      </c>
      <c s="36">
        <v>0</v>
      </c>
      <c s="36">
        <f>ROUND(G39*H39,6)</f>
      </c>
      <c r="L39" s="38">
        <v>0</v>
      </c>
      <c s="32">
        <f>ROUND(ROUND(L39,2)*ROUND(G39,3),2)</f>
      </c>
      <c s="36" t="s">
        <v>62</v>
      </c>
      <c>
        <f>(M39*21)/100</f>
      </c>
      <c t="s">
        <v>27</v>
      </c>
    </row>
    <row r="40" spans="1:5" ht="12.75">
      <c r="A40" s="35" t="s">
        <v>55</v>
      </c>
      <c r="E40" s="39" t="s">
        <v>948</v>
      </c>
    </row>
    <row r="41" spans="1:5" ht="12.75">
      <c r="A41" s="35" t="s">
        <v>56</v>
      </c>
      <c r="E41" s="40" t="s">
        <v>867</v>
      </c>
    </row>
    <row r="42" spans="1:5" ht="51">
      <c r="A42" t="s">
        <v>58</v>
      </c>
      <c r="E42" s="39" t="s">
        <v>116</v>
      </c>
    </row>
    <row r="43" spans="1:16" ht="25.5">
      <c r="A43" t="s">
        <v>49</v>
      </c>
      <c s="34" t="s">
        <v>95</v>
      </c>
      <c s="34" t="s">
        <v>118</v>
      </c>
      <c s="35" t="s">
        <v>51</v>
      </c>
      <c s="6" t="s">
        <v>119</v>
      </c>
      <c s="36" t="s">
        <v>53</v>
      </c>
      <c s="37">
        <v>1806</v>
      </c>
      <c s="36">
        <v>0</v>
      </c>
      <c s="36">
        <f>ROUND(G43*H43,6)</f>
      </c>
      <c r="L43" s="38">
        <v>0</v>
      </c>
      <c s="32">
        <f>ROUND(ROUND(L43,2)*ROUND(G43,3),2)</f>
      </c>
      <c s="36" t="s">
        <v>62</v>
      </c>
      <c>
        <f>(M43*21)/100</f>
      </c>
      <c t="s">
        <v>27</v>
      </c>
    </row>
    <row r="44" spans="1:5" ht="12.75">
      <c r="A44" s="35" t="s">
        <v>55</v>
      </c>
      <c r="E44" s="39" t="s">
        <v>51</v>
      </c>
    </row>
    <row r="45" spans="1:5" ht="12.75">
      <c r="A45" s="35" t="s">
        <v>56</v>
      </c>
      <c r="E45" s="40" t="s">
        <v>120</v>
      </c>
    </row>
    <row r="46" spans="1:5" ht="51">
      <c r="A46" t="s">
        <v>58</v>
      </c>
      <c r="E46" s="39" t="s">
        <v>868</v>
      </c>
    </row>
    <row r="47" spans="1:16" ht="25.5">
      <c r="A47" t="s">
        <v>49</v>
      </c>
      <c s="34" t="s">
        <v>101</v>
      </c>
      <c s="34" t="s">
        <v>123</v>
      </c>
      <c s="35" t="s">
        <v>51</v>
      </c>
      <c s="6" t="s">
        <v>124</v>
      </c>
      <c s="36" t="s">
        <v>125</v>
      </c>
      <c s="37">
        <v>120</v>
      </c>
      <c s="36">
        <v>0</v>
      </c>
      <c s="36">
        <f>ROUND(G47*H47,6)</f>
      </c>
      <c r="L47" s="38">
        <v>0</v>
      </c>
      <c s="32">
        <f>ROUND(ROUND(L47,2)*ROUND(G47,3),2)</f>
      </c>
      <c s="36" t="s">
        <v>62</v>
      </c>
      <c>
        <f>(M47*21)/100</f>
      </c>
      <c t="s">
        <v>27</v>
      </c>
    </row>
    <row r="48" spans="1:5" ht="12.75">
      <c r="A48" s="35" t="s">
        <v>55</v>
      </c>
      <c r="E48" s="39" t="s">
        <v>909</v>
      </c>
    </row>
    <row r="49" spans="1:5" ht="12.75">
      <c r="A49" s="35" t="s">
        <v>56</v>
      </c>
      <c r="E49" s="40" t="s">
        <v>870</v>
      </c>
    </row>
    <row r="50" spans="1:5" ht="63.75">
      <c r="A50" t="s">
        <v>58</v>
      </c>
      <c r="E50" s="39" t="s">
        <v>871</v>
      </c>
    </row>
    <row r="51" spans="1:16" ht="25.5">
      <c r="A51" t="s">
        <v>49</v>
      </c>
      <c s="34" t="s">
        <v>106</v>
      </c>
      <c s="34" t="s">
        <v>129</v>
      </c>
      <c s="35" t="s">
        <v>51</v>
      </c>
      <c s="6" t="s">
        <v>130</v>
      </c>
      <c s="36" t="s">
        <v>125</v>
      </c>
      <c s="37">
        <v>21</v>
      </c>
      <c s="36">
        <v>0</v>
      </c>
      <c s="36">
        <f>ROUND(G51*H51,6)</f>
      </c>
      <c r="L51" s="38">
        <v>0</v>
      </c>
      <c s="32">
        <f>ROUND(ROUND(L51,2)*ROUND(G51,3),2)</f>
      </c>
      <c s="36" t="s">
        <v>62</v>
      </c>
      <c>
        <f>(M51*21)/100</f>
      </c>
      <c t="s">
        <v>27</v>
      </c>
    </row>
    <row r="52" spans="1:5" ht="12.75">
      <c r="A52" s="35" t="s">
        <v>55</v>
      </c>
      <c r="E52" s="39" t="s">
        <v>51</v>
      </c>
    </row>
    <row r="53" spans="1:5" ht="12.75">
      <c r="A53" s="35" t="s">
        <v>56</v>
      </c>
      <c r="E53" s="40" t="s">
        <v>910</v>
      </c>
    </row>
    <row r="54" spans="1:5" ht="51">
      <c r="A54" t="s">
        <v>58</v>
      </c>
      <c r="E54" s="39" t="s">
        <v>873</v>
      </c>
    </row>
    <row r="55" spans="1:16" ht="25.5">
      <c r="A55" t="s">
        <v>49</v>
      </c>
      <c s="34" t="s">
        <v>112</v>
      </c>
      <c s="34" t="s">
        <v>134</v>
      </c>
      <c s="35" t="s">
        <v>51</v>
      </c>
      <c s="6" t="s">
        <v>135</v>
      </c>
      <c s="36" t="s">
        <v>125</v>
      </c>
      <c s="37">
        <v>141</v>
      </c>
      <c s="36">
        <v>0</v>
      </c>
      <c s="36">
        <f>ROUND(G55*H55,6)</f>
      </c>
      <c r="L55" s="38">
        <v>0</v>
      </c>
      <c s="32">
        <f>ROUND(ROUND(L55,2)*ROUND(G55,3),2)</f>
      </c>
      <c s="36" t="s">
        <v>62</v>
      </c>
      <c>
        <f>(M55*21)/100</f>
      </c>
      <c t="s">
        <v>27</v>
      </c>
    </row>
    <row r="56" spans="1:5" ht="12.75">
      <c r="A56" s="35" t="s">
        <v>55</v>
      </c>
      <c r="E56" s="39" t="s">
        <v>51</v>
      </c>
    </row>
    <row r="57" spans="1:5" ht="12.75">
      <c r="A57" s="35" t="s">
        <v>56</v>
      </c>
      <c r="E57" s="40" t="s">
        <v>874</v>
      </c>
    </row>
    <row r="58" spans="1:5" ht="63.75">
      <c r="A58" t="s">
        <v>58</v>
      </c>
      <c r="E58" s="39" t="s">
        <v>875</v>
      </c>
    </row>
    <row r="59" spans="1:13" ht="12.75">
      <c r="A59" t="s">
        <v>46</v>
      </c>
      <c r="C59" s="31" t="s">
        <v>26</v>
      </c>
      <c r="E59" s="33" t="s">
        <v>138</v>
      </c>
      <c r="J59" s="32">
        <f>0</f>
      </c>
      <c s="32">
        <f>0</f>
      </c>
      <c s="32">
        <f>0+L60+L64+L68+L72+L76</f>
      </c>
      <c s="32">
        <f>0+M60+M64+M68+M72+M76</f>
      </c>
    </row>
    <row r="60" spans="1:16" ht="25.5">
      <c r="A60" t="s">
        <v>49</v>
      </c>
      <c s="34" t="s">
        <v>117</v>
      </c>
      <c s="34" t="s">
        <v>65</v>
      </c>
      <c s="35" t="s">
        <v>51</v>
      </c>
      <c s="6" t="s">
        <v>66</v>
      </c>
      <c s="36" t="s">
        <v>67</v>
      </c>
      <c s="37">
        <v>48</v>
      </c>
      <c s="36">
        <v>0</v>
      </c>
      <c s="36">
        <f>ROUND(G60*H60,6)</f>
      </c>
      <c r="L60" s="38">
        <v>0</v>
      </c>
      <c s="32">
        <f>ROUND(ROUND(L60,2)*ROUND(G60,3),2)</f>
      </c>
      <c s="36" t="s">
        <v>62</v>
      </c>
      <c>
        <f>(M60*21)/100</f>
      </c>
      <c t="s">
        <v>27</v>
      </c>
    </row>
    <row r="61" spans="1:5" ht="12.75">
      <c r="A61" s="35" t="s">
        <v>55</v>
      </c>
      <c r="E61" s="39" t="s">
        <v>51</v>
      </c>
    </row>
    <row r="62" spans="1:5" ht="12.75">
      <c r="A62" s="35" t="s">
        <v>56</v>
      </c>
      <c r="E62" s="40" t="s">
        <v>876</v>
      </c>
    </row>
    <row r="63" spans="1:5" ht="38.25">
      <c r="A63" t="s">
        <v>58</v>
      </c>
      <c r="E63" s="39" t="s">
        <v>911</v>
      </c>
    </row>
    <row r="64" spans="1:16" ht="25.5">
      <c r="A64" t="s">
        <v>49</v>
      </c>
      <c s="34" t="s">
        <v>122</v>
      </c>
      <c s="34" t="s">
        <v>912</v>
      </c>
      <c s="35" t="s">
        <v>51</v>
      </c>
      <c s="6" t="s">
        <v>66</v>
      </c>
      <c s="36" t="s">
        <v>67</v>
      </c>
      <c s="37">
        <v>44</v>
      </c>
      <c s="36">
        <v>0</v>
      </c>
      <c s="36">
        <f>ROUND(G64*H64,6)</f>
      </c>
      <c r="L64" s="38">
        <v>0</v>
      </c>
      <c s="32">
        <f>ROUND(ROUND(L64,2)*ROUND(G64,3),2)</f>
      </c>
      <c s="36" t="s">
        <v>62</v>
      </c>
      <c>
        <f>(M64*21)/100</f>
      </c>
      <c t="s">
        <v>27</v>
      </c>
    </row>
    <row r="65" spans="1:5" ht="12.75">
      <c r="A65" s="35" t="s">
        <v>55</v>
      </c>
      <c r="E65" s="39" t="s">
        <v>51</v>
      </c>
    </row>
    <row r="66" spans="1:5" ht="12.75">
      <c r="A66" s="35" t="s">
        <v>56</v>
      </c>
      <c r="E66" s="40" t="s">
        <v>876</v>
      </c>
    </row>
    <row r="67" spans="1:5" ht="38.25">
      <c r="A67" t="s">
        <v>58</v>
      </c>
      <c r="E67" s="39" t="s">
        <v>911</v>
      </c>
    </row>
    <row r="68" spans="1:16" ht="25.5">
      <c r="A68" t="s">
        <v>49</v>
      </c>
      <c s="34" t="s">
        <v>128</v>
      </c>
      <c s="34" t="s">
        <v>949</v>
      </c>
      <c s="35" t="s">
        <v>51</v>
      </c>
      <c s="6" t="s">
        <v>950</v>
      </c>
      <c s="36" t="s">
        <v>67</v>
      </c>
      <c s="37">
        <v>180</v>
      </c>
      <c s="36">
        <v>0</v>
      </c>
      <c s="36">
        <f>ROUND(G68*H68,6)</f>
      </c>
      <c r="L68" s="38">
        <v>0</v>
      </c>
      <c s="32">
        <f>ROUND(ROUND(L68,2)*ROUND(G68,3),2)</f>
      </c>
      <c s="36" t="s">
        <v>62</v>
      </c>
      <c>
        <f>(M68*21)/100</f>
      </c>
      <c t="s">
        <v>27</v>
      </c>
    </row>
    <row r="69" spans="1:5" ht="12.75">
      <c r="A69" s="35" t="s">
        <v>55</v>
      </c>
      <c r="E69" s="39" t="s">
        <v>51</v>
      </c>
    </row>
    <row r="70" spans="1:5" ht="12.75">
      <c r="A70" s="35" t="s">
        <v>56</v>
      </c>
      <c r="E70" s="40" t="s">
        <v>910</v>
      </c>
    </row>
    <row r="71" spans="1:5" ht="25.5">
      <c r="A71" t="s">
        <v>58</v>
      </c>
      <c r="E71" s="39" t="s">
        <v>951</v>
      </c>
    </row>
    <row r="72" spans="1:16" ht="25.5">
      <c r="A72" t="s">
        <v>49</v>
      </c>
      <c s="34" t="s">
        <v>133</v>
      </c>
      <c s="34" t="s">
        <v>150</v>
      </c>
      <c s="35" t="s">
        <v>51</v>
      </c>
      <c s="6" t="s">
        <v>151</v>
      </c>
      <c s="36" t="s">
        <v>53</v>
      </c>
      <c s="37">
        <v>46</v>
      </c>
      <c s="36">
        <v>0</v>
      </c>
      <c s="36">
        <f>ROUND(G72*H72,6)</f>
      </c>
      <c r="L72" s="38">
        <v>0</v>
      </c>
      <c s="32">
        <f>ROUND(ROUND(L72,2)*ROUND(G72,3),2)</f>
      </c>
      <c s="36" t="s">
        <v>62</v>
      </c>
      <c>
        <f>(M72*21)/100</f>
      </c>
      <c t="s">
        <v>27</v>
      </c>
    </row>
    <row r="73" spans="1:5" ht="12.75">
      <c r="A73" s="35" t="s">
        <v>55</v>
      </c>
      <c r="E73" s="39" t="s">
        <v>51</v>
      </c>
    </row>
    <row r="74" spans="1:5" ht="12.75">
      <c r="A74" s="35" t="s">
        <v>56</v>
      </c>
      <c r="E74" s="40" t="s">
        <v>878</v>
      </c>
    </row>
    <row r="75" spans="1:5" ht="76.5">
      <c r="A75" t="s">
        <v>58</v>
      </c>
      <c r="E75" s="39" t="s">
        <v>153</v>
      </c>
    </row>
    <row r="76" spans="1:16" ht="25.5">
      <c r="A76" t="s">
        <v>49</v>
      </c>
      <c s="34" t="s">
        <v>139</v>
      </c>
      <c s="34" t="s">
        <v>155</v>
      </c>
      <c s="35" t="s">
        <v>51</v>
      </c>
      <c s="6" t="s">
        <v>156</v>
      </c>
      <c s="36" t="s">
        <v>53</v>
      </c>
      <c s="37">
        <v>46</v>
      </c>
      <c s="36">
        <v>0</v>
      </c>
      <c s="36">
        <f>ROUND(G76*H76,6)</f>
      </c>
      <c r="L76" s="38">
        <v>0</v>
      </c>
      <c s="32">
        <f>ROUND(ROUND(L76,2)*ROUND(G76,3),2)</f>
      </c>
      <c s="36" t="s">
        <v>62</v>
      </c>
      <c>
        <f>(M76*21)/100</f>
      </c>
      <c t="s">
        <v>27</v>
      </c>
    </row>
    <row r="77" spans="1:5" ht="12.75">
      <c r="A77" s="35" t="s">
        <v>55</v>
      </c>
      <c r="E77" s="39" t="s">
        <v>51</v>
      </c>
    </row>
    <row r="78" spans="1:5" ht="12.75">
      <c r="A78" s="35" t="s">
        <v>56</v>
      </c>
      <c r="E78" s="40" t="s">
        <v>878</v>
      </c>
    </row>
    <row r="79" spans="1:5" ht="63.75">
      <c r="A79" t="s">
        <v>58</v>
      </c>
      <c r="E79" s="39" t="s">
        <v>158</v>
      </c>
    </row>
    <row r="80" spans="1:13" ht="12.75">
      <c r="A80" t="s">
        <v>46</v>
      </c>
      <c r="C80" s="31" t="s">
        <v>74</v>
      </c>
      <c r="E80" s="33" t="s">
        <v>257</v>
      </c>
      <c r="J80" s="32">
        <f>0</f>
      </c>
      <c s="32">
        <f>0</f>
      </c>
      <c s="32">
        <f>0+L81+L85+L89+L93+L97+L101</f>
      </c>
      <c s="32">
        <f>0+M81+M85+M89+M93+M97+M101</f>
      </c>
    </row>
    <row r="81" spans="1:16" ht="25.5">
      <c r="A81" t="s">
        <v>49</v>
      </c>
      <c s="34" t="s">
        <v>144</v>
      </c>
      <c s="34" t="s">
        <v>259</v>
      </c>
      <c s="35" t="s">
        <v>51</v>
      </c>
      <c s="6" t="s">
        <v>260</v>
      </c>
      <c s="36" t="s">
        <v>261</v>
      </c>
      <c s="37">
        <v>35</v>
      </c>
      <c s="36">
        <v>0</v>
      </c>
      <c s="36">
        <f>ROUND(G81*H81,6)</f>
      </c>
      <c r="L81" s="38">
        <v>0</v>
      </c>
      <c s="32">
        <f>ROUND(ROUND(L81,2)*ROUND(G81,3),2)</f>
      </c>
      <c s="36" t="s">
        <v>62</v>
      </c>
      <c>
        <f>(M81*21)/100</f>
      </c>
      <c t="s">
        <v>27</v>
      </c>
    </row>
    <row r="82" spans="1:5" ht="12.75">
      <c r="A82" s="35" t="s">
        <v>55</v>
      </c>
      <c r="E82" s="39" t="s">
        <v>51</v>
      </c>
    </row>
    <row r="83" spans="1:5" ht="140.25">
      <c r="A83" s="35" t="s">
        <v>56</v>
      </c>
      <c r="E83" s="40" t="s">
        <v>896</v>
      </c>
    </row>
    <row r="84" spans="1:5" ht="25.5">
      <c r="A84" t="s">
        <v>58</v>
      </c>
      <c r="E84" s="39" t="s">
        <v>263</v>
      </c>
    </row>
    <row r="85" spans="1:16" ht="12.75">
      <c r="A85" t="s">
        <v>49</v>
      </c>
      <c s="34" t="s">
        <v>149</v>
      </c>
      <c s="34" t="s">
        <v>265</v>
      </c>
      <c s="35" t="s">
        <v>51</v>
      </c>
      <c s="6" t="s">
        <v>266</v>
      </c>
      <c s="36" t="s">
        <v>261</v>
      </c>
      <c s="37">
        <v>433.994</v>
      </c>
      <c s="36">
        <v>0</v>
      </c>
      <c s="36">
        <f>ROUND(G85*H85,6)</f>
      </c>
      <c r="L85" s="38">
        <v>0</v>
      </c>
      <c s="32">
        <f>ROUND(ROUND(L85,2)*ROUND(G85,3),2)</f>
      </c>
      <c s="36" t="s">
        <v>62</v>
      </c>
      <c>
        <f>(M85*21)/100</f>
      </c>
      <c t="s">
        <v>27</v>
      </c>
    </row>
    <row r="86" spans="1:5" ht="12.75">
      <c r="A86" s="35" t="s">
        <v>55</v>
      </c>
      <c r="E86" s="39" t="s">
        <v>51</v>
      </c>
    </row>
    <row r="87" spans="1:5" ht="63.75">
      <c r="A87" s="35" t="s">
        <v>56</v>
      </c>
      <c r="E87" s="40" t="s">
        <v>913</v>
      </c>
    </row>
    <row r="88" spans="1:5" ht="38.25">
      <c r="A88" t="s">
        <v>58</v>
      </c>
      <c r="E88" s="39" t="s">
        <v>420</v>
      </c>
    </row>
    <row r="89" spans="1:16" ht="25.5">
      <c r="A89" t="s">
        <v>49</v>
      </c>
      <c s="34" t="s">
        <v>154</v>
      </c>
      <c s="34" t="s">
        <v>270</v>
      </c>
      <c s="35" t="s">
        <v>51</v>
      </c>
      <c s="6" t="s">
        <v>271</v>
      </c>
      <c s="36" t="s">
        <v>261</v>
      </c>
      <c s="37">
        <v>414.54</v>
      </c>
      <c s="36">
        <v>0</v>
      </c>
      <c s="36">
        <f>ROUND(G89*H89,6)</f>
      </c>
      <c r="L89" s="38">
        <v>0</v>
      </c>
      <c s="32">
        <f>ROUND(ROUND(L89,2)*ROUND(G89,3),2)</f>
      </c>
      <c s="36" t="s">
        <v>62</v>
      </c>
      <c>
        <f>(M89*21)/100</f>
      </c>
      <c t="s">
        <v>27</v>
      </c>
    </row>
    <row r="90" spans="1:5" ht="12.75">
      <c r="A90" s="35" t="s">
        <v>55</v>
      </c>
      <c r="E90" s="39" t="s">
        <v>51</v>
      </c>
    </row>
    <row r="91" spans="1:5" ht="51">
      <c r="A91" s="35" t="s">
        <v>56</v>
      </c>
      <c r="E91" s="40" t="s">
        <v>914</v>
      </c>
    </row>
    <row r="92" spans="1:5" ht="76.5">
      <c r="A92" t="s">
        <v>58</v>
      </c>
      <c r="E92" s="39" t="s">
        <v>897</v>
      </c>
    </row>
    <row r="93" spans="1:16" ht="25.5">
      <c r="A93" t="s">
        <v>49</v>
      </c>
      <c s="34" t="s">
        <v>159</v>
      </c>
      <c s="34" t="s">
        <v>382</v>
      </c>
      <c s="35" t="s">
        <v>51</v>
      </c>
      <c s="6" t="s">
        <v>383</v>
      </c>
      <c s="36" t="s">
        <v>261</v>
      </c>
      <c s="37">
        <v>4145.4</v>
      </c>
      <c s="36">
        <v>0</v>
      </c>
      <c s="36">
        <f>ROUND(G93*H93,6)</f>
      </c>
      <c r="L93" s="38">
        <v>0</v>
      </c>
      <c s="32">
        <f>ROUND(ROUND(L93,2)*ROUND(G93,3),2)</f>
      </c>
      <c s="36" t="s">
        <v>62</v>
      </c>
      <c>
        <f>(M93*21)/100</f>
      </c>
      <c t="s">
        <v>27</v>
      </c>
    </row>
    <row r="94" spans="1:5" ht="12.75">
      <c r="A94" s="35" t="s">
        <v>55</v>
      </c>
      <c r="E94" s="39" t="s">
        <v>51</v>
      </c>
    </row>
    <row r="95" spans="1:5" ht="12.75">
      <c r="A95" s="35" t="s">
        <v>56</v>
      </c>
      <c r="E95" s="40" t="s">
        <v>943</v>
      </c>
    </row>
    <row r="96" spans="1:5" ht="12.75">
      <c r="A96" t="s">
        <v>58</v>
      </c>
      <c r="E96" s="39" t="s">
        <v>932</v>
      </c>
    </row>
    <row r="97" spans="1:16" ht="25.5">
      <c r="A97" t="s">
        <v>49</v>
      </c>
      <c s="34" t="s">
        <v>166</v>
      </c>
      <c s="34" t="s">
        <v>275</v>
      </c>
      <c s="35" t="s">
        <v>276</v>
      </c>
      <c s="6" t="s">
        <v>277</v>
      </c>
      <c s="36" t="s">
        <v>261</v>
      </c>
      <c s="37">
        <v>177.66</v>
      </c>
      <c s="36">
        <v>0</v>
      </c>
      <c s="36">
        <f>ROUND(G97*H97,6)</f>
      </c>
      <c r="L97" s="38">
        <v>0</v>
      </c>
      <c s="32">
        <f>ROUND(ROUND(L97,2)*ROUND(G97,3),2)</f>
      </c>
      <c s="36" t="s">
        <v>77</v>
      </c>
      <c>
        <f>(M97*21)/100</f>
      </c>
      <c t="s">
        <v>27</v>
      </c>
    </row>
    <row r="98" spans="1:5" ht="25.5">
      <c r="A98" s="35" t="s">
        <v>55</v>
      </c>
      <c r="E98" s="39" t="s">
        <v>278</v>
      </c>
    </row>
    <row r="99" spans="1:5" ht="25.5">
      <c r="A99" s="35" t="s">
        <v>56</v>
      </c>
      <c r="E99" s="40" t="s">
        <v>813</v>
      </c>
    </row>
    <row r="100" spans="1:5" ht="102">
      <c r="A100" t="s">
        <v>58</v>
      </c>
      <c r="E100" s="39" t="s">
        <v>280</v>
      </c>
    </row>
    <row r="101" spans="1:16" ht="25.5">
      <c r="A101" t="s">
        <v>49</v>
      </c>
      <c s="34" t="s">
        <v>168</v>
      </c>
      <c s="34" t="s">
        <v>275</v>
      </c>
      <c s="35" t="s">
        <v>282</v>
      </c>
      <c s="6" t="s">
        <v>283</v>
      </c>
      <c s="36" t="s">
        <v>261</v>
      </c>
      <c s="37">
        <v>14.448</v>
      </c>
      <c s="36">
        <v>0</v>
      </c>
      <c s="36">
        <f>ROUND(G101*H101,6)</f>
      </c>
      <c r="L101" s="38">
        <v>0</v>
      </c>
      <c s="32">
        <f>ROUND(ROUND(L101,2)*ROUND(G101,3),2)</f>
      </c>
      <c s="36" t="s">
        <v>77</v>
      </c>
      <c>
        <f>(M101*21)/100</f>
      </c>
      <c t="s">
        <v>27</v>
      </c>
    </row>
    <row r="102" spans="1:5" ht="25.5">
      <c r="A102" s="35" t="s">
        <v>55</v>
      </c>
      <c r="E102" s="39" t="s">
        <v>278</v>
      </c>
    </row>
    <row r="103" spans="1:5" ht="25.5">
      <c r="A103" s="35" t="s">
        <v>56</v>
      </c>
      <c r="E103" s="40" t="s">
        <v>390</v>
      </c>
    </row>
    <row r="104" spans="1:5" ht="102">
      <c r="A104" t="s">
        <v>58</v>
      </c>
      <c r="E104"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COUNTIFS(L8:L147,"=0",A8:A147,"P")+COUNTIFS(L8:L147,"",A8:A147,"P")+SUM(Q8:Q147)</f>
      </c>
    </row>
    <row r="8" spans="1:13" ht="12.75">
      <c r="A8" t="s">
        <v>44</v>
      </c>
      <c r="C8" s="28" t="s">
        <v>954</v>
      </c>
      <c r="E8" s="30" t="s">
        <v>953</v>
      </c>
      <c r="J8" s="29">
        <f>0+J9+J38+J59+J76+J113+J126</f>
      </c>
      <c s="29">
        <f>0+K9+K38+K59+K76+K113+K126</f>
      </c>
      <c s="29">
        <f>0+L9+L38+L59+L76+L113+L126</f>
      </c>
      <c s="29">
        <f>0+M9+M38+M59+M76+M113+M126</f>
      </c>
    </row>
    <row r="9" spans="1:13" ht="12.75">
      <c r="A9" t="s">
        <v>46</v>
      </c>
      <c r="C9" s="31" t="s">
        <v>47</v>
      </c>
      <c r="E9" s="33" t="s">
        <v>48</v>
      </c>
      <c r="J9" s="32">
        <f>0</f>
      </c>
      <c s="32">
        <f>0</f>
      </c>
      <c s="32">
        <f>0+L10+L14+L18+L22+L26+L30+L34</f>
      </c>
      <c s="32">
        <f>0+M10+M14+M18+M22+M26+M30+M34</f>
      </c>
    </row>
    <row r="10" spans="1:16" ht="12.75">
      <c r="A10" t="s">
        <v>49</v>
      </c>
      <c s="34" t="s">
        <v>47</v>
      </c>
      <c s="34" t="s">
        <v>852</v>
      </c>
      <c s="35" t="s">
        <v>27</v>
      </c>
      <c s="6" t="s">
        <v>52</v>
      </c>
      <c s="36" t="s">
        <v>53</v>
      </c>
      <c s="37">
        <v>432</v>
      </c>
      <c s="36">
        <v>0</v>
      </c>
      <c s="36">
        <f>ROUND(G10*H10,6)</f>
      </c>
      <c r="L10" s="38">
        <v>0</v>
      </c>
      <c s="32">
        <f>ROUND(ROUND(L10,2)*ROUND(G10,3),2)</f>
      </c>
      <c s="36" t="s">
        <v>54</v>
      </c>
      <c>
        <f>(M10*21)/100</f>
      </c>
      <c t="s">
        <v>27</v>
      </c>
    </row>
    <row r="11" spans="1:5" ht="12.75">
      <c r="A11" s="35" t="s">
        <v>55</v>
      </c>
      <c r="E11" s="39" t="s">
        <v>955</v>
      </c>
    </row>
    <row r="12" spans="1:5" ht="25.5">
      <c r="A12" s="35" t="s">
        <v>56</v>
      </c>
      <c r="E12" s="40" t="s">
        <v>921</v>
      </c>
    </row>
    <row r="13" spans="1:5" ht="38.25">
      <c r="A13" t="s">
        <v>58</v>
      </c>
      <c r="E13" s="39" t="s">
        <v>855</v>
      </c>
    </row>
    <row r="14" spans="1:16" ht="25.5">
      <c r="A14" t="s">
        <v>49</v>
      </c>
      <c s="34" t="s">
        <v>27</v>
      </c>
      <c s="34" t="s">
        <v>65</v>
      </c>
      <c s="35" t="s">
        <v>51</v>
      </c>
      <c s="6" t="s">
        <v>66</v>
      </c>
      <c s="36" t="s">
        <v>67</v>
      </c>
      <c s="37">
        <v>31</v>
      </c>
      <c s="36">
        <v>0</v>
      </c>
      <c s="36">
        <f>ROUND(G14*H14,6)</f>
      </c>
      <c r="L14" s="38">
        <v>0</v>
      </c>
      <c s="32">
        <f>ROUND(ROUND(L14,2)*ROUND(G14,3),2)</f>
      </c>
      <c s="36" t="s">
        <v>62</v>
      </c>
      <c>
        <f>(M14*21)/100</f>
      </c>
      <c t="s">
        <v>27</v>
      </c>
    </row>
    <row r="15" spans="1:5" ht="12.75">
      <c r="A15" s="35" t="s">
        <v>55</v>
      </c>
      <c r="E15" s="39" t="s">
        <v>51</v>
      </c>
    </row>
    <row r="16" spans="1:5" ht="25.5">
      <c r="A16" s="35" t="s">
        <v>56</v>
      </c>
      <c r="E16" s="40" t="s">
        <v>856</v>
      </c>
    </row>
    <row r="17" spans="1:5" ht="38.25">
      <c r="A17" t="s">
        <v>58</v>
      </c>
      <c r="E17" s="39" t="s">
        <v>69</v>
      </c>
    </row>
    <row r="18" spans="1:16" ht="25.5">
      <c r="A18" t="s">
        <v>49</v>
      </c>
      <c s="34" t="s">
        <v>26</v>
      </c>
      <c s="34" t="s">
        <v>71</v>
      </c>
      <c s="35" t="s">
        <v>51</v>
      </c>
      <c s="6" t="s">
        <v>66</v>
      </c>
      <c s="36" t="s">
        <v>67</v>
      </c>
      <c s="37">
        <v>16</v>
      </c>
      <c s="36">
        <v>0</v>
      </c>
      <c s="36">
        <f>ROUND(G18*H18,6)</f>
      </c>
      <c r="L18" s="38">
        <v>0</v>
      </c>
      <c s="32">
        <f>ROUND(ROUND(L18,2)*ROUND(G18,3),2)</f>
      </c>
      <c s="36" t="s">
        <v>62</v>
      </c>
      <c>
        <f>(M18*21)/100</f>
      </c>
      <c t="s">
        <v>27</v>
      </c>
    </row>
    <row r="19" spans="1:5" ht="12.75">
      <c r="A19" s="35" t="s">
        <v>55</v>
      </c>
      <c r="E19" s="39" t="s">
        <v>51</v>
      </c>
    </row>
    <row r="20" spans="1:5" ht="12.75">
      <c r="A20" s="35" t="s">
        <v>56</v>
      </c>
      <c r="E20" s="40" t="s">
        <v>72</v>
      </c>
    </row>
    <row r="21" spans="1:5" ht="38.25">
      <c r="A21" t="s">
        <v>58</v>
      </c>
      <c r="E21" s="39" t="s">
        <v>73</v>
      </c>
    </row>
    <row r="22" spans="1:16" ht="25.5">
      <c r="A22" t="s">
        <v>49</v>
      </c>
      <c s="34" t="s">
        <v>70</v>
      </c>
      <c s="34" t="s">
        <v>75</v>
      </c>
      <c s="35" t="s">
        <v>51</v>
      </c>
      <c s="6" t="s">
        <v>76</v>
      </c>
      <c s="36" t="s">
        <v>67</v>
      </c>
      <c s="37">
        <v>47</v>
      </c>
      <c s="36">
        <v>0</v>
      </c>
      <c s="36">
        <f>ROUND(G22*H22,6)</f>
      </c>
      <c r="L22" s="38">
        <v>0</v>
      </c>
      <c s="32">
        <f>ROUND(ROUND(L22,2)*ROUND(G22,3),2)</f>
      </c>
      <c s="36" t="s">
        <v>77</v>
      </c>
      <c>
        <f>(M22*21)/100</f>
      </c>
      <c t="s">
        <v>27</v>
      </c>
    </row>
    <row r="23" spans="1:5" ht="12.75">
      <c r="A23" s="35" t="s">
        <v>55</v>
      </c>
      <c r="E23" s="39" t="s">
        <v>51</v>
      </c>
    </row>
    <row r="24" spans="1:5" ht="12.75">
      <c r="A24" s="35" t="s">
        <v>56</v>
      </c>
      <c r="E24" s="40" t="s">
        <v>78</v>
      </c>
    </row>
    <row r="25" spans="1:5" ht="25.5">
      <c r="A25" t="s">
        <v>58</v>
      </c>
      <c r="E25" s="39" t="s">
        <v>79</v>
      </c>
    </row>
    <row r="26" spans="1:16" ht="12.75">
      <c r="A26" t="s">
        <v>49</v>
      </c>
      <c s="34" t="s">
        <v>74</v>
      </c>
      <c s="34" t="s">
        <v>86</v>
      </c>
      <c s="35" t="s">
        <v>51</v>
      </c>
      <c s="6" t="s">
        <v>87</v>
      </c>
      <c s="36" t="s">
        <v>53</v>
      </c>
      <c s="37">
        <v>576</v>
      </c>
      <c s="36">
        <v>0</v>
      </c>
      <c s="36">
        <f>ROUND(G26*H26,6)</f>
      </c>
      <c r="L26" s="38">
        <v>0</v>
      </c>
      <c s="32">
        <f>ROUND(ROUND(L26,2)*ROUND(G26,3),2)</f>
      </c>
      <c s="36" t="s">
        <v>62</v>
      </c>
      <c>
        <f>(M26*21)/100</f>
      </c>
      <c t="s">
        <v>27</v>
      </c>
    </row>
    <row r="27" spans="1:5" ht="12.75">
      <c r="A27" s="35" t="s">
        <v>55</v>
      </c>
      <c r="E27" s="39" t="s">
        <v>51</v>
      </c>
    </row>
    <row r="28" spans="1:5" ht="25.5">
      <c r="A28" s="35" t="s">
        <v>56</v>
      </c>
      <c r="E28" s="40" t="s">
        <v>857</v>
      </c>
    </row>
    <row r="29" spans="1:5" ht="38.25">
      <c r="A29" t="s">
        <v>58</v>
      </c>
      <c r="E29" s="39" t="s">
        <v>89</v>
      </c>
    </row>
    <row r="30" spans="1:16" ht="25.5">
      <c r="A30" t="s">
        <v>49</v>
      </c>
      <c s="34" t="s">
        <v>80</v>
      </c>
      <c s="34" t="s">
        <v>852</v>
      </c>
      <c s="35" t="s">
        <v>51</v>
      </c>
      <c s="6" t="s">
        <v>858</v>
      </c>
      <c s="36" t="s">
        <v>98</v>
      </c>
      <c s="37">
        <v>120</v>
      </c>
      <c s="36">
        <v>0</v>
      </c>
      <c s="36">
        <f>ROUND(G30*H30,6)</f>
      </c>
      <c r="L30" s="38">
        <v>0</v>
      </c>
      <c s="32">
        <f>ROUND(ROUND(L30,2)*ROUND(G30,3),2)</f>
      </c>
      <c s="36" t="s">
        <v>54</v>
      </c>
      <c>
        <f>(M30*21)/100</f>
      </c>
      <c t="s">
        <v>27</v>
      </c>
    </row>
    <row r="31" spans="1:5" ht="12.75">
      <c r="A31" s="35" t="s">
        <v>55</v>
      </c>
      <c r="E31" s="39" t="s">
        <v>51</v>
      </c>
    </row>
    <row r="32" spans="1:5" ht="12.75">
      <c r="A32" s="35" t="s">
        <v>56</v>
      </c>
      <c r="E32" s="40" t="s">
        <v>859</v>
      </c>
    </row>
    <row r="33" spans="1:5" ht="12.75">
      <c r="A33" t="s">
        <v>58</v>
      </c>
      <c r="E33" s="39" t="s">
        <v>860</v>
      </c>
    </row>
    <row r="34" spans="1:16" ht="12.75">
      <c r="A34" t="s">
        <v>49</v>
      </c>
      <c s="34" t="s">
        <v>85</v>
      </c>
      <c s="34" t="s">
        <v>852</v>
      </c>
      <c s="35" t="s">
        <v>47</v>
      </c>
      <c s="6" t="s">
        <v>861</v>
      </c>
      <c s="36" t="s">
        <v>862</v>
      </c>
      <c s="37">
        <v>1</v>
      </c>
      <c s="36">
        <v>0</v>
      </c>
      <c s="36">
        <f>ROUND(G34*H34,6)</f>
      </c>
      <c r="L34" s="38">
        <v>0</v>
      </c>
      <c s="32">
        <f>ROUND(ROUND(L34,2)*ROUND(G34,3),2)</f>
      </c>
      <c s="36" t="s">
        <v>54</v>
      </c>
      <c>
        <f>(M34*21)/100</f>
      </c>
      <c t="s">
        <v>27</v>
      </c>
    </row>
    <row r="35" spans="1:5" ht="12.75">
      <c r="A35" s="35" t="s">
        <v>55</v>
      </c>
      <c r="E35" s="39" t="s">
        <v>51</v>
      </c>
    </row>
    <row r="36" spans="1:5" ht="12.75">
      <c r="A36" s="35" t="s">
        <v>56</v>
      </c>
      <c r="E36" s="40" t="s">
        <v>863</v>
      </c>
    </row>
    <row r="37" spans="1:5" ht="38.25">
      <c r="A37" t="s">
        <v>58</v>
      </c>
      <c r="E37" s="39" t="s">
        <v>864</v>
      </c>
    </row>
    <row r="38" spans="1:13" ht="12.75">
      <c r="A38" t="s">
        <v>46</v>
      </c>
      <c r="C38" s="31" t="s">
        <v>27</v>
      </c>
      <c r="E38" s="33" t="s">
        <v>865</v>
      </c>
      <c r="J38" s="32">
        <f>0</f>
      </c>
      <c s="32">
        <f>0</f>
      </c>
      <c s="32">
        <f>0+L39+L43+L47+L51+L55</f>
      </c>
      <c s="32">
        <f>0+M39+M43+M47+M51+M55</f>
      </c>
    </row>
    <row r="39" spans="1:16" ht="25.5">
      <c r="A39" t="s">
        <v>49</v>
      </c>
      <c s="34" t="s">
        <v>90</v>
      </c>
      <c s="34" t="s">
        <v>113</v>
      </c>
      <c s="35" t="s">
        <v>51</v>
      </c>
      <c s="6" t="s">
        <v>114</v>
      </c>
      <c s="36" t="s">
        <v>53</v>
      </c>
      <c s="37">
        <v>1098.3</v>
      </c>
      <c s="36">
        <v>0</v>
      </c>
      <c s="36">
        <f>ROUND(G39*H39,6)</f>
      </c>
      <c r="L39" s="38">
        <v>0</v>
      </c>
      <c s="32">
        <f>ROUND(ROUND(L39,2)*ROUND(G39,3),2)</f>
      </c>
      <c s="36" t="s">
        <v>62</v>
      </c>
      <c>
        <f>(M39*21)/100</f>
      </c>
      <c t="s">
        <v>27</v>
      </c>
    </row>
    <row r="40" spans="1:5" ht="12.75">
      <c r="A40" s="35" t="s">
        <v>55</v>
      </c>
      <c r="E40" s="39" t="s">
        <v>956</v>
      </c>
    </row>
    <row r="41" spans="1:5" ht="12.75">
      <c r="A41" s="35" t="s">
        <v>56</v>
      </c>
      <c r="E41" s="40" t="s">
        <v>867</v>
      </c>
    </row>
    <row r="42" spans="1:5" ht="51">
      <c r="A42" t="s">
        <v>58</v>
      </c>
      <c r="E42" s="39" t="s">
        <v>116</v>
      </c>
    </row>
    <row r="43" spans="1:16" ht="25.5">
      <c r="A43" t="s">
        <v>49</v>
      </c>
      <c s="34" t="s">
        <v>95</v>
      </c>
      <c s="34" t="s">
        <v>118</v>
      </c>
      <c s="35" t="s">
        <v>51</v>
      </c>
      <c s="6" t="s">
        <v>119</v>
      </c>
      <c s="36" t="s">
        <v>53</v>
      </c>
      <c s="37">
        <v>1098.3</v>
      </c>
      <c s="36">
        <v>0</v>
      </c>
      <c s="36">
        <f>ROUND(G43*H43,6)</f>
      </c>
      <c r="L43" s="38">
        <v>0</v>
      </c>
      <c s="32">
        <f>ROUND(ROUND(L43,2)*ROUND(G43,3),2)</f>
      </c>
      <c s="36" t="s">
        <v>62</v>
      </c>
      <c>
        <f>(M43*21)/100</f>
      </c>
      <c t="s">
        <v>27</v>
      </c>
    </row>
    <row r="44" spans="1:5" ht="12.75">
      <c r="A44" s="35" t="s">
        <v>55</v>
      </c>
      <c r="E44" s="39" t="s">
        <v>51</v>
      </c>
    </row>
    <row r="45" spans="1:5" ht="12.75">
      <c r="A45" s="35" t="s">
        <v>56</v>
      </c>
      <c r="E45" s="40" t="s">
        <v>120</v>
      </c>
    </row>
    <row r="46" spans="1:5" ht="51">
      <c r="A46" t="s">
        <v>58</v>
      </c>
      <c r="E46" s="39" t="s">
        <v>868</v>
      </c>
    </row>
    <row r="47" spans="1:16" ht="25.5">
      <c r="A47" t="s">
        <v>49</v>
      </c>
      <c s="34" t="s">
        <v>101</v>
      </c>
      <c s="34" t="s">
        <v>123</v>
      </c>
      <c s="35" t="s">
        <v>51</v>
      </c>
      <c s="6" t="s">
        <v>124</v>
      </c>
      <c s="36" t="s">
        <v>125</v>
      </c>
      <c s="37">
        <v>120</v>
      </c>
      <c s="36">
        <v>0</v>
      </c>
      <c s="36">
        <f>ROUND(G47*H47,6)</f>
      </c>
      <c r="L47" s="38">
        <v>0</v>
      </c>
      <c s="32">
        <f>ROUND(ROUND(L47,2)*ROUND(G47,3),2)</f>
      </c>
      <c s="36" t="s">
        <v>62</v>
      </c>
      <c>
        <f>(M47*21)/100</f>
      </c>
      <c t="s">
        <v>27</v>
      </c>
    </row>
    <row r="48" spans="1:5" ht="12.75">
      <c r="A48" s="35" t="s">
        <v>55</v>
      </c>
      <c r="E48" s="39" t="s">
        <v>909</v>
      </c>
    </row>
    <row r="49" spans="1:5" ht="12.75">
      <c r="A49" s="35" t="s">
        <v>56</v>
      </c>
      <c r="E49" s="40" t="s">
        <v>870</v>
      </c>
    </row>
    <row r="50" spans="1:5" ht="63.75">
      <c r="A50" t="s">
        <v>58</v>
      </c>
      <c r="E50" s="39" t="s">
        <v>871</v>
      </c>
    </row>
    <row r="51" spans="1:16" ht="25.5">
      <c r="A51" t="s">
        <v>49</v>
      </c>
      <c s="34" t="s">
        <v>106</v>
      </c>
      <c s="34" t="s">
        <v>129</v>
      </c>
      <c s="35" t="s">
        <v>51</v>
      </c>
      <c s="6" t="s">
        <v>130</v>
      </c>
      <c s="36" t="s">
        <v>125</v>
      </c>
      <c s="37">
        <v>7</v>
      </c>
      <c s="36">
        <v>0</v>
      </c>
      <c s="36">
        <f>ROUND(G51*H51,6)</f>
      </c>
      <c r="L51" s="38">
        <v>0</v>
      </c>
      <c s="32">
        <f>ROUND(ROUND(L51,2)*ROUND(G51,3),2)</f>
      </c>
      <c s="36" t="s">
        <v>62</v>
      </c>
      <c>
        <f>(M51*21)/100</f>
      </c>
      <c t="s">
        <v>27</v>
      </c>
    </row>
    <row r="52" spans="1:5" ht="12.75">
      <c r="A52" s="35" t="s">
        <v>55</v>
      </c>
      <c r="E52" s="39" t="s">
        <v>51</v>
      </c>
    </row>
    <row r="53" spans="1:5" ht="12.75">
      <c r="A53" s="35" t="s">
        <v>56</v>
      </c>
      <c r="E53" s="40" t="s">
        <v>910</v>
      </c>
    </row>
    <row r="54" spans="1:5" ht="51">
      <c r="A54" t="s">
        <v>58</v>
      </c>
      <c r="E54" s="39" t="s">
        <v>873</v>
      </c>
    </row>
    <row r="55" spans="1:16" ht="25.5">
      <c r="A55" t="s">
        <v>49</v>
      </c>
      <c s="34" t="s">
        <v>112</v>
      </c>
      <c s="34" t="s">
        <v>134</v>
      </c>
      <c s="35" t="s">
        <v>51</v>
      </c>
      <c s="6" t="s">
        <v>135</v>
      </c>
      <c s="36" t="s">
        <v>125</v>
      </c>
      <c s="37">
        <v>92</v>
      </c>
      <c s="36">
        <v>0</v>
      </c>
      <c s="36">
        <f>ROUND(G55*H55,6)</f>
      </c>
      <c r="L55" s="38">
        <v>0</v>
      </c>
      <c s="32">
        <f>ROUND(ROUND(L55,2)*ROUND(G55,3),2)</f>
      </c>
      <c s="36" t="s">
        <v>62</v>
      </c>
      <c>
        <f>(M55*21)/100</f>
      </c>
      <c t="s">
        <v>27</v>
      </c>
    </row>
    <row r="56" spans="1:5" ht="12.75">
      <c r="A56" s="35" t="s">
        <v>55</v>
      </c>
      <c r="E56" s="39" t="s">
        <v>51</v>
      </c>
    </row>
    <row r="57" spans="1:5" ht="12.75">
      <c r="A57" s="35" t="s">
        <v>56</v>
      </c>
      <c r="E57" s="40" t="s">
        <v>874</v>
      </c>
    </row>
    <row r="58" spans="1:5" ht="63.75">
      <c r="A58" t="s">
        <v>58</v>
      </c>
      <c r="E58" s="39" t="s">
        <v>875</v>
      </c>
    </row>
    <row r="59" spans="1:13" ht="12.75">
      <c r="A59" t="s">
        <v>46</v>
      </c>
      <c r="C59" s="31" t="s">
        <v>26</v>
      </c>
      <c r="E59" s="33" t="s">
        <v>138</v>
      </c>
      <c r="J59" s="32">
        <f>0</f>
      </c>
      <c s="32">
        <f>0</f>
      </c>
      <c s="32">
        <f>0+L60+L64+L68+L72</f>
      </c>
      <c s="32">
        <f>0+M60+M64+M68+M72</f>
      </c>
    </row>
    <row r="60" spans="1:16" ht="25.5">
      <c r="A60" t="s">
        <v>49</v>
      </c>
      <c s="34" t="s">
        <v>117</v>
      </c>
      <c s="34" t="s">
        <v>912</v>
      </c>
      <c s="35" t="s">
        <v>51</v>
      </c>
      <c s="6" t="s">
        <v>66</v>
      </c>
      <c s="36" t="s">
        <v>67</v>
      </c>
      <c s="37">
        <v>40</v>
      </c>
      <c s="36">
        <v>0</v>
      </c>
      <c s="36">
        <f>ROUND(G60*H60,6)</f>
      </c>
      <c r="L60" s="38">
        <v>0</v>
      </c>
      <c s="32">
        <f>ROUND(ROUND(L60,2)*ROUND(G60,3),2)</f>
      </c>
      <c s="36" t="s">
        <v>62</v>
      </c>
      <c>
        <f>(M60*21)/100</f>
      </c>
      <c t="s">
        <v>27</v>
      </c>
    </row>
    <row r="61" spans="1:5" ht="12.75">
      <c r="A61" s="35" t="s">
        <v>55</v>
      </c>
      <c r="E61" s="39" t="s">
        <v>51</v>
      </c>
    </row>
    <row r="62" spans="1:5" ht="12.75">
      <c r="A62" s="35" t="s">
        <v>56</v>
      </c>
      <c r="E62" s="40" t="s">
        <v>876</v>
      </c>
    </row>
    <row r="63" spans="1:5" ht="38.25">
      <c r="A63" t="s">
        <v>58</v>
      </c>
      <c r="E63" s="39" t="s">
        <v>911</v>
      </c>
    </row>
    <row r="64" spans="1:16" ht="25.5">
      <c r="A64" t="s">
        <v>49</v>
      </c>
      <c s="34" t="s">
        <v>122</v>
      </c>
      <c s="34" t="s">
        <v>957</v>
      </c>
      <c s="35" t="s">
        <v>51</v>
      </c>
      <c s="6" t="s">
        <v>66</v>
      </c>
      <c s="36" t="s">
        <v>67</v>
      </c>
      <c s="37">
        <v>30</v>
      </c>
      <c s="36">
        <v>0</v>
      </c>
      <c s="36">
        <f>ROUND(G64*H64,6)</f>
      </c>
      <c r="L64" s="38">
        <v>0</v>
      </c>
      <c s="32">
        <f>ROUND(ROUND(L64,2)*ROUND(G64,3),2)</f>
      </c>
      <c s="36" t="s">
        <v>62</v>
      </c>
      <c>
        <f>(M64*21)/100</f>
      </c>
      <c t="s">
        <v>27</v>
      </c>
    </row>
    <row r="65" spans="1:5" ht="12.75">
      <c r="A65" s="35" t="s">
        <v>55</v>
      </c>
      <c r="E65" s="39" t="s">
        <v>51</v>
      </c>
    </row>
    <row r="66" spans="1:5" ht="12.75">
      <c r="A66" s="35" t="s">
        <v>56</v>
      </c>
      <c r="E66" s="40" t="s">
        <v>876</v>
      </c>
    </row>
    <row r="67" spans="1:5" ht="38.25">
      <c r="A67" t="s">
        <v>58</v>
      </c>
      <c r="E67" s="39" t="s">
        <v>911</v>
      </c>
    </row>
    <row r="68" spans="1:16" ht="25.5">
      <c r="A68" t="s">
        <v>49</v>
      </c>
      <c s="34" t="s">
        <v>128</v>
      </c>
      <c s="34" t="s">
        <v>150</v>
      </c>
      <c s="35" t="s">
        <v>51</v>
      </c>
      <c s="6" t="s">
        <v>151</v>
      </c>
      <c s="36" t="s">
        <v>53</v>
      </c>
      <c s="37">
        <v>35</v>
      </c>
      <c s="36">
        <v>0</v>
      </c>
      <c s="36">
        <f>ROUND(G68*H68,6)</f>
      </c>
      <c r="L68" s="38">
        <v>0</v>
      </c>
      <c s="32">
        <f>ROUND(ROUND(L68,2)*ROUND(G68,3),2)</f>
      </c>
      <c s="36" t="s">
        <v>62</v>
      </c>
      <c>
        <f>(M68*21)/100</f>
      </c>
      <c t="s">
        <v>27</v>
      </c>
    </row>
    <row r="69" spans="1:5" ht="12.75">
      <c r="A69" s="35" t="s">
        <v>55</v>
      </c>
      <c r="E69" s="39" t="s">
        <v>51</v>
      </c>
    </row>
    <row r="70" spans="1:5" ht="12.75">
      <c r="A70" s="35" t="s">
        <v>56</v>
      </c>
      <c r="E70" s="40" t="s">
        <v>878</v>
      </c>
    </row>
    <row r="71" spans="1:5" ht="76.5">
      <c r="A71" t="s">
        <v>58</v>
      </c>
      <c r="E71" s="39" t="s">
        <v>153</v>
      </c>
    </row>
    <row r="72" spans="1:16" ht="25.5">
      <c r="A72" t="s">
        <v>49</v>
      </c>
      <c s="34" t="s">
        <v>133</v>
      </c>
      <c s="34" t="s">
        <v>155</v>
      </c>
      <c s="35" t="s">
        <v>51</v>
      </c>
      <c s="6" t="s">
        <v>156</v>
      </c>
      <c s="36" t="s">
        <v>53</v>
      </c>
      <c s="37">
        <v>35</v>
      </c>
      <c s="36">
        <v>0</v>
      </c>
      <c s="36">
        <f>ROUND(G72*H72,6)</f>
      </c>
      <c r="L72" s="38">
        <v>0</v>
      </c>
      <c s="32">
        <f>ROUND(ROUND(L72,2)*ROUND(G72,3),2)</f>
      </c>
      <c s="36" t="s">
        <v>62</v>
      </c>
      <c>
        <f>(M72*21)/100</f>
      </c>
      <c t="s">
        <v>27</v>
      </c>
    </row>
    <row r="73" spans="1:5" ht="12.75">
      <c r="A73" s="35" t="s">
        <v>55</v>
      </c>
      <c r="E73" s="39" t="s">
        <v>51</v>
      </c>
    </row>
    <row r="74" spans="1:5" ht="12.75">
      <c r="A74" s="35" t="s">
        <v>56</v>
      </c>
      <c r="E74" s="40" t="s">
        <v>878</v>
      </c>
    </row>
    <row r="75" spans="1:5" ht="63.75">
      <c r="A75" t="s">
        <v>58</v>
      </c>
      <c r="E75" s="39" t="s">
        <v>158</v>
      </c>
    </row>
    <row r="76" spans="1:13" ht="12.75">
      <c r="A76" t="s">
        <v>46</v>
      </c>
      <c r="C76" s="31" t="s">
        <v>70</v>
      </c>
      <c r="E76" s="33" t="s">
        <v>165</v>
      </c>
      <c r="J76" s="32">
        <f>0</f>
      </c>
      <c s="32">
        <f>0</f>
      </c>
      <c s="32">
        <f>0+L77+L81+L85+L89+L93+L97+L101+L105+L109</f>
      </c>
      <c s="32">
        <f>0+M77+M81+M85+M89+M93+M97+M101+M105+M109</f>
      </c>
    </row>
    <row r="77" spans="1:16" ht="25.5">
      <c r="A77" t="s">
        <v>49</v>
      </c>
      <c s="34" t="s">
        <v>139</v>
      </c>
      <c s="34" t="s">
        <v>65</v>
      </c>
      <c s="35" t="s">
        <v>51</v>
      </c>
      <c s="6" t="s">
        <v>66</v>
      </c>
      <c s="36" t="s">
        <v>67</v>
      </c>
      <c s="37">
        <v>250</v>
      </c>
      <c s="36">
        <v>0</v>
      </c>
      <c s="36">
        <f>ROUND(G77*H77,6)</f>
      </c>
      <c r="L77" s="38">
        <v>0</v>
      </c>
      <c s="32">
        <f>ROUND(ROUND(L77,2)*ROUND(G77,3),2)</f>
      </c>
      <c s="36" t="s">
        <v>62</v>
      </c>
      <c>
        <f>(M77*21)/100</f>
      </c>
      <c t="s">
        <v>27</v>
      </c>
    </row>
    <row r="78" spans="1:5" ht="12.75">
      <c r="A78" s="35" t="s">
        <v>55</v>
      </c>
      <c r="E78" s="39" t="s">
        <v>51</v>
      </c>
    </row>
    <row r="79" spans="1:5" ht="12.75">
      <c r="A79" s="35" t="s">
        <v>56</v>
      </c>
      <c r="E79" s="40" t="s">
        <v>923</v>
      </c>
    </row>
    <row r="80" spans="1:5" ht="51">
      <c r="A80" t="s">
        <v>58</v>
      </c>
      <c r="E80" s="39" t="s">
        <v>591</v>
      </c>
    </row>
    <row r="81" spans="1:16" ht="25.5">
      <c r="A81" t="s">
        <v>49</v>
      </c>
      <c s="34" t="s">
        <v>144</v>
      </c>
      <c s="34" t="s">
        <v>150</v>
      </c>
      <c s="35" t="s">
        <v>51</v>
      </c>
      <c s="6" t="s">
        <v>151</v>
      </c>
      <c s="36" t="s">
        <v>53</v>
      </c>
      <c s="37">
        <v>125</v>
      </c>
      <c s="36">
        <v>0</v>
      </c>
      <c s="36">
        <f>ROUND(G81*H81,6)</f>
      </c>
      <c r="L81" s="38">
        <v>0</v>
      </c>
      <c s="32">
        <f>ROUND(ROUND(L81,2)*ROUND(G81,3),2)</f>
      </c>
      <c s="36" t="s">
        <v>62</v>
      </c>
      <c>
        <f>(M81*21)/100</f>
      </c>
      <c t="s">
        <v>27</v>
      </c>
    </row>
    <row r="82" spans="1:5" ht="12.75">
      <c r="A82" s="35" t="s">
        <v>55</v>
      </c>
      <c r="E82" s="39" t="s">
        <v>51</v>
      </c>
    </row>
    <row r="83" spans="1:5" ht="12.75">
      <c r="A83" s="35" t="s">
        <v>56</v>
      </c>
      <c r="E83" s="40" t="s">
        <v>878</v>
      </c>
    </row>
    <row r="84" spans="1:5" ht="76.5">
      <c r="A84" t="s">
        <v>58</v>
      </c>
      <c r="E84" s="39" t="s">
        <v>153</v>
      </c>
    </row>
    <row r="85" spans="1:16" ht="25.5">
      <c r="A85" t="s">
        <v>49</v>
      </c>
      <c s="34" t="s">
        <v>149</v>
      </c>
      <c s="34" t="s">
        <v>155</v>
      </c>
      <c s="35" t="s">
        <v>51</v>
      </c>
      <c s="6" t="s">
        <v>156</v>
      </c>
      <c s="36" t="s">
        <v>53</v>
      </c>
      <c s="37">
        <v>125</v>
      </c>
      <c s="36">
        <v>0</v>
      </c>
      <c s="36">
        <f>ROUND(G85*H85,6)</f>
      </c>
      <c r="L85" s="38">
        <v>0</v>
      </c>
      <c s="32">
        <f>ROUND(ROUND(L85,2)*ROUND(G85,3),2)</f>
      </c>
      <c s="36" t="s">
        <v>62</v>
      </c>
      <c>
        <f>(M85*21)/100</f>
      </c>
      <c t="s">
        <v>27</v>
      </c>
    </row>
    <row r="86" spans="1:5" ht="12.75">
      <c r="A86" s="35" t="s">
        <v>55</v>
      </c>
      <c r="E86" s="39" t="s">
        <v>51</v>
      </c>
    </row>
    <row r="87" spans="1:5" ht="12.75">
      <c r="A87" s="35" t="s">
        <v>56</v>
      </c>
      <c r="E87" s="40" t="s">
        <v>878</v>
      </c>
    </row>
    <row r="88" spans="1:5" ht="63.75">
      <c r="A88" t="s">
        <v>58</v>
      </c>
      <c r="E88" s="39" t="s">
        <v>158</v>
      </c>
    </row>
    <row r="89" spans="1:16" ht="12.75">
      <c r="A89" t="s">
        <v>49</v>
      </c>
      <c s="34" t="s">
        <v>154</v>
      </c>
      <c s="34" t="s">
        <v>175</v>
      </c>
      <c s="35" t="s">
        <v>51</v>
      </c>
      <c s="6" t="s">
        <v>176</v>
      </c>
      <c s="36" t="s">
        <v>53</v>
      </c>
      <c s="37">
        <v>860</v>
      </c>
      <c s="36">
        <v>0</v>
      </c>
      <c s="36">
        <f>ROUND(G89*H89,6)</f>
      </c>
      <c r="L89" s="38">
        <v>0</v>
      </c>
      <c s="32">
        <f>ROUND(ROUND(L89,2)*ROUND(G89,3),2)</f>
      </c>
      <c s="36" t="s">
        <v>62</v>
      </c>
      <c>
        <f>(M89*21)/100</f>
      </c>
      <c t="s">
        <v>27</v>
      </c>
    </row>
    <row r="90" spans="1:5" ht="12.75">
      <c r="A90" s="35" t="s">
        <v>55</v>
      </c>
      <c r="E90" s="39" t="s">
        <v>51</v>
      </c>
    </row>
    <row r="91" spans="1:5" ht="12.75">
      <c r="A91" s="35" t="s">
        <v>56</v>
      </c>
      <c r="E91" s="40" t="s">
        <v>923</v>
      </c>
    </row>
    <row r="92" spans="1:5" ht="38.25">
      <c r="A92" t="s">
        <v>58</v>
      </c>
      <c r="E92" s="39" t="s">
        <v>178</v>
      </c>
    </row>
    <row r="93" spans="1:16" ht="12.75">
      <c r="A93" t="s">
        <v>49</v>
      </c>
      <c s="34" t="s">
        <v>159</v>
      </c>
      <c s="34" t="s">
        <v>180</v>
      </c>
      <c s="35" t="s">
        <v>51</v>
      </c>
      <c s="6" t="s">
        <v>181</v>
      </c>
      <c s="36" t="s">
        <v>53</v>
      </c>
      <c s="37">
        <v>860</v>
      </c>
      <c s="36">
        <v>0</v>
      </c>
      <c s="36">
        <f>ROUND(G93*H93,6)</f>
      </c>
      <c r="L93" s="38">
        <v>0</v>
      </c>
      <c s="32">
        <f>ROUND(ROUND(L93,2)*ROUND(G93,3),2)</f>
      </c>
      <c s="36" t="s">
        <v>62</v>
      </c>
      <c>
        <f>(M93*21)/100</f>
      </c>
      <c t="s">
        <v>27</v>
      </c>
    </row>
    <row r="94" spans="1:5" ht="12.75">
      <c r="A94" s="35" t="s">
        <v>55</v>
      </c>
      <c r="E94" s="39" t="s">
        <v>51</v>
      </c>
    </row>
    <row r="95" spans="1:5" ht="12.75">
      <c r="A95" s="35" t="s">
        <v>56</v>
      </c>
      <c r="E95" s="40" t="s">
        <v>923</v>
      </c>
    </row>
    <row r="96" spans="1:5" ht="38.25">
      <c r="A96" t="s">
        <v>58</v>
      </c>
      <c r="E96" s="39" t="s">
        <v>183</v>
      </c>
    </row>
    <row r="97" spans="1:16" ht="25.5">
      <c r="A97" t="s">
        <v>49</v>
      </c>
      <c s="34" t="s">
        <v>166</v>
      </c>
      <c s="34" t="s">
        <v>96</v>
      </c>
      <c s="35" t="s">
        <v>51</v>
      </c>
      <c s="6" t="s">
        <v>97</v>
      </c>
      <c s="36" t="s">
        <v>98</v>
      </c>
      <c s="37">
        <v>2160</v>
      </c>
      <c s="36">
        <v>0</v>
      </c>
      <c s="36">
        <f>ROUND(G97*H97,6)</f>
      </c>
      <c r="L97" s="38">
        <v>0</v>
      </c>
      <c s="32">
        <f>ROUND(ROUND(L97,2)*ROUND(G97,3),2)</f>
      </c>
      <c s="36" t="s">
        <v>62</v>
      </c>
      <c>
        <f>(M97*21)/100</f>
      </c>
      <c t="s">
        <v>27</v>
      </c>
    </row>
    <row r="98" spans="1:5" ht="12.75">
      <c r="A98" s="35" t="s">
        <v>55</v>
      </c>
      <c r="E98" s="39" t="s">
        <v>51</v>
      </c>
    </row>
    <row r="99" spans="1:5" ht="38.25">
      <c r="A99" s="35" t="s">
        <v>56</v>
      </c>
      <c r="E99" s="40" t="s">
        <v>924</v>
      </c>
    </row>
    <row r="100" spans="1:5" ht="38.25">
      <c r="A100" t="s">
        <v>58</v>
      </c>
      <c r="E100" s="39" t="s">
        <v>191</v>
      </c>
    </row>
    <row r="101" spans="1:16" ht="12.75">
      <c r="A101" t="s">
        <v>49</v>
      </c>
      <c s="34" t="s">
        <v>168</v>
      </c>
      <c s="34" t="s">
        <v>193</v>
      </c>
      <c s="35" t="s">
        <v>51</v>
      </c>
      <c s="6" t="s">
        <v>194</v>
      </c>
      <c s="36" t="s">
        <v>98</v>
      </c>
      <c s="37">
        <v>1872</v>
      </c>
      <c s="36">
        <v>0</v>
      </c>
      <c s="36">
        <f>ROUND(G101*H101,6)</f>
      </c>
      <c r="L101" s="38">
        <v>0</v>
      </c>
      <c s="32">
        <f>ROUND(ROUND(L101,2)*ROUND(G101,3),2)</f>
      </c>
      <c s="36" t="s">
        <v>62</v>
      </c>
      <c>
        <f>(M101*21)/100</f>
      </c>
      <c t="s">
        <v>27</v>
      </c>
    </row>
    <row r="102" spans="1:5" ht="12.75">
      <c r="A102" s="35" t="s">
        <v>55</v>
      </c>
      <c r="E102" s="39" t="s">
        <v>51</v>
      </c>
    </row>
    <row r="103" spans="1:5" ht="38.25">
      <c r="A103" s="35" t="s">
        <v>56</v>
      </c>
      <c r="E103" s="40" t="s">
        <v>925</v>
      </c>
    </row>
    <row r="104" spans="1:5" ht="25.5">
      <c r="A104" t="s">
        <v>58</v>
      </c>
      <c r="E104" s="39" t="s">
        <v>196</v>
      </c>
    </row>
    <row r="105" spans="1:16" ht="12.75">
      <c r="A105" t="s">
        <v>49</v>
      </c>
      <c s="34" t="s">
        <v>171</v>
      </c>
      <c s="34" t="s">
        <v>102</v>
      </c>
      <c s="35" t="s">
        <v>51</v>
      </c>
      <c s="6" t="s">
        <v>103</v>
      </c>
      <c s="36" t="s">
        <v>98</v>
      </c>
      <c s="37">
        <v>288</v>
      </c>
      <c s="36">
        <v>0</v>
      </c>
      <c s="36">
        <f>ROUND(G105*H105,6)</f>
      </c>
      <c r="L105" s="38">
        <v>0</v>
      </c>
      <c s="32">
        <f>ROUND(ROUND(L105,2)*ROUND(G105,3),2)</f>
      </c>
      <c s="36" t="s">
        <v>62</v>
      </c>
      <c>
        <f>(M105*21)/100</f>
      </c>
      <c t="s">
        <v>27</v>
      </c>
    </row>
    <row r="106" spans="1:5" ht="12.75">
      <c r="A106" s="35" t="s">
        <v>55</v>
      </c>
      <c r="E106" s="39" t="s">
        <v>51</v>
      </c>
    </row>
    <row r="107" spans="1:5" ht="38.25">
      <c r="A107" s="35" t="s">
        <v>56</v>
      </c>
      <c r="E107" s="40" t="s">
        <v>926</v>
      </c>
    </row>
    <row r="108" spans="1:5" ht="25.5">
      <c r="A108" t="s">
        <v>58</v>
      </c>
      <c r="E108" s="39" t="s">
        <v>105</v>
      </c>
    </row>
    <row r="109" spans="1:16" ht="25.5">
      <c r="A109" t="s">
        <v>49</v>
      </c>
      <c s="34" t="s">
        <v>172</v>
      </c>
      <c s="34" t="s">
        <v>199</v>
      </c>
      <c s="35" t="s">
        <v>51</v>
      </c>
      <c s="6" t="s">
        <v>200</v>
      </c>
      <c s="36" t="s">
        <v>67</v>
      </c>
      <c s="37">
        <v>54</v>
      </c>
      <c s="36">
        <v>0</v>
      </c>
      <c s="36">
        <f>ROUND(G109*H109,6)</f>
      </c>
      <c r="L109" s="38">
        <v>0</v>
      </c>
      <c s="32">
        <f>ROUND(ROUND(L109,2)*ROUND(G109,3),2)</f>
      </c>
      <c s="36" t="s">
        <v>62</v>
      </c>
      <c>
        <f>(M109*21)/100</f>
      </c>
      <c t="s">
        <v>27</v>
      </c>
    </row>
    <row r="110" spans="1:5" ht="12.75">
      <c r="A110" s="35" t="s">
        <v>55</v>
      </c>
      <c r="E110" s="39" t="s">
        <v>51</v>
      </c>
    </row>
    <row r="111" spans="1:5" ht="25.5">
      <c r="A111" s="35" t="s">
        <v>56</v>
      </c>
      <c r="E111" s="40" t="s">
        <v>350</v>
      </c>
    </row>
    <row r="112" spans="1:5" ht="25.5">
      <c r="A112" t="s">
        <v>58</v>
      </c>
      <c r="E112" s="39" t="s">
        <v>202</v>
      </c>
    </row>
    <row r="113" spans="1:13" ht="12.75">
      <c r="A113" t="s">
        <v>46</v>
      </c>
      <c r="C113" s="31" t="s">
        <v>74</v>
      </c>
      <c r="E113" s="33" t="s">
        <v>879</v>
      </c>
      <c r="J113" s="32">
        <f>0</f>
      </c>
      <c s="32">
        <f>0</f>
      </c>
      <c s="32">
        <f>0+L114+L118+L122</f>
      </c>
      <c s="32">
        <f>0+M114+M118+M122</f>
      </c>
    </row>
    <row r="114" spans="1:16" ht="12.75">
      <c r="A114" t="s">
        <v>49</v>
      </c>
      <c s="34" t="s">
        <v>173</v>
      </c>
      <c s="34" t="s">
        <v>880</v>
      </c>
      <c s="35" t="s">
        <v>51</v>
      </c>
      <c s="6" t="s">
        <v>881</v>
      </c>
      <c s="36" t="s">
        <v>125</v>
      </c>
      <c s="37">
        <v>8</v>
      </c>
      <c s="36">
        <v>0</v>
      </c>
      <c s="36">
        <f>ROUND(G114*H114,6)</f>
      </c>
      <c r="L114" s="38">
        <v>0</v>
      </c>
      <c s="32">
        <f>ROUND(ROUND(L114,2)*ROUND(G114,3),2)</f>
      </c>
      <c s="36" t="s">
        <v>62</v>
      </c>
      <c>
        <f>(M114*21)/100</f>
      </c>
      <c t="s">
        <v>27</v>
      </c>
    </row>
    <row r="115" spans="1:5" ht="12.75">
      <c r="A115" s="35" t="s">
        <v>55</v>
      </c>
      <c r="E115" s="39" t="s">
        <v>51</v>
      </c>
    </row>
    <row r="116" spans="1:5" ht="12.75">
      <c r="A116" s="35" t="s">
        <v>56</v>
      </c>
      <c r="E116" s="40" t="s">
        <v>882</v>
      </c>
    </row>
    <row r="117" spans="1:5" ht="25.5">
      <c r="A117" t="s">
        <v>58</v>
      </c>
      <c r="E117" s="39" t="s">
        <v>883</v>
      </c>
    </row>
    <row r="118" spans="1:16" ht="12.75">
      <c r="A118" t="s">
        <v>49</v>
      </c>
      <c s="34" t="s">
        <v>174</v>
      </c>
      <c s="34" t="s">
        <v>892</v>
      </c>
      <c s="35" t="s">
        <v>51</v>
      </c>
      <c s="6" t="s">
        <v>893</v>
      </c>
      <c s="36" t="s">
        <v>125</v>
      </c>
      <c s="37">
        <v>2</v>
      </c>
      <c s="36">
        <v>0</v>
      </c>
      <c s="36">
        <f>ROUND(G118*H118,6)</f>
      </c>
      <c r="L118" s="38">
        <v>0</v>
      </c>
      <c s="32">
        <f>ROUND(ROUND(L118,2)*ROUND(G118,3),2)</f>
      </c>
      <c s="36" t="s">
        <v>62</v>
      </c>
      <c>
        <f>(M118*21)/100</f>
      </c>
      <c t="s">
        <v>27</v>
      </c>
    </row>
    <row r="119" spans="1:5" ht="12.75">
      <c r="A119" s="35" t="s">
        <v>55</v>
      </c>
      <c r="E119" s="39" t="s">
        <v>927</v>
      </c>
    </row>
    <row r="120" spans="1:5" ht="12.75">
      <c r="A120" s="35" t="s">
        <v>56</v>
      </c>
      <c r="E120" s="40" t="s">
        <v>874</v>
      </c>
    </row>
    <row r="121" spans="1:5" ht="76.5">
      <c r="A121" t="s">
        <v>58</v>
      </c>
      <c r="E121" s="39" t="s">
        <v>895</v>
      </c>
    </row>
    <row r="122" spans="1:16" ht="12.75">
      <c r="A122" t="s">
        <v>49</v>
      </c>
      <c s="34" t="s">
        <v>179</v>
      </c>
      <c s="34" t="s">
        <v>888</v>
      </c>
      <c s="35" t="s">
        <v>51</v>
      </c>
      <c s="6" t="s">
        <v>889</v>
      </c>
      <c s="36" t="s">
        <v>98</v>
      </c>
      <c s="37">
        <v>8</v>
      </c>
      <c s="36">
        <v>0</v>
      </c>
      <c s="36">
        <f>ROUND(G122*H122,6)</f>
      </c>
      <c r="L122" s="38">
        <v>0</v>
      </c>
      <c s="32">
        <f>ROUND(ROUND(L122,2)*ROUND(G122,3),2)</f>
      </c>
      <c s="36" t="s">
        <v>62</v>
      </c>
      <c>
        <f>(M122*21)/100</f>
      </c>
      <c t="s">
        <v>27</v>
      </c>
    </row>
    <row r="123" spans="1:5" ht="12.75">
      <c r="A123" s="35" t="s">
        <v>55</v>
      </c>
      <c r="E123" s="39" t="s">
        <v>51</v>
      </c>
    </row>
    <row r="124" spans="1:5" ht="12.75">
      <c r="A124" s="35" t="s">
        <v>56</v>
      </c>
      <c r="E124" s="40" t="s">
        <v>890</v>
      </c>
    </row>
    <row r="125" spans="1:5" ht="51">
      <c r="A125" t="s">
        <v>58</v>
      </c>
      <c r="E125" s="39" t="s">
        <v>891</v>
      </c>
    </row>
    <row r="126" spans="1:13" ht="12.75">
      <c r="A126" t="s">
        <v>46</v>
      </c>
      <c r="C126" s="31" t="s">
        <v>80</v>
      </c>
      <c r="E126" s="33" t="s">
        <v>257</v>
      </c>
      <c r="J126" s="32">
        <f>0</f>
      </c>
      <c s="32">
        <f>0</f>
      </c>
      <c s="32">
        <f>0+L127+L131+L135+L139+L143+L147</f>
      </c>
      <c s="32">
        <f>0+M127+M131+M135+M139+M143+M147</f>
      </c>
    </row>
    <row r="127" spans="1:16" ht="25.5">
      <c r="A127" t="s">
        <v>49</v>
      </c>
      <c s="34" t="s">
        <v>184</v>
      </c>
      <c s="34" t="s">
        <v>259</v>
      </c>
      <c s="35" t="s">
        <v>51</v>
      </c>
      <c s="6" t="s">
        <v>260</v>
      </c>
      <c s="36" t="s">
        <v>261</v>
      </c>
      <c s="37">
        <v>41</v>
      </c>
      <c s="36">
        <v>0</v>
      </c>
      <c s="36">
        <f>ROUND(G127*H127,6)</f>
      </c>
      <c r="L127" s="38">
        <v>0</v>
      </c>
      <c s="32">
        <f>ROUND(ROUND(L127,2)*ROUND(G127,3),2)</f>
      </c>
      <c s="36" t="s">
        <v>62</v>
      </c>
      <c>
        <f>(M127*21)/100</f>
      </c>
      <c t="s">
        <v>27</v>
      </c>
    </row>
    <row r="128" spans="1:5" ht="12.75">
      <c r="A128" s="35" t="s">
        <v>55</v>
      </c>
      <c r="E128" s="39" t="s">
        <v>51</v>
      </c>
    </row>
    <row r="129" spans="1:5" ht="140.25">
      <c r="A129" s="35" t="s">
        <v>56</v>
      </c>
      <c r="E129" s="40" t="s">
        <v>896</v>
      </c>
    </row>
    <row r="130" spans="1:5" ht="25.5">
      <c r="A130" t="s">
        <v>58</v>
      </c>
      <c r="E130" s="39" t="s">
        <v>263</v>
      </c>
    </row>
    <row r="131" spans="1:16" ht="12.75">
      <c r="A131" t="s">
        <v>49</v>
      </c>
      <c s="34" t="s">
        <v>189</v>
      </c>
      <c s="34" t="s">
        <v>265</v>
      </c>
      <c s="35" t="s">
        <v>51</v>
      </c>
      <c s="6" t="s">
        <v>266</v>
      </c>
      <c s="36" t="s">
        <v>261</v>
      </c>
      <c s="37">
        <v>392.606</v>
      </c>
      <c s="36">
        <v>0</v>
      </c>
      <c s="36">
        <f>ROUND(G131*H131,6)</f>
      </c>
      <c r="L131" s="38">
        <v>0</v>
      </c>
      <c s="32">
        <f>ROUND(ROUND(L131,2)*ROUND(G131,3),2)</f>
      </c>
      <c s="36" t="s">
        <v>62</v>
      </c>
      <c>
        <f>(M131*21)/100</f>
      </c>
      <c t="s">
        <v>27</v>
      </c>
    </row>
    <row r="132" spans="1:5" ht="12.75">
      <c r="A132" s="35" t="s">
        <v>55</v>
      </c>
      <c r="E132" s="39" t="s">
        <v>51</v>
      </c>
    </row>
    <row r="133" spans="1:5" ht="63.75">
      <c r="A133" s="35" t="s">
        <v>56</v>
      </c>
      <c r="E133" s="40" t="s">
        <v>913</v>
      </c>
    </row>
    <row r="134" spans="1:5" ht="38.25">
      <c r="A134" t="s">
        <v>58</v>
      </c>
      <c r="E134" s="39" t="s">
        <v>420</v>
      </c>
    </row>
    <row r="135" spans="1:16" ht="25.5">
      <c r="A135" t="s">
        <v>49</v>
      </c>
      <c s="34" t="s">
        <v>192</v>
      </c>
      <c s="34" t="s">
        <v>270</v>
      </c>
      <c s="35" t="s">
        <v>51</v>
      </c>
      <c s="6" t="s">
        <v>271</v>
      </c>
      <c s="36" t="s">
        <v>261</v>
      </c>
      <c s="37">
        <v>321.93</v>
      </c>
      <c s="36">
        <v>0</v>
      </c>
      <c s="36">
        <f>ROUND(G135*H135,6)</f>
      </c>
      <c r="L135" s="38">
        <v>0</v>
      </c>
      <c s="32">
        <f>ROUND(ROUND(L135,2)*ROUND(G135,3),2)</f>
      </c>
      <c s="36" t="s">
        <v>62</v>
      </c>
      <c>
        <f>(M135*21)/100</f>
      </c>
      <c t="s">
        <v>27</v>
      </c>
    </row>
    <row r="136" spans="1:5" ht="12.75">
      <c r="A136" s="35" t="s">
        <v>55</v>
      </c>
      <c r="E136" s="39" t="s">
        <v>51</v>
      </c>
    </row>
    <row r="137" spans="1:5" ht="51">
      <c r="A137" s="35" t="s">
        <v>56</v>
      </c>
      <c r="E137" s="40" t="s">
        <v>914</v>
      </c>
    </row>
    <row r="138" spans="1:5" ht="76.5">
      <c r="A138" t="s">
        <v>58</v>
      </c>
      <c r="E138" s="39" t="s">
        <v>897</v>
      </c>
    </row>
    <row r="139" spans="1:16" ht="25.5">
      <c r="A139" t="s">
        <v>49</v>
      </c>
      <c s="34" t="s">
        <v>197</v>
      </c>
      <c s="34" t="s">
        <v>382</v>
      </c>
      <c s="35" t="s">
        <v>51</v>
      </c>
      <c s="6" t="s">
        <v>383</v>
      </c>
      <c s="36" t="s">
        <v>261</v>
      </c>
      <c s="37">
        <v>3541.23</v>
      </c>
      <c s="36">
        <v>11</v>
      </c>
      <c s="36">
        <f>ROUND(G139*H139,6)</f>
      </c>
      <c r="L139" s="38">
        <v>0</v>
      </c>
      <c s="32">
        <f>ROUND(ROUND(L139,2)*ROUND(G139,3),2)</f>
      </c>
      <c s="36" t="s">
        <v>62</v>
      </c>
      <c>
        <f>(M139*21)/100</f>
      </c>
      <c t="s">
        <v>27</v>
      </c>
    </row>
    <row r="140" spans="1:5" ht="12.75">
      <c r="A140" s="35" t="s">
        <v>55</v>
      </c>
      <c r="E140" s="39" t="s">
        <v>51</v>
      </c>
    </row>
    <row r="141" spans="1:5" ht="12.75">
      <c r="A141" s="35" t="s">
        <v>56</v>
      </c>
      <c r="E141" s="40" t="s">
        <v>958</v>
      </c>
    </row>
    <row r="142" spans="1:5" ht="12.75">
      <c r="A142" t="s">
        <v>58</v>
      </c>
      <c r="E142" s="39" t="s">
        <v>959</v>
      </c>
    </row>
    <row r="143" spans="1:16" ht="25.5">
      <c r="A143" t="s">
        <v>49</v>
      </c>
      <c s="34" t="s">
        <v>198</v>
      </c>
      <c s="34" t="s">
        <v>275</v>
      </c>
      <c s="35" t="s">
        <v>276</v>
      </c>
      <c s="6" t="s">
        <v>277</v>
      </c>
      <c s="36" t="s">
        <v>261</v>
      </c>
      <c s="37">
        <v>137.97</v>
      </c>
      <c s="36">
        <v>0</v>
      </c>
      <c s="36">
        <f>ROUND(G143*H143,6)</f>
      </c>
      <c r="L143" s="38">
        <v>0</v>
      </c>
      <c s="32">
        <f>ROUND(ROUND(L143,2)*ROUND(G143,3),2)</f>
      </c>
      <c s="36" t="s">
        <v>77</v>
      </c>
      <c>
        <f>(M143*21)/100</f>
      </c>
      <c t="s">
        <v>27</v>
      </c>
    </row>
    <row r="144" spans="1:5" ht="25.5">
      <c r="A144" s="35" t="s">
        <v>55</v>
      </c>
      <c r="E144" s="39" t="s">
        <v>278</v>
      </c>
    </row>
    <row r="145" spans="1:5" ht="25.5">
      <c r="A145" s="35" t="s">
        <v>56</v>
      </c>
      <c r="E145" s="40" t="s">
        <v>813</v>
      </c>
    </row>
    <row r="146" spans="1:5" ht="102">
      <c r="A146" t="s">
        <v>58</v>
      </c>
      <c r="E146" s="39" t="s">
        <v>280</v>
      </c>
    </row>
    <row r="147" spans="1:16" ht="25.5">
      <c r="A147" t="s">
        <v>49</v>
      </c>
      <c s="34" t="s">
        <v>204</v>
      </c>
      <c s="34" t="s">
        <v>275</v>
      </c>
      <c s="35" t="s">
        <v>282</v>
      </c>
      <c s="6" t="s">
        <v>283</v>
      </c>
      <c s="36" t="s">
        <v>261</v>
      </c>
      <c s="37">
        <v>8.786</v>
      </c>
      <c s="36">
        <v>0</v>
      </c>
      <c s="36">
        <f>ROUND(G147*H147,6)</f>
      </c>
      <c r="L147" s="38">
        <v>0</v>
      </c>
      <c s="32">
        <f>ROUND(ROUND(L147,2)*ROUND(G147,3),2)</f>
      </c>
      <c s="36" t="s">
        <v>77</v>
      </c>
      <c>
        <f>(M147*21)/100</f>
      </c>
      <c t="s">
        <v>27</v>
      </c>
    </row>
    <row r="148" spans="1:5" ht="25.5">
      <c r="A148" s="35" t="s">
        <v>55</v>
      </c>
      <c r="E148" s="39" t="s">
        <v>278</v>
      </c>
    </row>
    <row r="149" spans="1:5" ht="25.5">
      <c r="A149" s="35" t="s">
        <v>56</v>
      </c>
      <c r="E149" s="40" t="s">
        <v>390</v>
      </c>
    </row>
    <row r="150" spans="1:5" ht="102">
      <c r="A150" t="s">
        <v>58</v>
      </c>
      <c r="E150"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COUNTIFS(L8:L143,"=0",A8:A143,"P")+COUNTIFS(L8:L143,"",A8:A143,"P")+SUM(Q8:Q143)</f>
      </c>
    </row>
    <row r="8" spans="1:13" ht="12.75">
      <c r="A8" t="s">
        <v>44</v>
      </c>
      <c r="C8" s="28" t="s">
        <v>962</v>
      </c>
      <c r="E8" s="30" t="s">
        <v>961</v>
      </c>
      <c r="J8" s="29">
        <f>0+J9+J38+J67+J80+J105+J122</f>
      </c>
      <c s="29">
        <f>0+K9+K38+K67+K80+K105+K122</f>
      </c>
      <c s="29">
        <f>0+L9+L38+L67+L80+L105+L122</f>
      </c>
      <c s="29">
        <f>0+M9+M38+M67+M80+M105+M122</f>
      </c>
    </row>
    <row r="9" spans="1:13" ht="12.75">
      <c r="A9" t="s">
        <v>46</v>
      </c>
      <c r="C9" s="31" t="s">
        <v>47</v>
      </c>
      <c r="E9" s="33" t="s">
        <v>48</v>
      </c>
      <c r="J9" s="32">
        <f>0</f>
      </c>
      <c s="32">
        <f>0</f>
      </c>
      <c s="32">
        <f>0+L10+L14+L18+L22+L26+L30+L34</f>
      </c>
      <c s="32">
        <f>0+M10+M14+M18+M22+M26+M30+M34</f>
      </c>
    </row>
    <row r="10" spans="1:16" ht="12.75">
      <c r="A10" t="s">
        <v>49</v>
      </c>
      <c s="34" t="s">
        <v>47</v>
      </c>
      <c s="34" t="s">
        <v>852</v>
      </c>
      <c s="35" t="s">
        <v>27</v>
      </c>
      <c s="6" t="s">
        <v>52</v>
      </c>
      <c s="36" t="s">
        <v>53</v>
      </c>
      <c s="37">
        <v>252</v>
      </c>
      <c s="36">
        <v>0</v>
      </c>
      <c s="36">
        <f>ROUND(G10*H10,6)</f>
      </c>
      <c r="L10" s="38">
        <v>0</v>
      </c>
      <c s="32">
        <f>ROUND(ROUND(L10,2)*ROUND(G10,3),2)</f>
      </c>
      <c s="36" t="s">
        <v>54</v>
      </c>
      <c>
        <f>(M10*21)/100</f>
      </c>
      <c t="s">
        <v>27</v>
      </c>
    </row>
    <row r="11" spans="1:5" ht="12.75">
      <c r="A11" s="35" t="s">
        <v>55</v>
      </c>
      <c r="E11" s="39" t="s">
        <v>536</v>
      </c>
    </row>
    <row r="12" spans="1:5" ht="25.5">
      <c r="A12" s="35" t="s">
        <v>56</v>
      </c>
      <c r="E12" s="40" t="s">
        <v>921</v>
      </c>
    </row>
    <row r="13" spans="1:5" ht="38.25">
      <c r="A13" t="s">
        <v>58</v>
      </c>
      <c r="E13" s="39" t="s">
        <v>855</v>
      </c>
    </row>
    <row r="14" spans="1:16" ht="25.5">
      <c r="A14" t="s">
        <v>49</v>
      </c>
      <c s="34" t="s">
        <v>27</v>
      </c>
      <c s="34" t="s">
        <v>65</v>
      </c>
      <c s="35" t="s">
        <v>51</v>
      </c>
      <c s="6" t="s">
        <v>66</v>
      </c>
      <c s="36" t="s">
        <v>67</v>
      </c>
      <c s="37">
        <v>18.5</v>
      </c>
      <c s="36">
        <v>0</v>
      </c>
      <c s="36">
        <f>ROUND(G14*H14,6)</f>
      </c>
      <c r="L14" s="38">
        <v>0</v>
      </c>
      <c s="32">
        <f>ROUND(ROUND(L14,2)*ROUND(G14,3),2)</f>
      </c>
      <c s="36" t="s">
        <v>62</v>
      </c>
      <c>
        <f>(M14*21)/100</f>
      </c>
      <c t="s">
        <v>27</v>
      </c>
    </row>
    <row r="15" spans="1:5" ht="12.75">
      <c r="A15" s="35" t="s">
        <v>55</v>
      </c>
      <c r="E15" s="39" t="s">
        <v>51</v>
      </c>
    </row>
    <row r="16" spans="1:5" ht="25.5">
      <c r="A16" s="35" t="s">
        <v>56</v>
      </c>
      <c r="E16" s="40" t="s">
        <v>856</v>
      </c>
    </row>
    <row r="17" spans="1:5" ht="38.25">
      <c r="A17" t="s">
        <v>58</v>
      </c>
      <c r="E17" s="39" t="s">
        <v>69</v>
      </c>
    </row>
    <row r="18" spans="1:16" ht="25.5">
      <c r="A18" t="s">
        <v>49</v>
      </c>
      <c s="34" t="s">
        <v>26</v>
      </c>
      <c s="34" t="s">
        <v>71</v>
      </c>
      <c s="35" t="s">
        <v>51</v>
      </c>
      <c s="6" t="s">
        <v>66</v>
      </c>
      <c s="36" t="s">
        <v>67</v>
      </c>
      <c s="37">
        <v>9</v>
      </c>
      <c s="36">
        <v>0</v>
      </c>
      <c s="36">
        <f>ROUND(G18*H18,6)</f>
      </c>
      <c r="L18" s="38">
        <v>0</v>
      </c>
      <c s="32">
        <f>ROUND(ROUND(L18,2)*ROUND(G18,3),2)</f>
      </c>
      <c s="36" t="s">
        <v>62</v>
      </c>
      <c>
        <f>(M18*21)/100</f>
      </c>
      <c t="s">
        <v>27</v>
      </c>
    </row>
    <row r="19" spans="1:5" ht="12.75">
      <c r="A19" s="35" t="s">
        <v>55</v>
      </c>
      <c r="E19" s="39" t="s">
        <v>51</v>
      </c>
    </row>
    <row r="20" spans="1:5" ht="12.75">
      <c r="A20" s="35" t="s">
        <v>56</v>
      </c>
      <c r="E20" s="40" t="s">
        <v>72</v>
      </c>
    </row>
    <row r="21" spans="1:5" ht="38.25">
      <c r="A21" t="s">
        <v>58</v>
      </c>
      <c r="E21" s="39" t="s">
        <v>73</v>
      </c>
    </row>
    <row r="22" spans="1:16" ht="25.5">
      <c r="A22" t="s">
        <v>49</v>
      </c>
      <c s="34" t="s">
        <v>70</v>
      </c>
      <c s="34" t="s">
        <v>75</v>
      </c>
      <c s="35" t="s">
        <v>51</v>
      </c>
      <c s="6" t="s">
        <v>76</v>
      </c>
      <c s="36" t="s">
        <v>67</v>
      </c>
      <c s="37">
        <v>27.5</v>
      </c>
      <c s="36">
        <v>0</v>
      </c>
      <c s="36">
        <f>ROUND(G22*H22,6)</f>
      </c>
      <c r="L22" s="38">
        <v>0</v>
      </c>
      <c s="32">
        <f>ROUND(ROUND(L22,2)*ROUND(G22,3),2)</f>
      </c>
      <c s="36" t="s">
        <v>77</v>
      </c>
      <c>
        <f>(M22*21)/100</f>
      </c>
      <c t="s">
        <v>27</v>
      </c>
    </row>
    <row r="23" spans="1:5" ht="12.75">
      <c r="A23" s="35" t="s">
        <v>55</v>
      </c>
      <c r="E23" s="39" t="s">
        <v>51</v>
      </c>
    </row>
    <row r="24" spans="1:5" ht="12.75">
      <c r="A24" s="35" t="s">
        <v>56</v>
      </c>
      <c r="E24" s="40" t="s">
        <v>78</v>
      </c>
    </row>
    <row r="25" spans="1:5" ht="25.5">
      <c r="A25" t="s">
        <v>58</v>
      </c>
      <c r="E25" s="39" t="s">
        <v>79</v>
      </c>
    </row>
    <row r="26" spans="1:16" ht="12.75">
      <c r="A26" t="s">
        <v>49</v>
      </c>
      <c s="34" t="s">
        <v>74</v>
      </c>
      <c s="34" t="s">
        <v>86</v>
      </c>
      <c s="35" t="s">
        <v>51</v>
      </c>
      <c s="6" t="s">
        <v>87</v>
      </c>
      <c s="36" t="s">
        <v>53</v>
      </c>
      <c s="37">
        <v>336</v>
      </c>
      <c s="36">
        <v>0</v>
      </c>
      <c s="36">
        <f>ROUND(G26*H26,6)</f>
      </c>
      <c r="L26" s="38">
        <v>0</v>
      </c>
      <c s="32">
        <f>ROUND(ROUND(L26,2)*ROUND(G26,3),2)</f>
      </c>
      <c s="36" t="s">
        <v>62</v>
      </c>
      <c>
        <f>(M26*21)/100</f>
      </c>
      <c t="s">
        <v>27</v>
      </c>
    </row>
    <row r="27" spans="1:5" ht="12.75">
      <c r="A27" s="35" t="s">
        <v>55</v>
      </c>
      <c r="E27" s="39" t="s">
        <v>51</v>
      </c>
    </row>
    <row r="28" spans="1:5" ht="25.5">
      <c r="A28" s="35" t="s">
        <v>56</v>
      </c>
      <c r="E28" s="40" t="s">
        <v>857</v>
      </c>
    </row>
    <row r="29" spans="1:5" ht="38.25">
      <c r="A29" t="s">
        <v>58</v>
      </c>
      <c r="E29" s="39" t="s">
        <v>89</v>
      </c>
    </row>
    <row r="30" spans="1:16" ht="25.5">
      <c r="A30" t="s">
        <v>49</v>
      </c>
      <c s="34" t="s">
        <v>80</v>
      </c>
      <c s="34" t="s">
        <v>852</v>
      </c>
      <c s="35" t="s">
        <v>51</v>
      </c>
      <c s="6" t="s">
        <v>858</v>
      </c>
      <c s="36" t="s">
        <v>98</v>
      </c>
      <c s="37">
        <v>70</v>
      </c>
      <c s="36">
        <v>0</v>
      </c>
      <c s="36">
        <f>ROUND(G30*H30,6)</f>
      </c>
      <c r="L30" s="38">
        <v>0</v>
      </c>
      <c s="32">
        <f>ROUND(ROUND(L30,2)*ROUND(G30,3),2)</f>
      </c>
      <c s="36" t="s">
        <v>54</v>
      </c>
      <c>
        <f>(M30*21)/100</f>
      </c>
      <c t="s">
        <v>27</v>
      </c>
    </row>
    <row r="31" spans="1:5" ht="12.75">
      <c r="A31" s="35" t="s">
        <v>55</v>
      </c>
      <c r="E31" s="39" t="s">
        <v>51</v>
      </c>
    </row>
    <row r="32" spans="1:5" ht="12.75">
      <c r="A32" s="35" t="s">
        <v>56</v>
      </c>
      <c r="E32" s="40" t="s">
        <v>859</v>
      </c>
    </row>
    <row r="33" spans="1:5" ht="12.75">
      <c r="A33" t="s">
        <v>58</v>
      </c>
      <c r="E33" s="39" t="s">
        <v>860</v>
      </c>
    </row>
    <row r="34" spans="1:16" ht="12.75">
      <c r="A34" t="s">
        <v>49</v>
      </c>
      <c s="34" t="s">
        <v>85</v>
      </c>
      <c s="34" t="s">
        <v>852</v>
      </c>
      <c s="35" t="s">
        <v>47</v>
      </c>
      <c s="6" t="s">
        <v>861</v>
      </c>
      <c s="36" t="s">
        <v>862</v>
      </c>
      <c s="37">
        <v>1</v>
      </c>
      <c s="36">
        <v>0</v>
      </c>
      <c s="36">
        <f>ROUND(G34*H34,6)</f>
      </c>
      <c r="L34" s="38">
        <v>0</v>
      </c>
      <c s="32">
        <f>ROUND(ROUND(L34,2)*ROUND(G34,3),2)</f>
      </c>
      <c s="36" t="s">
        <v>54</v>
      </c>
      <c>
        <f>(M34*21)/100</f>
      </c>
      <c t="s">
        <v>27</v>
      </c>
    </row>
    <row r="35" spans="1:5" ht="12.75">
      <c r="A35" s="35" t="s">
        <v>55</v>
      </c>
      <c r="E35" s="39" t="s">
        <v>51</v>
      </c>
    </row>
    <row r="36" spans="1:5" ht="12.75">
      <c r="A36" s="35" t="s">
        <v>56</v>
      </c>
      <c r="E36" s="40" t="s">
        <v>863</v>
      </c>
    </row>
    <row r="37" spans="1:5" ht="38.25">
      <c r="A37" t="s">
        <v>58</v>
      </c>
      <c r="E37" s="39" t="s">
        <v>864</v>
      </c>
    </row>
    <row r="38" spans="1:13" ht="12.75">
      <c r="A38" t="s">
        <v>46</v>
      </c>
      <c r="C38" s="31" t="s">
        <v>27</v>
      </c>
      <c r="E38" s="33" t="s">
        <v>865</v>
      </c>
      <c r="J38" s="32">
        <f>0</f>
      </c>
      <c s="32">
        <f>0</f>
      </c>
      <c s="32">
        <f>0+L39+L43+L47+L51+L55+L59+L63</f>
      </c>
      <c s="32">
        <f>0+M39+M43+M47+M51+M55+M59+M63</f>
      </c>
    </row>
    <row r="39" spans="1:16" ht="25.5">
      <c r="A39" t="s">
        <v>49</v>
      </c>
      <c s="34" t="s">
        <v>90</v>
      </c>
      <c s="34" t="s">
        <v>294</v>
      </c>
      <c s="35" t="s">
        <v>51</v>
      </c>
      <c s="6" t="s">
        <v>295</v>
      </c>
      <c s="36" t="s">
        <v>67</v>
      </c>
      <c s="37">
        <v>27</v>
      </c>
      <c s="36">
        <v>0</v>
      </c>
      <c s="36">
        <f>ROUND(G39*H39,6)</f>
      </c>
      <c r="L39" s="38">
        <v>0</v>
      </c>
      <c s="32">
        <f>ROUND(ROUND(L39,2)*ROUND(G39,3),2)</f>
      </c>
      <c s="36" t="s">
        <v>62</v>
      </c>
      <c>
        <f>(M39*21)/100</f>
      </c>
      <c t="s">
        <v>27</v>
      </c>
    </row>
    <row r="40" spans="1:5" ht="12.75">
      <c r="A40" s="35" t="s">
        <v>55</v>
      </c>
      <c r="E40" s="39" t="s">
        <v>51</v>
      </c>
    </row>
    <row r="41" spans="1:5" ht="12.75">
      <c r="A41" s="35" t="s">
        <v>56</v>
      </c>
      <c r="E41" s="40" t="s">
        <v>905</v>
      </c>
    </row>
    <row r="42" spans="1:5" ht="51">
      <c r="A42" t="s">
        <v>58</v>
      </c>
      <c r="E42" s="39" t="s">
        <v>906</v>
      </c>
    </row>
    <row r="43" spans="1:16" ht="25.5">
      <c r="A43" t="s">
        <v>49</v>
      </c>
      <c s="34" t="s">
        <v>95</v>
      </c>
      <c s="34" t="s">
        <v>298</v>
      </c>
      <c s="35" t="s">
        <v>51</v>
      </c>
      <c s="6" t="s">
        <v>299</v>
      </c>
      <c s="36" t="s">
        <v>67</v>
      </c>
      <c s="37">
        <v>27</v>
      </c>
      <c s="36">
        <v>0</v>
      </c>
      <c s="36">
        <f>ROUND(G43*H43,6)</f>
      </c>
      <c r="L43" s="38">
        <v>0</v>
      </c>
      <c s="32">
        <f>ROUND(ROUND(L43,2)*ROUND(G43,3),2)</f>
      </c>
      <c s="36" t="s">
        <v>62</v>
      </c>
      <c>
        <f>(M43*21)/100</f>
      </c>
      <c t="s">
        <v>27</v>
      </c>
    </row>
    <row r="44" spans="1:5" ht="12.75">
      <c r="A44" s="35" t="s">
        <v>55</v>
      </c>
      <c r="E44" s="39" t="s">
        <v>51</v>
      </c>
    </row>
    <row r="45" spans="1:5" ht="12.75">
      <c r="A45" s="35" t="s">
        <v>56</v>
      </c>
      <c r="E45" s="40" t="s">
        <v>554</v>
      </c>
    </row>
    <row r="46" spans="1:5" ht="51">
      <c r="A46" t="s">
        <v>58</v>
      </c>
      <c r="E46" s="39" t="s">
        <v>907</v>
      </c>
    </row>
    <row r="47" spans="1:16" ht="25.5">
      <c r="A47" t="s">
        <v>49</v>
      </c>
      <c s="34" t="s">
        <v>101</v>
      </c>
      <c s="34" t="s">
        <v>113</v>
      </c>
      <c s="35" t="s">
        <v>51</v>
      </c>
      <c s="6" t="s">
        <v>114</v>
      </c>
      <c s="36" t="s">
        <v>53</v>
      </c>
      <c s="37">
        <v>2578.8</v>
      </c>
      <c s="36">
        <v>0</v>
      </c>
      <c s="36">
        <f>ROUND(G47*H47,6)</f>
      </c>
      <c r="L47" s="38">
        <v>0</v>
      </c>
      <c s="32">
        <f>ROUND(ROUND(L47,2)*ROUND(G47,3),2)</f>
      </c>
      <c s="36" t="s">
        <v>62</v>
      </c>
      <c>
        <f>(M47*21)/100</f>
      </c>
      <c t="s">
        <v>27</v>
      </c>
    </row>
    <row r="48" spans="1:5" ht="12.75">
      <c r="A48" s="35" t="s">
        <v>55</v>
      </c>
      <c r="E48" s="39" t="s">
        <v>963</v>
      </c>
    </row>
    <row r="49" spans="1:5" ht="12.75">
      <c r="A49" s="35" t="s">
        <v>56</v>
      </c>
      <c r="E49" s="40" t="s">
        <v>867</v>
      </c>
    </row>
    <row r="50" spans="1:5" ht="51">
      <c r="A50" t="s">
        <v>58</v>
      </c>
      <c r="E50" s="39" t="s">
        <v>116</v>
      </c>
    </row>
    <row r="51" spans="1:16" ht="25.5">
      <c r="A51" t="s">
        <v>49</v>
      </c>
      <c s="34" t="s">
        <v>106</v>
      </c>
      <c s="34" t="s">
        <v>118</v>
      </c>
      <c s="35" t="s">
        <v>51</v>
      </c>
      <c s="6" t="s">
        <v>119</v>
      </c>
      <c s="36" t="s">
        <v>53</v>
      </c>
      <c s="37">
        <v>2578.8</v>
      </c>
      <c s="36">
        <v>0</v>
      </c>
      <c s="36">
        <f>ROUND(G51*H51,6)</f>
      </c>
      <c r="L51" s="38">
        <v>0</v>
      </c>
      <c s="32">
        <f>ROUND(ROUND(L51,2)*ROUND(G51,3),2)</f>
      </c>
      <c s="36" t="s">
        <v>62</v>
      </c>
      <c>
        <f>(M51*21)/100</f>
      </c>
      <c t="s">
        <v>27</v>
      </c>
    </row>
    <row r="52" spans="1:5" ht="12.75">
      <c r="A52" s="35" t="s">
        <v>55</v>
      </c>
      <c r="E52" s="39" t="s">
        <v>51</v>
      </c>
    </row>
    <row r="53" spans="1:5" ht="12.75">
      <c r="A53" s="35" t="s">
        <v>56</v>
      </c>
      <c r="E53" s="40" t="s">
        <v>120</v>
      </c>
    </row>
    <row r="54" spans="1:5" ht="51">
      <c r="A54" t="s">
        <v>58</v>
      </c>
      <c r="E54" s="39" t="s">
        <v>868</v>
      </c>
    </row>
    <row r="55" spans="1:16" ht="25.5">
      <c r="A55" t="s">
        <v>49</v>
      </c>
      <c s="34" t="s">
        <v>112</v>
      </c>
      <c s="34" t="s">
        <v>123</v>
      </c>
      <c s="35" t="s">
        <v>51</v>
      </c>
      <c s="6" t="s">
        <v>124</v>
      </c>
      <c s="36" t="s">
        <v>125</v>
      </c>
      <c s="37">
        <v>83</v>
      </c>
      <c s="36">
        <v>0</v>
      </c>
      <c s="36">
        <f>ROUND(G55*H55,6)</f>
      </c>
      <c r="L55" s="38">
        <v>0</v>
      </c>
      <c s="32">
        <f>ROUND(ROUND(L55,2)*ROUND(G55,3),2)</f>
      </c>
      <c s="36" t="s">
        <v>62</v>
      </c>
      <c>
        <f>(M55*21)/100</f>
      </c>
      <c t="s">
        <v>27</v>
      </c>
    </row>
    <row r="56" spans="1:5" ht="12.75">
      <c r="A56" s="35" t="s">
        <v>55</v>
      </c>
      <c r="E56" s="39" t="s">
        <v>909</v>
      </c>
    </row>
    <row r="57" spans="1:5" ht="12.75">
      <c r="A57" s="35" t="s">
        <v>56</v>
      </c>
      <c r="E57" s="40" t="s">
        <v>870</v>
      </c>
    </row>
    <row r="58" spans="1:5" ht="63.75">
      <c r="A58" t="s">
        <v>58</v>
      </c>
      <c r="E58" s="39" t="s">
        <v>871</v>
      </c>
    </row>
    <row r="59" spans="1:16" ht="25.5">
      <c r="A59" t="s">
        <v>49</v>
      </c>
      <c s="34" t="s">
        <v>117</v>
      </c>
      <c s="34" t="s">
        <v>129</v>
      </c>
      <c s="35" t="s">
        <v>51</v>
      </c>
      <c s="6" t="s">
        <v>130</v>
      </c>
      <c s="36" t="s">
        <v>125</v>
      </c>
      <c s="37">
        <v>17</v>
      </c>
      <c s="36">
        <v>0</v>
      </c>
      <c s="36">
        <f>ROUND(G59*H59,6)</f>
      </c>
      <c r="L59" s="38">
        <v>0</v>
      </c>
      <c s="32">
        <f>ROUND(ROUND(L59,2)*ROUND(G59,3),2)</f>
      </c>
      <c s="36" t="s">
        <v>62</v>
      </c>
      <c>
        <f>(M59*21)/100</f>
      </c>
      <c t="s">
        <v>27</v>
      </c>
    </row>
    <row r="60" spans="1:5" ht="12.75">
      <c r="A60" s="35" t="s">
        <v>55</v>
      </c>
      <c r="E60" s="39" t="s">
        <v>51</v>
      </c>
    </row>
    <row r="61" spans="1:5" ht="12.75">
      <c r="A61" s="35" t="s">
        <v>56</v>
      </c>
      <c r="E61" s="40" t="s">
        <v>910</v>
      </c>
    </row>
    <row r="62" spans="1:5" ht="51">
      <c r="A62" t="s">
        <v>58</v>
      </c>
      <c r="E62" s="39" t="s">
        <v>873</v>
      </c>
    </row>
    <row r="63" spans="1:16" ht="25.5">
      <c r="A63" t="s">
        <v>49</v>
      </c>
      <c s="34" t="s">
        <v>122</v>
      </c>
      <c s="34" t="s">
        <v>134</v>
      </c>
      <c s="35" t="s">
        <v>51</v>
      </c>
      <c s="6" t="s">
        <v>135</v>
      </c>
      <c s="36" t="s">
        <v>125</v>
      </c>
      <c s="37">
        <v>25</v>
      </c>
      <c s="36">
        <v>0</v>
      </c>
      <c s="36">
        <f>ROUND(G63*H63,6)</f>
      </c>
      <c r="L63" s="38">
        <v>0</v>
      </c>
      <c s="32">
        <f>ROUND(ROUND(L63,2)*ROUND(G63,3),2)</f>
      </c>
      <c s="36" t="s">
        <v>62</v>
      </c>
      <c>
        <f>(M63*21)/100</f>
      </c>
      <c t="s">
        <v>27</v>
      </c>
    </row>
    <row r="64" spans="1:5" ht="12.75">
      <c r="A64" s="35" t="s">
        <v>55</v>
      </c>
      <c r="E64" s="39" t="s">
        <v>51</v>
      </c>
    </row>
    <row r="65" spans="1:5" ht="12.75">
      <c r="A65" s="35" t="s">
        <v>56</v>
      </c>
      <c r="E65" s="40" t="s">
        <v>874</v>
      </c>
    </row>
    <row r="66" spans="1:5" ht="63.75">
      <c r="A66" t="s">
        <v>58</v>
      </c>
      <c r="E66" s="39" t="s">
        <v>875</v>
      </c>
    </row>
    <row r="67" spans="1:13" ht="12.75">
      <c r="A67" t="s">
        <v>46</v>
      </c>
      <c r="C67" s="31" t="s">
        <v>26</v>
      </c>
      <c r="E67" s="33" t="s">
        <v>138</v>
      </c>
      <c r="J67" s="32">
        <f>0</f>
      </c>
      <c s="32">
        <f>0</f>
      </c>
      <c s="32">
        <f>0+L68+L72+L76</f>
      </c>
      <c s="32">
        <f>0+M68+M72+M76</f>
      </c>
    </row>
    <row r="68" spans="1:16" ht="25.5">
      <c r="A68" t="s">
        <v>49</v>
      </c>
      <c s="34" t="s">
        <v>128</v>
      </c>
      <c s="34" t="s">
        <v>65</v>
      </c>
      <c s="35" t="s">
        <v>51</v>
      </c>
      <c s="6" t="s">
        <v>66</v>
      </c>
      <c s="36" t="s">
        <v>67</v>
      </c>
      <c s="37">
        <v>5</v>
      </c>
      <c s="36">
        <v>0</v>
      </c>
      <c s="36">
        <f>ROUND(G68*H68,6)</f>
      </c>
      <c r="L68" s="38">
        <v>0</v>
      </c>
      <c s="32">
        <f>ROUND(ROUND(L68,2)*ROUND(G68,3),2)</f>
      </c>
      <c s="36" t="s">
        <v>62</v>
      </c>
      <c>
        <f>(M68*21)/100</f>
      </c>
      <c t="s">
        <v>27</v>
      </c>
    </row>
    <row r="69" spans="1:5" ht="12.75">
      <c r="A69" s="35" t="s">
        <v>55</v>
      </c>
      <c r="E69" s="39" t="s">
        <v>51</v>
      </c>
    </row>
    <row r="70" spans="1:5" ht="12.75">
      <c r="A70" s="35" t="s">
        <v>56</v>
      </c>
      <c r="E70" s="40" t="s">
        <v>876</v>
      </c>
    </row>
    <row r="71" spans="1:5" ht="38.25">
      <c r="A71" t="s">
        <v>58</v>
      </c>
      <c r="E71" s="39" t="s">
        <v>911</v>
      </c>
    </row>
    <row r="72" spans="1:16" ht="25.5">
      <c r="A72" t="s">
        <v>49</v>
      </c>
      <c s="34" t="s">
        <v>133</v>
      </c>
      <c s="34" t="s">
        <v>150</v>
      </c>
      <c s="35" t="s">
        <v>51</v>
      </c>
      <c s="6" t="s">
        <v>151</v>
      </c>
      <c s="36" t="s">
        <v>53</v>
      </c>
      <c s="37">
        <v>2.5</v>
      </c>
      <c s="36">
        <v>0</v>
      </c>
      <c s="36">
        <f>ROUND(G72*H72,6)</f>
      </c>
      <c r="L72" s="38">
        <v>0</v>
      </c>
      <c s="32">
        <f>ROUND(ROUND(L72,2)*ROUND(G72,3),2)</f>
      </c>
      <c s="36" t="s">
        <v>62</v>
      </c>
      <c>
        <f>(M72*21)/100</f>
      </c>
      <c t="s">
        <v>27</v>
      </c>
    </row>
    <row r="73" spans="1:5" ht="12.75">
      <c r="A73" s="35" t="s">
        <v>55</v>
      </c>
      <c r="E73" s="39" t="s">
        <v>51</v>
      </c>
    </row>
    <row r="74" spans="1:5" ht="12.75">
      <c r="A74" s="35" t="s">
        <v>56</v>
      </c>
      <c r="E74" s="40" t="s">
        <v>878</v>
      </c>
    </row>
    <row r="75" spans="1:5" ht="76.5">
      <c r="A75" t="s">
        <v>58</v>
      </c>
      <c r="E75" s="39" t="s">
        <v>153</v>
      </c>
    </row>
    <row r="76" spans="1:16" ht="25.5">
      <c r="A76" t="s">
        <v>49</v>
      </c>
      <c s="34" t="s">
        <v>139</v>
      </c>
      <c s="34" t="s">
        <v>155</v>
      </c>
      <c s="35" t="s">
        <v>51</v>
      </c>
      <c s="6" t="s">
        <v>156</v>
      </c>
      <c s="36" t="s">
        <v>53</v>
      </c>
      <c s="37">
        <v>2.5</v>
      </c>
      <c s="36">
        <v>0</v>
      </c>
      <c s="36">
        <f>ROUND(G76*H76,6)</f>
      </c>
      <c r="L76" s="38">
        <v>0</v>
      </c>
      <c s="32">
        <f>ROUND(ROUND(L76,2)*ROUND(G76,3),2)</f>
      </c>
      <c s="36" t="s">
        <v>62</v>
      </c>
      <c>
        <f>(M76*21)/100</f>
      </c>
      <c t="s">
        <v>27</v>
      </c>
    </row>
    <row r="77" spans="1:5" ht="12.75">
      <c r="A77" s="35" t="s">
        <v>55</v>
      </c>
      <c r="E77" s="39" t="s">
        <v>51</v>
      </c>
    </row>
    <row r="78" spans="1:5" ht="12.75">
      <c r="A78" s="35" t="s">
        <v>56</v>
      </c>
      <c r="E78" s="40" t="s">
        <v>878</v>
      </c>
    </row>
    <row r="79" spans="1:5" ht="63.75">
      <c r="A79" t="s">
        <v>58</v>
      </c>
      <c r="E79" s="39" t="s">
        <v>158</v>
      </c>
    </row>
    <row r="80" spans="1:13" ht="12.75">
      <c r="A80" t="s">
        <v>46</v>
      </c>
      <c r="C80" s="31" t="s">
        <v>70</v>
      </c>
      <c r="E80" s="33" t="s">
        <v>165</v>
      </c>
      <c r="J80" s="32">
        <f>0</f>
      </c>
      <c s="32">
        <f>0</f>
      </c>
      <c s="32">
        <f>0+L81+L85+L89+L93+L97+L101</f>
      </c>
      <c s="32">
        <f>0+M81+M85+M89+M93+M97+M101</f>
      </c>
    </row>
    <row r="81" spans="1:16" ht="25.5">
      <c r="A81" t="s">
        <v>49</v>
      </c>
      <c s="34" t="s">
        <v>144</v>
      </c>
      <c s="34" t="s">
        <v>65</v>
      </c>
      <c s="35" t="s">
        <v>51</v>
      </c>
      <c s="6" t="s">
        <v>66</v>
      </c>
      <c s="36" t="s">
        <v>67</v>
      </c>
      <c s="37">
        <v>320</v>
      </c>
      <c s="36">
        <v>0</v>
      </c>
      <c s="36">
        <f>ROUND(G81*H81,6)</f>
      </c>
      <c r="L81" s="38">
        <v>0</v>
      </c>
      <c s="32">
        <f>ROUND(ROUND(L81,2)*ROUND(G81,3),2)</f>
      </c>
      <c s="36" t="s">
        <v>62</v>
      </c>
      <c>
        <f>(M81*21)/100</f>
      </c>
      <c t="s">
        <v>27</v>
      </c>
    </row>
    <row r="82" spans="1:5" ht="12.75">
      <c r="A82" s="35" t="s">
        <v>55</v>
      </c>
      <c r="E82" s="39" t="s">
        <v>51</v>
      </c>
    </row>
    <row r="83" spans="1:5" ht="12.75">
      <c r="A83" s="35" t="s">
        <v>56</v>
      </c>
      <c r="E83" s="40" t="s">
        <v>923</v>
      </c>
    </row>
    <row r="84" spans="1:5" ht="51">
      <c r="A84" t="s">
        <v>58</v>
      </c>
      <c r="E84" s="39" t="s">
        <v>591</v>
      </c>
    </row>
    <row r="85" spans="1:16" ht="25.5">
      <c r="A85" t="s">
        <v>49</v>
      </c>
      <c s="34" t="s">
        <v>149</v>
      </c>
      <c s="34" t="s">
        <v>150</v>
      </c>
      <c s="35" t="s">
        <v>51</v>
      </c>
      <c s="6" t="s">
        <v>151</v>
      </c>
      <c s="36" t="s">
        <v>53</v>
      </c>
      <c s="37">
        <v>160</v>
      </c>
      <c s="36">
        <v>0</v>
      </c>
      <c s="36">
        <f>ROUND(G85*H85,6)</f>
      </c>
      <c r="L85" s="38">
        <v>0</v>
      </c>
      <c s="32">
        <f>ROUND(ROUND(L85,2)*ROUND(G85,3),2)</f>
      </c>
      <c s="36" t="s">
        <v>62</v>
      </c>
      <c>
        <f>(M85*21)/100</f>
      </c>
      <c t="s">
        <v>27</v>
      </c>
    </row>
    <row r="86" spans="1:5" ht="12.75">
      <c r="A86" s="35" t="s">
        <v>55</v>
      </c>
      <c r="E86" s="39" t="s">
        <v>51</v>
      </c>
    </row>
    <row r="87" spans="1:5" ht="12.75">
      <c r="A87" s="35" t="s">
        <v>56</v>
      </c>
      <c r="E87" s="40" t="s">
        <v>878</v>
      </c>
    </row>
    <row r="88" spans="1:5" ht="76.5">
      <c r="A88" t="s">
        <v>58</v>
      </c>
      <c r="E88" s="39" t="s">
        <v>153</v>
      </c>
    </row>
    <row r="89" spans="1:16" ht="25.5">
      <c r="A89" t="s">
        <v>49</v>
      </c>
      <c s="34" t="s">
        <v>154</v>
      </c>
      <c s="34" t="s">
        <v>155</v>
      </c>
      <c s="35" t="s">
        <v>51</v>
      </c>
      <c s="6" t="s">
        <v>156</v>
      </c>
      <c s="36" t="s">
        <v>53</v>
      </c>
      <c s="37">
        <v>160</v>
      </c>
      <c s="36">
        <v>0</v>
      </c>
      <c s="36">
        <f>ROUND(G89*H89,6)</f>
      </c>
      <c r="L89" s="38">
        <v>0</v>
      </c>
      <c s="32">
        <f>ROUND(ROUND(L89,2)*ROUND(G89,3),2)</f>
      </c>
      <c s="36" t="s">
        <v>62</v>
      </c>
      <c>
        <f>(M89*21)/100</f>
      </c>
      <c t="s">
        <v>27</v>
      </c>
    </row>
    <row r="90" spans="1:5" ht="12.75">
      <c r="A90" s="35" t="s">
        <v>55</v>
      </c>
      <c r="E90" s="39" t="s">
        <v>51</v>
      </c>
    </row>
    <row r="91" spans="1:5" ht="12.75">
      <c r="A91" s="35" t="s">
        <v>56</v>
      </c>
      <c r="E91" s="40" t="s">
        <v>878</v>
      </c>
    </row>
    <row r="92" spans="1:5" ht="63.75">
      <c r="A92" t="s">
        <v>58</v>
      </c>
      <c r="E92" s="39" t="s">
        <v>158</v>
      </c>
    </row>
    <row r="93" spans="1:16" ht="12.75">
      <c r="A93" t="s">
        <v>49</v>
      </c>
      <c s="34" t="s">
        <v>159</v>
      </c>
      <c s="34" t="s">
        <v>175</v>
      </c>
      <c s="35" t="s">
        <v>51</v>
      </c>
      <c s="6" t="s">
        <v>176</v>
      </c>
      <c s="36" t="s">
        <v>53</v>
      </c>
      <c s="37">
        <v>924</v>
      </c>
      <c s="36">
        <v>0</v>
      </c>
      <c s="36">
        <f>ROUND(G93*H93,6)</f>
      </c>
      <c r="L93" s="38">
        <v>0</v>
      </c>
      <c s="32">
        <f>ROUND(ROUND(L93,2)*ROUND(G93,3),2)</f>
      </c>
      <c s="36" t="s">
        <v>62</v>
      </c>
      <c>
        <f>(M93*21)/100</f>
      </c>
      <c t="s">
        <v>27</v>
      </c>
    </row>
    <row r="94" spans="1:5" ht="12.75">
      <c r="A94" s="35" t="s">
        <v>55</v>
      </c>
      <c r="E94" s="39" t="s">
        <v>51</v>
      </c>
    </row>
    <row r="95" spans="1:5" ht="12.75">
      <c r="A95" s="35" t="s">
        <v>56</v>
      </c>
      <c r="E95" s="40" t="s">
        <v>923</v>
      </c>
    </row>
    <row r="96" spans="1:5" ht="38.25">
      <c r="A96" t="s">
        <v>58</v>
      </c>
      <c r="E96" s="39" t="s">
        <v>178</v>
      </c>
    </row>
    <row r="97" spans="1:16" ht="12.75">
      <c r="A97" t="s">
        <v>49</v>
      </c>
      <c s="34" t="s">
        <v>166</v>
      </c>
      <c s="34" t="s">
        <v>180</v>
      </c>
      <c s="35" t="s">
        <v>51</v>
      </c>
      <c s="6" t="s">
        <v>181</v>
      </c>
      <c s="36" t="s">
        <v>53</v>
      </c>
      <c s="37">
        <v>924</v>
      </c>
      <c s="36">
        <v>0</v>
      </c>
      <c s="36">
        <f>ROUND(G97*H97,6)</f>
      </c>
      <c r="L97" s="38">
        <v>0</v>
      </c>
      <c s="32">
        <f>ROUND(ROUND(L97,2)*ROUND(G97,3),2)</f>
      </c>
      <c s="36" t="s">
        <v>62</v>
      </c>
      <c>
        <f>(M97*21)/100</f>
      </c>
      <c t="s">
        <v>27</v>
      </c>
    </row>
    <row r="98" spans="1:5" ht="12.75">
      <c r="A98" s="35" t="s">
        <v>55</v>
      </c>
      <c r="E98" s="39" t="s">
        <v>51</v>
      </c>
    </row>
    <row r="99" spans="1:5" ht="12.75">
      <c r="A99" s="35" t="s">
        <v>56</v>
      </c>
      <c r="E99" s="40" t="s">
        <v>923</v>
      </c>
    </row>
    <row r="100" spans="1:5" ht="38.25">
      <c r="A100" t="s">
        <v>58</v>
      </c>
      <c r="E100" s="39" t="s">
        <v>183</v>
      </c>
    </row>
    <row r="101" spans="1:16" ht="25.5">
      <c r="A101" t="s">
        <v>49</v>
      </c>
      <c s="34" t="s">
        <v>168</v>
      </c>
      <c s="34" t="s">
        <v>199</v>
      </c>
      <c s="35" t="s">
        <v>51</v>
      </c>
      <c s="6" t="s">
        <v>200</v>
      </c>
      <c s="36" t="s">
        <v>67</v>
      </c>
      <c s="37">
        <v>10</v>
      </c>
      <c s="36">
        <v>0</v>
      </c>
      <c s="36">
        <f>ROUND(G101*H101,6)</f>
      </c>
      <c r="L101" s="38">
        <v>0</v>
      </c>
      <c s="32">
        <f>ROUND(ROUND(L101,2)*ROUND(G101,3),2)</f>
      </c>
      <c s="36" t="s">
        <v>62</v>
      </c>
      <c>
        <f>(M101*21)/100</f>
      </c>
      <c t="s">
        <v>27</v>
      </c>
    </row>
    <row r="102" spans="1:5" ht="12.75">
      <c r="A102" s="35" t="s">
        <v>55</v>
      </c>
      <c r="E102" s="39" t="s">
        <v>51</v>
      </c>
    </row>
    <row r="103" spans="1:5" ht="25.5">
      <c r="A103" s="35" t="s">
        <v>56</v>
      </c>
      <c r="E103" s="40" t="s">
        <v>350</v>
      </c>
    </row>
    <row r="104" spans="1:5" ht="25.5">
      <c r="A104" t="s">
        <v>58</v>
      </c>
      <c r="E104" s="39" t="s">
        <v>202</v>
      </c>
    </row>
    <row r="105" spans="1:13" ht="12.75">
      <c r="A105" t="s">
        <v>46</v>
      </c>
      <c r="C105" s="31" t="s">
        <v>74</v>
      </c>
      <c r="E105" s="33" t="s">
        <v>879</v>
      </c>
      <c r="J105" s="32">
        <f>0</f>
      </c>
      <c s="32">
        <f>0</f>
      </c>
      <c s="32">
        <f>0+L106+L110+L114+L118</f>
      </c>
      <c s="32">
        <f>0+M106+M110+M114+M118</f>
      </c>
    </row>
    <row r="106" spans="1:16" ht="12.75">
      <c r="A106" t="s">
        <v>49</v>
      </c>
      <c s="34" t="s">
        <v>172</v>
      </c>
      <c s="34" t="s">
        <v>964</v>
      </c>
      <c s="35" t="s">
        <v>51</v>
      </c>
      <c s="6" t="s">
        <v>965</v>
      </c>
      <c s="36" t="s">
        <v>125</v>
      </c>
      <c s="37">
        <v>16.3</v>
      </c>
      <c s="36">
        <v>0</v>
      </c>
      <c s="36">
        <f>ROUND(G106*H106,6)</f>
      </c>
      <c r="L106" s="38">
        <v>0</v>
      </c>
      <c s="32">
        <f>ROUND(ROUND(L106,2)*ROUND(G106,3),2)</f>
      </c>
      <c s="36" t="s">
        <v>62</v>
      </c>
      <c>
        <f>(M106*21)/100</f>
      </c>
      <c t="s">
        <v>27</v>
      </c>
    </row>
    <row r="107" spans="1:5" ht="12.75">
      <c r="A107" s="35" t="s">
        <v>55</v>
      </c>
      <c r="E107" s="39" t="s">
        <v>51</v>
      </c>
    </row>
    <row r="108" spans="1:5" ht="12.75">
      <c r="A108" s="35" t="s">
        <v>56</v>
      </c>
      <c r="E108" s="40" t="s">
        <v>966</v>
      </c>
    </row>
    <row r="109" spans="1:5" ht="267.75">
      <c r="A109" t="s">
        <v>58</v>
      </c>
      <c r="E109" s="39" t="s">
        <v>967</v>
      </c>
    </row>
    <row r="110" spans="1:16" ht="12.75">
      <c r="A110" t="s">
        <v>49</v>
      </c>
      <c s="34" t="s">
        <v>173</v>
      </c>
      <c s="34" t="s">
        <v>884</v>
      </c>
      <c s="35" t="s">
        <v>51</v>
      </c>
      <c s="6" t="s">
        <v>885</v>
      </c>
      <c s="36" t="s">
        <v>125</v>
      </c>
      <c s="37">
        <v>8.5</v>
      </c>
      <c s="36">
        <v>0</v>
      </c>
      <c s="36">
        <f>ROUND(G110*H110,6)</f>
      </c>
      <c r="L110" s="38">
        <v>0</v>
      </c>
      <c s="32">
        <f>ROUND(ROUND(L110,2)*ROUND(G110,3),2)</f>
      </c>
      <c s="36" t="s">
        <v>62</v>
      </c>
      <c>
        <f>(M110*21)/100</f>
      </c>
      <c t="s">
        <v>27</v>
      </c>
    </row>
    <row r="111" spans="1:5" ht="12.75">
      <c r="A111" s="35" t="s">
        <v>55</v>
      </c>
      <c r="E111" s="39" t="s">
        <v>51</v>
      </c>
    </row>
    <row r="112" spans="1:5" ht="12.75">
      <c r="A112" s="35" t="s">
        <v>56</v>
      </c>
      <c r="E112" s="40" t="s">
        <v>968</v>
      </c>
    </row>
    <row r="113" spans="1:5" ht="51">
      <c r="A113" t="s">
        <v>58</v>
      </c>
      <c r="E113" s="39" t="s">
        <v>887</v>
      </c>
    </row>
    <row r="114" spans="1:16" ht="12.75">
      <c r="A114" t="s">
        <v>49</v>
      </c>
      <c s="34" t="s">
        <v>174</v>
      </c>
      <c s="34" t="s">
        <v>888</v>
      </c>
      <c s="35" t="s">
        <v>51</v>
      </c>
      <c s="6" t="s">
        <v>889</v>
      </c>
      <c s="36" t="s">
        <v>98</v>
      </c>
      <c s="37">
        <v>8</v>
      </c>
      <c s="36">
        <v>0</v>
      </c>
      <c s="36">
        <f>ROUND(G114*H114,6)</f>
      </c>
      <c r="L114" s="38">
        <v>0</v>
      </c>
      <c s="32">
        <f>ROUND(ROUND(L114,2)*ROUND(G114,3),2)</f>
      </c>
      <c s="36" t="s">
        <v>62</v>
      </c>
      <c>
        <f>(M114*21)/100</f>
      </c>
      <c t="s">
        <v>27</v>
      </c>
    </row>
    <row r="115" spans="1:5" ht="12.75">
      <c r="A115" s="35" t="s">
        <v>55</v>
      </c>
      <c r="E115" s="39" t="s">
        <v>51</v>
      </c>
    </row>
    <row r="116" spans="1:5" ht="12.75">
      <c r="A116" s="35" t="s">
        <v>56</v>
      </c>
      <c r="E116" s="40" t="s">
        <v>890</v>
      </c>
    </row>
    <row r="117" spans="1:5" ht="51">
      <c r="A117" t="s">
        <v>58</v>
      </c>
      <c r="E117" s="39" t="s">
        <v>891</v>
      </c>
    </row>
    <row r="118" spans="1:16" ht="12.75">
      <c r="A118" t="s">
        <v>49</v>
      </c>
      <c s="34" t="s">
        <v>179</v>
      </c>
      <c s="34" t="s">
        <v>892</v>
      </c>
      <c s="35" t="s">
        <v>51</v>
      </c>
      <c s="6" t="s">
        <v>893</v>
      </c>
      <c s="36" t="s">
        <v>125</v>
      </c>
      <c s="37">
        <v>2</v>
      </c>
      <c s="36">
        <v>0</v>
      </c>
      <c s="36">
        <f>ROUND(G118*H118,6)</f>
      </c>
      <c r="L118" s="38">
        <v>0</v>
      </c>
      <c s="32">
        <f>ROUND(ROUND(L118,2)*ROUND(G118,3),2)</f>
      </c>
      <c s="36" t="s">
        <v>62</v>
      </c>
      <c>
        <f>(M118*21)/100</f>
      </c>
      <c t="s">
        <v>27</v>
      </c>
    </row>
    <row r="119" spans="1:5" ht="12.75">
      <c r="A119" s="35" t="s">
        <v>55</v>
      </c>
      <c r="E119" s="39" t="s">
        <v>927</v>
      </c>
    </row>
    <row r="120" spans="1:5" ht="12.75">
      <c r="A120" s="35" t="s">
        <v>56</v>
      </c>
      <c r="E120" s="40" t="s">
        <v>874</v>
      </c>
    </row>
    <row r="121" spans="1:5" ht="76.5">
      <c r="A121" t="s">
        <v>58</v>
      </c>
      <c r="E121" s="39" t="s">
        <v>895</v>
      </c>
    </row>
    <row r="122" spans="1:13" ht="12.75">
      <c r="A122" t="s">
        <v>46</v>
      </c>
      <c r="C122" s="31" t="s">
        <v>80</v>
      </c>
      <c r="E122" s="33" t="s">
        <v>257</v>
      </c>
      <c r="J122" s="32">
        <f>0</f>
      </c>
      <c s="32">
        <f>0</f>
      </c>
      <c s="32">
        <f>0+L123+L127+L131+L135+L139+L143</f>
      </c>
      <c s="32">
        <f>0+M123+M127+M131+M135+M139+M143</f>
      </c>
    </row>
    <row r="123" spans="1:16" ht="25.5">
      <c r="A123" t="s">
        <v>49</v>
      </c>
      <c s="34" t="s">
        <v>189</v>
      </c>
      <c s="34" t="s">
        <v>259</v>
      </c>
      <c s="35" t="s">
        <v>51</v>
      </c>
      <c s="6" t="s">
        <v>260</v>
      </c>
      <c s="36" t="s">
        <v>261</v>
      </c>
      <c s="37">
        <v>45.6</v>
      </c>
      <c s="36">
        <v>0</v>
      </c>
      <c s="36">
        <f>ROUND(G123*H123,6)</f>
      </c>
      <c r="L123" s="38">
        <v>0</v>
      </c>
      <c s="32">
        <f>ROUND(ROUND(L123,2)*ROUND(G123,3),2)</f>
      </c>
      <c s="36" t="s">
        <v>62</v>
      </c>
      <c>
        <f>(M123*21)/100</f>
      </c>
      <c t="s">
        <v>27</v>
      </c>
    </row>
    <row r="124" spans="1:5" ht="12.75">
      <c r="A124" s="35" t="s">
        <v>55</v>
      </c>
      <c r="E124" s="39" t="s">
        <v>51</v>
      </c>
    </row>
    <row r="125" spans="1:5" ht="140.25">
      <c r="A125" s="35" t="s">
        <v>56</v>
      </c>
      <c r="E125" s="40" t="s">
        <v>896</v>
      </c>
    </row>
    <row r="126" spans="1:5" ht="25.5">
      <c r="A126" t="s">
        <v>58</v>
      </c>
      <c r="E126" s="39" t="s">
        <v>263</v>
      </c>
    </row>
    <row r="127" spans="1:16" ht="12.75">
      <c r="A127" t="s">
        <v>49</v>
      </c>
      <c s="34" t="s">
        <v>192</v>
      </c>
      <c s="34" t="s">
        <v>265</v>
      </c>
      <c s="35" t="s">
        <v>51</v>
      </c>
      <c s="6" t="s">
        <v>266</v>
      </c>
      <c s="36" t="s">
        <v>261</v>
      </c>
      <c s="37">
        <v>274.444</v>
      </c>
      <c s="36">
        <v>0</v>
      </c>
      <c s="36">
        <f>ROUND(G127*H127,6)</f>
      </c>
      <c r="L127" s="38">
        <v>0</v>
      </c>
      <c s="32">
        <f>ROUND(ROUND(L127,2)*ROUND(G127,3),2)</f>
      </c>
      <c s="36" t="s">
        <v>62</v>
      </c>
      <c>
        <f>(M127*21)/100</f>
      </c>
      <c t="s">
        <v>27</v>
      </c>
    </row>
    <row r="128" spans="1:5" ht="12.75">
      <c r="A128" s="35" t="s">
        <v>55</v>
      </c>
      <c r="E128" s="39" t="s">
        <v>51</v>
      </c>
    </row>
    <row r="129" spans="1:5" ht="63.75">
      <c r="A129" s="35" t="s">
        <v>56</v>
      </c>
      <c r="E129" s="40" t="s">
        <v>913</v>
      </c>
    </row>
    <row r="130" spans="1:5" ht="38.25">
      <c r="A130" t="s">
        <v>58</v>
      </c>
      <c r="E130" s="39" t="s">
        <v>420</v>
      </c>
    </row>
    <row r="131" spans="1:16" ht="25.5">
      <c r="A131" t="s">
        <v>49</v>
      </c>
      <c s="34" t="s">
        <v>197</v>
      </c>
      <c s="34" t="s">
        <v>270</v>
      </c>
      <c s="35" t="s">
        <v>51</v>
      </c>
      <c s="6" t="s">
        <v>271</v>
      </c>
      <c s="36" t="s">
        <v>261</v>
      </c>
      <c s="37">
        <v>195.965</v>
      </c>
      <c s="36">
        <v>0</v>
      </c>
      <c s="36">
        <f>ROUND(G131*H131,6)</f>
      </c>
      <c r="L131" s="38">
        <v>0</v>
      </c>
      <c s="32">
        <f>ROUND(ROUND(L131,2)*ROUND(G131,3),2)</f>
      </c>
      <c s="36" t="s">
        <v>62</v>
      </c>
      <c>
        <f>(M131*21)/100</f>
      </c>
      <c t="s">
        <v>27</v>
      </c>
    </row>
    <row r="132" spans="1:5" ht="12.75">
      <c r="A132" s="35" t="s">
        <v>55</v>
      </c>
      <c r="E132" s="39" t="s">
        <v>51</v>
      </c>
    </row>
    <row r="133" spans="1:5" ht="51">
      <c r="A133" s="35" t="s">
        <v>56</v>
      </c>
      <c r="E133" s="40" t="s">
        <v>914</v>
      </c>
    </row>
    <row r="134" spans="1:5" ht="76.5">
      <c r="A134" t="s">
        <v>58</v>
      </c>
      <c r="E134" s="39" t="s">
        <v>897</v>
      </c>
    </row>
    <row r="135" spans="1:16" ht="25.5">
      <c r="A135" t="s">
        <v>49</v>
      </c>
      <c s="34" t="s">
        <v>198</v>
      </c>
      <c s="34" t="s">
        <v>382</v>
      </c>
      <c s="35" t="s">
        <v>51</v>
      </c>
      <c s="6" t="s">
        <v>383</v>
      </c>
      <c s="36" t="s">
        <v>261</v>
      </c>
      <c s="37">
        <v>2939.468</v>
      </c>
      <c s="36">
        <v>0</v>
      </c>
      <c s="36">
        <f>ROUND(G135*H135,6)</f>
      </c>
      <c r="L135" s="38">
        <v>0</v>
      </c>
      <c s="32">
        <f>ROUND(ROUND(L135,2)*ROUND(G135,3),2)</f>
      </c>
      <c s="36" t="s">
        <v>62</v>
      </c>
      <c>
        <f>(M135*21)/100</f>
      </c>
      <c t="s">
        <v>27</v>
      </c>
    </row>
    <row r="136" spans="1:5" ht="12.75">
      <c r="A136" s="35" t="s">
        <v>55</v>
      </c>
      <c r="E136" s="39" t="s">
        <v>51</v>
      </c>
    </row>
    <row r="137" spans="1:5" ht="12.75">
      <c r="A137" s="35" t="s">
        <v>56</v>
      </c>
      <c r="E137" s="40" t="s">
        <v>969</v>
      </c>
    </row>
    <row r="138" spans="1:5" ht="12.75">
      <c r="A138" t="s">
        <v>58</v>
      </c>
      <c r="E138" s="39" t="s">
        <v>970</v>
      </c>
    </row>
    <row r="139" spans="1:16" ht="25.5">
      <c r="A139" t="s">
        <v>49</v>
      </c>
      <c s="34" t="s">
        <v>204</v>
      </c>
      <c s="34" t="s">
        <v>275</v>
      </c>
      <c s="35" t="s">
        <v>276</v>
      </c>
      <c s="6" t="s">
        <v>277</v>
      </c>
      <c s="36" t="s">
        <v>261</v>
      </c>
      <c s="37">
        <v>78.75</v>
      </c>
      <c s="36">
        <v>0</v>
      </c>
      <c s="36">
        <f>ROUND(G139*H139,6)</f>
      </c>
      <c r="L139" s="38">
        <v>0</v>
      </c>
      <c s="32">
        <f>ROUND(ROUND(L139,2)*ROUND(G139,3),2)</f>
      </c>
      <c s="36" t="s">
        <v>77</v>
      </c>
      <c>
        <f>(M139*21)/100</f>
      </c>
      <c t="s">
        <v>27</v>
      </c>
    </row>
    <row r="140" spans="1:5" ht="25.5">
      <c r="A140" s="35" t="s">
        <v>55</v>
      </c>
      <c r="E140" s="39" t="s">
        <v>278</v>
      </c>
    </row>
    <row r="141" spans="1:5" ht="25.5">
      <c r="A141" s="35" t="s">
        <v>56</v>
      </c>
      <c r="E141" s="40" t="s">
        <v>813</v>
      </c>
    </row>
    <row r="142" spans="1:5" ht="102">
      <c r="A142" t="s">
        <v>58</v>
      </c>
      <c r="E142" s="39" t="s">
        <v>280</v>
      </c>
    </row>
    <row r="143" spans="1:16" ht="25.5">
      <c r="A143" t="s">
        <v>49</v>
      </c>
      <c s="34" t="s">
        <v>209</v>
      </c>
      <c s="34" t="s">
        <v>275</v>
      </c>
      <c s="35" t="s">
        <v>282</v>
      </c>
      <c s="6" t="s">
        <v>283</v>
      </c>
      <c s="36" t="s">
        <v>261</v>
      </c>
      <c s="37">
        <v>21.394</v>
      </c>
      <c s="36">
        <v>0</v>
      </c>
      <c s="36">
        <f>ROUND(G143*H143,6)</f>
      </c>
      <c r="L143" s="38">
        <v>0</v>
      </c>
      <c s="32">
        <f>ROUND(ROUND(L143,2)*ROUND(G143,3),2)</f>
      </c>
      <c s="36" t="s">
        <v>77</v>
      </c>
      <c>
        <f>(M143*21)/100</f>
      </c>
      <c t="s">
        <v>27</v>
      </c>
    </row>
    <row r="144" spans="1:5" ht="25.5">
      <c r="A144" s="35" t="s">
        <v>55</v>
      </c>
      <c r="E144" s="39" t="s">
        <v>278</v>
      </c>
    </row>
    <row r="145" spans="1:5" ht="25.5">
      <c r="A145" s="35" t="s">
        <v>56</v>
      </c>
      <c r="E145" s="40" t="s">
        <v>390</v>
      </c>
    </row>
    <row r="146" spans="1:5" ht="102">
      <c r="A146" t="s">
        <v>58</v>
      </c>
      <c r="E146"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973</v>
      </c>
      <c r="E8" s="30" t="s">
        <v>972</v>
      </c>
      <c r="J8" s="29">
        <f>0+J9+J38+J63+J76+J117</f>
      </c>
      <c s="29">
        <f>0+K9+K38+K63+K76+K117</f>
      </c>
      <c s="29">
        <f>0+L9+L38+L63+L76+L117</f>
      </c>
      <c s="29">
        <f>0+M9+M38+M63+M76+M117</f>
      </c>
    </row>
    <row r="9" spans="1:13" ht="12.75">
      <c r="A9" t="s">
        <v>46</v>
      </c>
      <c r="C9" s="31" t="s">
        <v>47</v>
      </c>
      <c r="E9" s="33" t="s">
        <v>48</v>
      </c>
      <c r="J9" s="32">
        <f>0</f>
      </c>
      <c s="32">
        <f>0</f>
      </c>
      <c s="32">
        <f>0+L10+L14+L18+L22+L26+L30+L34</f>
      </c>
      <c s="32">
        <f>0+M10+M14+M18+M22+M26+M30+M34</f>
      </c>
    </row>
    <row r="10" spans="1:16" ht="12.75">
      <c r="A10" t="s">
        <v>49</v>
      </c>
      <c s="34" t="s">
        <v>47</v>
      </c>
      <c s="34" t="s">
        <v>852</v>
      </c>
      <c s="35" t="s">
        <v>27</v>
      </c>
      <c s="6" t="s">
        <v>52</v>
      </c>
      <c s="36" t="s">
        <v>53</v>
      </c>
      <c s="37">
        <v>1440</v>
      </c>
      <c s="36">
        <v>0</v>
      </c>
      <c s="36">
        <f>ROUND(G10*H10,6)</f>
      </c>
      <c r="L10" s="38">
        <v>0</v>
      </c>
      <c s="32">
        <f>ROUND(ROUND(L10,2)*ROUND(G10,3),2)</f>
      </c>
      <c s="36" t="s">
        <v>54</v>
      </c>
      <c>
        <f>(M10*21)/100</f>
      </c>
      <c t="s">
        <v>27</v>
      </c>
    </row>
    <row r="11" spans="1:5" ht="12.75">
      <c r="A11" s="35" t="s">
        <v>55</v>
      </c>
      <c r="E11" s="39" t="s">
        <v>974</v>
      </c>
    </row>
    <row r="12" spans="1:5" ht="25.5">
      <c r="A12" s="35" t="s">
        <v>56</v>
      </c>
      <c r="E12" s="40" t="s">
        <v>921</v>
      </c>
    </row>
    <row r="13" spans="1:5" ht="38.25">
      <c r="A13" t="s">
        <v>58</v>
      </c>
      <c r="E13" s="39" t="s">
        <v>855</v>
      </c>
    </row>
    <row r="14" spans="1:16" ht="25.5">
      <c r="A14" t="s">
        <v>49</v>
      </c>
      <c s="34" t="s">
        <v>27</v>
      </c>
      <c s="34" t="s">
        <v>65</v>
      </c>
      <c s="35" t="s">
        <v>51</v>
      </c>
      <c s="6" t="s">
        <v>66</v>
      </c>
      <c s="36" t="s">
        <v>67</v>
      </c>
      <c s="37">
        <v>101</v>
      </c>
      <c s="36">
        <v>0</v>
      </c>
      <c s="36">
        <f>ROUND(G14*H14,6)</f>
      </c>
      <c r="L14" s="38">
        <v>0</v>
      </c>
      <c s="32">
        <f>ROUND(ROUND(L14,2)*ROUND(G14,3),2)</f>
      </c>
      <c s="36" t="s">
        <v>62</v>
      </c>
      <c>
        <f>(M14*21)/100</f>
      </c>
      <c t="s">
        <v>27</v>
      </c>
    </row>
    <row r="15" spans="1:5" ht="12.75">
      <c r="A15" s="35" t="s">
        <v>55</v>
      </c>
      <c r="E15" s="39" t="s">
        <v>51</v>
      </c>
    </row>
    <row r="16" spans="1:5" ht="25.5">
      <c r="A16" s="35" t="s">
        <v>56</v>
      </c>
      <c r="E16" s="40" t="s">
        <v>856</v>
      </c>
    </row>
    <row r="17" spans="1:5" ht="38.25">
      <c r="A17" t="s">
        <v>58</v>
      </c>
      <c r="E17" s="39" t="s">
        <v>69</v>
      </c>
    </row>
    <row r="18" spans="1:16" ht="25.5">
      <c r="A18" t="s">
        <v>49</v>
      </c>
      <c s="34" t="s">
        <v>26</v>
      </c>
      <c s="34" t="s">
        <v>71</v>
      </c>
      <c s="35" t="s">
        <v>51</v>
      </c>
      <c s="6" t="s">
        <v>66</v>
      </c>
      <c s="36" t="s">
        <v>67</v>
      </c>
      <c s="37">
        <v>51</v>
      </c>
      <c s="36">
        <v>0</v>
      </c>
      <c s="36">
        <f>ROUND(G18*H18,6)</f>
      </c>
      <c r="L18" s="38">
        <v>0</v>
      </c>
      <c s="32">
        <f>ROUND(ROUND(L18,2)*ROUND(G18,3),2)</f>
      </c>
      <c s="36" t="s">
        <v>62</v>
      </c>
      <c>
        <f>(M18*21)/100</f>
      </c>
      <c t="s">
        <v>27</v>
      </c>
    </row>
    <row r="19" spans="1:5" ht="12.75">
      <c r="A19" s="35" t="s">
        <v>55</v>
      </c>
      <c r="E19" s="39" t="s">
        <v>51</v>
      </c>
    </row>
    <row r="20" spans="1:5" ht="12.75">
      <c r="A20" s="35" t="s">
        <v>56</v>
      </c>
      <c r="E20" s="40" t="s">
        <v>72</v>
      </c>
    </row>
    <row r="21" spans="1:5" ht="38.25">
      <c r="A21" t="s">
        <v>58</v>
      </c>
      <c r="E21" s="39" t="s">
        <v>73</v>
      </c>
    </row>
    <row r="22" spans="1:16" ht="25.5">
      <c r="A22" t="s">
        <v>49</v>
      </c>
      <c s="34" t="s">
        <v>70</v>
      </c>
      <c s="34" t="s">
        <v>75</v>
      </c>
      <c s="35" t="s">
        <v>51</v>
      </c>
      <c s="6" t="s">
        <v>76</v>
      </c>
      <c s="36" t="s">
        <v>67</v>
      </c>
      <c s="37">
        <v>152</v>
      </c>
      <c s="36">
        <v>0</v>
      </c>
      <c s="36">
        <f>ROUND(G22*H22,6)</f>
      </c>
      <c r="L22" s="38">
        <v>0</v>
      </c>
      <c s="32">
        <f>ROUND(ROUND(L22,2)*ROUND(G22,3),2)</f>
      </c>
      <c s="36" t="s">
        <v>77</v>
      </c>
      <c>
        <f>(M22*21)/100</f>
      </c>
      <c t="s">
        <v>27</v>
      </c>
    </row>
    <row r="23" spans="1:5" ht="12.75">
      <c r="A23" s="35" t="s">
        <v>55</v>
      </c>
      <c r="E23" s="39" t="s">
        <v>51</v>
      </c>
    </row>
    <row r="24" spans="1:5" ht="12.75">
      <c r="A24" s="35" t="s">
        <v>56</v>
      </c>
      <c r="E24" s="40" t="s">
        <v>78</v>
      </c>
    </row>
    <row r="25" spans="1:5" ht="25.5">
      <c r="A25" t="s">
        <v>58</v>
      </c>
      <c r="E25" s="39" t="s">
        <v>79</v>
      </c>
    </row>
    <row r="26" spans="1:16" ht="12.75">
      <c r="A26" t="s">
        <v>49</v>
      </c>
      <c s="34" t="s">
        <v>74</v>
      </c>
      <c s="34" t="s">
        <v>86</v>
      </c>
      <c s="35" t="s">
        <v>51</v>
      </c>
      <c s="6" t="s">
        <v>87</v>
      </c>
      <c s="36" t="s">
        <v>53</v>
      </c>
      <c s="37">
        <v>1920</v>
      </c>
      <c s="36">
        <v>0</v>
      </c>
      <c s="36">
        <f>ROUND(G26*H26,6)</f>
      </c>
      <c r="L26" s="38">
        <v>0</v>
      </c>
      <c s="32">
        <f>ROUND(ROUND(L26,2)*ROUND(G26,3),2)</f>
      </c>
      <c s="36" t="s">
        <v>62</v>
      </c>
      <c>
        <f>(M26*21)/100</f>
      </c>
      <c t="s">
        <v>27</v>
      </c>
    </row>
    <row r="27" spans="1:5" ht="12.75">
      <c r="A27" s="35" t="s">
        <v>55</v>
      </c>
      <c r="E27" s="39" t="s">
        <v>51</v>
      </c>
    </row>
    <row r="28" spans="1:5" ht="25.5">
      <c r="A28" s="35" t="s">
        <v>56</v>
      </c>
      <c r="E28" s="40" t="s">
        <v>857</v>
      </c>
    </row>
    <row r="29" spans="1:5" ht="38.25">
      <c r="A29" t="s">
        <v>58</v>
      </c>
      <c r="E29" s="39" t="s">
        <v>89</v>
      </c>
    </row>
    <row r="30" spans="1:16" ht="25.5">
      <c r="A30" t="s">
        <v>49</v>
      </c>
      <c s="34" t="s">
        <v>80</v>
      </c>
      <c s="34" t="s">
        <v>852</v>
      </c>
      <c s="35" t="s">
        <v>51</v>
      </c>
      <c s="6" t="s">
        <v>858</v>
      </c>
      <c s="36" t="s">
        <v>98</v>
      </c>
      <c s="37">
        <v>400</v>
      </c>
      <c s="36">
        <v>0</v>
      </c>
      <c s="36">
        <f>ROUND(G30*H30,6)</f>
      </c>
      <c r="L30" s="38">
        <v>0</v>
      </c>
      <c s="32">
        <f>ROUND(ROUND(L30,2)*ROUND(G30,3),2)</f>
      </c>
      <c s="36" t="s">
        <v>54</v>
      </c>
      <c>
        <f>(M30*21)/100</f>
      </c>
      <c t="s">
        <v>27</v>
      </c>
    </row>
    <row r="31" spans="1:5" ht="12.75">
      <c r="A31" s="35" t="s">
        <v>55</v>
      </c>
      <c r="E31" s="39" t="s">
        <v>51</v>
      </c>
    </row>
    <row r="32" spans="1:5" ht="12.75">
      <c r="A32" s="35" t="s">
        <v>56</v>
      </c>
      <c r="E32" s="40" t="s">
        <v>859</v>
      </c>
    </row>
    <row r="33" spans="1:5" ht="12.75">
      <c r="A33" t="s">
        <v>58</v>
      </c>
      <c r="E33" s="39" t="s">
        <v>860</v>
      </c>
    </row>
    <row r="34" spans="1:16" ht="12.75">
      <c r="A34" t="s">
        <v>49</v>
      </c>
      <c s="34" t="s">
        <v>85</v>
      </c>
      <c s="34" t="s">
        <v>852</v>
      </c>
      <c s="35" t="s">
        <v>47</v>
      </c>
      <c s="6" t="s">
        <v>861</v>
      </c>
      <c s="36" t="s">
        <v>862</v>
      </c>
      <c s="37">
        <v>1</v>
      </c>
      <c s="36">
        <v>0</v>
      </c>
      <c s="36">
        <f>ROUND(G34*H34,6)</f>
      </c>
      <c r="L34" s="38">
        <v>0</v>
      </c>
      <c s="32">
        <f>ROUND(ROUND(L34,2)*ROUND(G34,3),2)</f>
      </c>
      <c s="36" t="s">
        <v>54</v>
      </c>
      <c>
        <f>(M34*21)/100</f>
      </c>
      <c t="s">
        <v>27</v>
      </c>
    </row>
    <row r="35" spans="1:5" ht="12.75">
      <c r="A35" s="35" t="s">
        <v>55</v>
      </c>
      <c r="E35" s="39" t="s">
        <v>51</v>
      </c>
    </row>
    <row r="36" spans="1:5" ht="12.75">
      <c r="A36" s="35" t="s">
        <v>56</v>
      </c>
      <c r="E36" s="40" t="s">
        <v>863</v>
      </c>
    </row>
    <row r="37" spans="1:5" ht="38.25">
      <c r="A37" t="s">
        <v>58</v>
      </c>
      <c r="E37" s="39" t="s">
        <v>864</v>
      </c>
    </row>
    <row r="38" spans="1:13" ht="12.75">
      <c r="A38" t="s">
        <v>46</v>
      </c>
      <c r="C38" s="31" t="s">
        <v>27</v>
      </c>
      <c r="E38" s="33" t="s">
        <v>865</v>
      </c>
      <c r="J38" s="32">
        <f>0</f>
      </c>
      <c s="32">
        <f>0</f>
      </c>
      <c s="32">
        <f>0+L39+L43+L47+L51+L55+L59</f>
      </c>
      <c s="32">
        <f>0+M39+M43+M47+M51+M55+M59</f>
      </c>
    </row>
    <row r="39" spans="1:16" ht="25.5">
      <c r="A39" t="s">
        <v>49</v>
      </c>
      <c s="34" t="s">
        <v>90</v>
      </c>
      <c s="34" t="s">
        <v>975</v>
      </c>
      <c s="35" t="s">
        <v>51</v>
      </c>
      <c s="6" t="s">
        <v>976</v>
      </c>
      <c s="36" t="s">
        <v>67</v>
      </c>
      <c s="37">
        <v>38</v>
      </c>
      <c s="36">
        <v>0</v>
      </c>
      <c s="36">
        <f>ROUND(G39*H39,6)</f>
      </c>
      <c r="L39" s="38">
        <v>0</v>
      </c>
      <c s="32">
        <f>ROUND(ROUND(L39,2)*ROUND(G39,3),2)</f>
      </c>
      <c s="36" t="s">
        <v>62</v>
      </c>
      <c>
        <f>(M39*21)/100</f>
      </c>
      <c t="s">
        <v>27</v>
      </c>
    </row>
    <row r="40" spans="1:5" ht="12.75">
      <c r="A40" s="35" t="s">
        <v>55</v>
      </c>
      <c r="E40" s="39" t="s">
        <v>51</v>
      </c>
    </row>
    <row r="41" spans="1:5" ht="12.75">
      <c r="A41" s="35" t="s">
        <v>56</v>
      </c>
      <c r="E41" s="40" t="s">
        <v>905</v>
      </c>
    </row>
    <row r="42" spans="1:5" ht="51">
      <c r="A42" t="s">
        <v>58</v>
      </c>
      <c r="E42" s="39" t="s">
        <v>906</v>
      </c>
    </row>
    <row r="43" spans="1:16" ht="25.5">
      <c r="A43" t="s">
        <v>49</v>
      </c>
      <c s="34" t="s">
        <v>95</v>
      </c>
      <c s="34" t="s">
        <v>977</v>
      </c>
      <c s="35" t="s">
        <v>51</v>
      </c>
      <c s="6" t="s">
        <v>978</v>
      </c>
      <c s="36" t="s">
        <v>67</v>
      </c>
      <c s="37">
        <v>15</v>
      </c>
      <c s="36">
        <v>0</v>
      </c>
      <c s="36">
        <f>ROUND(G43*H43,6)</f>
      </c>
      <c r="L43" s="38">
        <v>0</v>
      </c>
      <c s="32">
        <f>ROUND(ROUND(L43,2)*ROUND(G43,3),2)</f>
      </c>
      <c s="36" t="s">
        <v>62</v>
      </c>
      <c>
        <f>(M43*21)/100</f>
      </c>
      <c t="s">
        <v>27</v>
      </c>
    </row>
    <row r="44" spans="1:5" ht="12.75">
      <c r="A44" s="35" t="s">
        <v>55</v>
      </c>
      <c r="E44" s="39" t="s">
        <v>51</v>
      </c>
    </row>
    <row r="45" spans="1:5" ht="12.75">
      <c r="A45" s="35" t="s">
        <v>56</v>
      </c>
      <c r="E45" s="40" t="s">
        <v>554</v>
      </c>
    </row>
    <row r="46" spans="1:5" ht="51">
      <c r="A46" t="s">
        <v>58</v>
      </c>
      <c r="E46" s="39" t="s">
        <v>907</v>
      </c>
    </row>
    <row r="47" spans="1:16" ht="25.5">
      <c r="A47" t="s">
        <v>49</v>
      </c>
      <c s="34" t="s">
        <v>101</v>
      </c>
      <c s="34" t="s">
        <v>113</v>
      </c>
      <c s="35" t="s">
        <v>51</v>
      </c>
      <c s="6" t="s">
        <v>114</v>
      </c>
      <c s="36" t="s">
        <v>53</v>
      </c>
      <c s="37">
        <v>3714.9</v>
      </c>
      <c s="36">
        <v>0</v>
      </c>
      <c s="36">
        <f>ROUND(G47*H47,6)</f>
      </c>
      <c r="L47" s="38">
        <v>0</v>
      </c>
      <c s="32">
        <f>ROUND(ROUND(L47,2)*ROUND(G47,3),2)</f>
      </c>
      <c s="36" t="s">
        <v>62</v>
      </c>
      <c>
        <f>(M47*21)/100</f>
      </c>
      <c t="s">
        <v>27</v>
      </c>
    </row>
    <row r="48" spans="1:5" ht="12.75">
      <c r="A48" s="35" t="s">
        <v>55</v>
      </c>
      <c r="E48" s="39" t="s">
        <v>979</v>
      </c>
    </row>
    <row r="49" spans="1:5" ht="12.75">
      <c r="A49" s="35" t="s">
        <v>56</v>
      </c>
      <c r="E49" s="40" t="s">
        <v>867</v>
      </c>
    </row>
    <row r="50" spans="1:5" ht="51">
      <c r="A50" t="s">
        <v>58</v>
      </c>
      <c r="E50" s="39" t="s">
        <v>116</v>
      </c>
    </row>
    <row r="51" spans="1:16" ht="25.5">
      <c r="A51" t="s">
        <v>49</v>
      </c>
      <c s="34" t="s">
        <v>106</v>
      </c>
      <c s="34" t="s">
        <v>118</v>
      </c>
      <c s="35" t="s">
        <v>51</v>
      </c>
      <c s="6" t="s">
        <v>119</v>
      </c>
      <c s="36" t="s">
        <v>53</v>
      </c>
      <c s="37">
        <v>3714.9</v>
      </c>
      <c s="36">
        <v>0</v>
      </c>
      <c s="36">
        <f>ROUND(G51*H51,6)</f>
      </c>
      <c r="L51" s="38">
        <v>0</v>
      </c>
      <c s="32">
        <f>ROUND(ROUND(L51,2)*ROUND(G51,3),2)</f>
      </c>
      <c s="36" t="s">
        <v>62</v>
      </c>
      <c>
        <f>(M51*21)/100</f>
      </c>
      <c t="s">
        <v>27</v>
      </c>
    </row>
    <row r="52" spans="1:5" ht="12.75">
      <c r="A52" s="35" t="s">
        <v>55</v>
      </c>
      <c r="E52" s="39" t="s">
        <v>51</v>
      </c>
    </row>
    <row r="53" spans="1:5" ht="12.75">
      <c r="A53" s="35" t="s">
        <v>56</v>
      </c>
      <c r="E53" s="40" t="s">
        <v>120</v>
      </c>
    </row>
    <row r="54" spans="1:5" ht="51">
      <c r="A54" t="s">
        <v>58</v>
      </c>
      <c r="E54" s="39" t="s">
        <v>868</v>
      </c>
    </row>
    <row r="55" spans="1:16" ht="25.5">
      <c r="A55" t="s">
        <v>49</v>
      </c>
      <c s="34" t="s">
        <v>112</v>
      </c>
      <c s="34" t="s">
        <v>129</v>
      </c>
      <c s="35" t="s">
        <v>51</v>
      </c>
      <c s="6" t="s">
        <v>130</v>
      </c>
      <c s="36" t="s">
        <v>125</v>
      </c>
      <c s="37">
        <v>63</v>
      </c>
      <c s="36">
        <v>0</v>
      </c>
      <c s="36">
        <f>ROUND(G55*H55,6)</f>
      </c>
      <c r="L55" s="38">
        <v>0</v>
      </c>
      <c s="32">
        <f>ROUND(ROUND(L55,2)*ROUND(G55,3),2)</f>
      </c>
      <c s="36" t="s">
        <v>62</v>
      </c>
      <c>
        <f>(M55*21)/100</f>
      </c>
      <c t="s">
        <v>27</v>
      </c>
    </row>
    <row r="56" spans="1:5" ht="12.75">
      <c r="A56" s="35" t="s">
        <v>55</v>
      </c>
      <c r="E56" s="39" t="s">
        <v>51</v>
      </c>
    </row>
    <row r="57" spans="1:5" ht="12.75">
      <c r="A57" s="35" t="s">
        <v>56</v>
      </c>
      <c r="E57" s="40" t="s">
        <v>910</v>
      </c>
    </row>
    <row r="58" spans="1:5" ht="51">
      <c r="A58" t="s">
        <v>58</v>
      </c>
      <c r="E58" s="39" t="s">
        <v>873</v>
      </c>
    </row>
    <row r="59" spans="1:16" ht="25.5">
      <c r="A59" t="s">
        <v>49</v>
      </c>
      <c s="34" t="s">
        <v>117</v>
      </c>
      <c s="34" t="s">
        <v>134</v>
      </c>
      <c s="35" t="s">
        <v>51</v>
      </c>
      <c s="6" t="s">
        <v>135</v>
      </c>
      <c s="36" t="s">
        <v>125</v>
      </c>
      <c s="37">
        <v>63</v>
      </c>
      <c s="36">
        <v>0</v>
      </c>
      <c s="36">
        <f>ROUND(G59*H59,6)</f>
      </c>
      <c r="L59" s="38">
        <v>0</v>
      </c>
      <c s="32">
        <f>ROUND(ROUND(L59,2)*ROUND(G59,3),2)</f>
      </c>
      <c s="36" t="s">
        <v>62</v>
      </c>
      <c>
        <f>(M59*21)/100</f>
      </c>
      <c t="s">
        <v>27</v>
      </c>
    </row>
    <row r="60" spans="1:5" ht="12.75">
      <c r="A60" s="35" t="s">
        <v>55</v>
      </c>
      <c r="E60" s="39" t="s">
        <v>51</v>
      </c>
    </row>
    <row r="61" spans="1:5" ht="12.75">
      <c r="A61" s="35" t="s">
        <v>56</v>
      </c>
      <c r="E61" s="40" t="s">
        <v>874</v>
      </c>
    </row>
    <row r="62" spans="1:5" ht="63.75">
      <c r="A62" t="s">
        <v>58</v>
      </c>
      <c r="E62" s="39" t="s">
        <v>875</v>
      </c>
    </row>
    <row r="63" spans="1:13" ht="12.75">
      <c r="A63" t="s">
        <v>46</v>
      </c>
      <c r="C63" s="31" t="s">
        <v>26</v>
      </c>
      <c r="E63" s="33" t="s">
        <v>138</v>
      </c>
      <c r="J63" s="32">
        <f>0</f>
      </c>
      <c s="32">
        <f>0</f>
      </c>
      <c s="32">
        <f>0+L64+L68+L72</f>
      </c>
      <c s="32">
        <f>0+M64+M68+M72</f>
      </c>
    </row>
    <row r="64" spans="1:16" ht="25.5">
      <c r="A64" t="s">
        <v>49</v>
      </c>
      <c s="34" t="s">
        <v>122</v>
      </c>
      <c s="34" t="s">
        <v>65</v>
      </c>
      <c s="35" t="s">
        <v>51</v>
      </c>
      <c s="6" t="s">
        <v>66</v>
      </c>
      <c s="36" t="s">
        <v>67</v>
      </c>
      <c s="37">
        <v>27</v>
      </c>
      <c s="36">
        <v>0</v>
      </c>
      <c s="36">
        <f>ROUND(G64*H64,6)</f>
      </c>
      <c r="L64" s="38">
        <v>0</v>
      </c>
      <c s="32">
        <f>ROUND(ROUND(L64,2)*ROUND(G64,3),2)</f>
      </c>
      <c s="36" t="s">
        <v>62</v>
      </c>
      <c>
        <f>(M64*21)/100</f>
      </c>
      <c t="s">
        <v>27</v>
      </c>
    </row>
    <row r="65" spans="1:5" ht="12.75">
      <c r="A65" s="35" t="s">
        <v>55</v>
      </c>
      <c r="E65" s="39" t="s">
        <v>51</v>
      </c>
    </row>
    <row r="66" spans="1:5" ht="12.75">
      <c r="A66" s="35" t="s">
        <v>56</v>
      </c>
      <c r="E66" s="40" t="s">
        <v>980</v>
      </c>
    </row>
    <row r="67" spans="1:5" ht="51">
      <c r="A67" t="s">
        <v>58</v>
      </c>
      <c r="E67" s="39" t="s">
        <v>591</v>
      </c>
    </row>
    <row r="68" spans="1:16" ht="25.5">
      <c r="A68" t="s">
        <v>49</v>
      </c>
      <c s="34" t="s">
        <v>128</v>
      </c>
      <c s="34" t="s">
        <v>150</v>
      </c>
      <c s="35" t="s">
        <v>51</v>
      </c>
      <c s="6" t="s">
        <v>151</v>
      </c>
      <c s="36" t="s">
        <v>53</v>
      </c>
      <c s="37">
        <v>13.5</v>
      </c>
      <c s="36">
        <v>0</v>
      </c>
      <c s="36">
        <f>ROUND(G68*H68,6)</f>
      </c>
      <c r="L68" s="38">
        <v>0</v>
      </c>
      <c s="32">
        <f>ROUND(ROUND(L68,2)*ROUND(G68,3),2)</f>
      </c>
      <c s="36" t="s">
        <v>62</v>
      </c>
      <c>
        <f>(M68*21)/100</f>
      </c>
      <c t="s">
        <v>27</v>
      </c>
    </row>
    <row r="69" spans="1:5" ht="12.75">
      <c r="A69" s="35" t="s">
        <v>55</v>
      </c>
      <c r="E69" s="39" t="s">
        <v>51</v>
      </c>
    </row>
    <row r="70" spans="1:5" ht="12.75">
      <c r="A70" s="35" t="s">
        <v>56</v>
      </c>
      <c r="E70" s="40" t="s">
        <v>878</v>
      </c>
    </row>
    <row r="71" spans="1:5" ht="76.5">
      <c r="A71" t="s">
        <v>58</v>
      </c>
      <c r="E71" s="39" t="s">
        <v>153</v>
      </c>
    </row>
    <row r="72" spans="1:16" ht="25.5">
      <c r="A72" t="s">
        <v>49</v>
      </c>
      <c s="34" t="s">
        <v>133</v>
      </c>
      <c s="34" t="s">
        <v>155</v>
      </c>
      <c s="35" t="s">
        <v>51</v>
      </c>
      <c s="6" t="s">
        <v>156</v>
      </c>
      <c s="36" t="s">
        <v>53</v>
      </c>
      <c s="37">
        <v>13.5</v>
      </c>
      <c s="36">
        <v>0</v>
      </c>
      <c s="36">
        <f>ROUND(G72*H72,6)</f>
      </c>
      <c r="L72" s="38">
        <v>0</v>
      </c>
      <c s="32">
        <f>ROUND(ROUND(L72,2)*ROUND(G72,3),2)</f>
      </c>
      <c s="36" t="s">
        <v>62</v>
      </c>
      <c>
        <f>(M72*21)/100</f>
      </c>
      <c t="s">
        <v>27</v>
      </c>
    </row>
    <row r="73" spans="1:5" ht="12.75">
      <c r="A73" s="35" t="s">
        <v>55</v>
      </c>
      <c r="E73" s="39" t="s">
        <v>51</v>
      </c>
    </row>
    <row r="74" spans="1:5" ht="12.75">
      <c r="A74" s="35" t="s">
        <v>56</v>
      </c>
      <c r="E74" s="40" t="s">
        <v>878</v>
      </c>
    </row>
    <row r="75" spans="1:5" ht="63.75">
      <c r="A75" t="s">
        <v>58</v>
      </c>
      <c r="E75" s="39" t="s">
        <v>158</v>
      </c>
    </row>
    <row r="76" spans="1:13" ht="12.75">
      <c r="A76" t="s">
        <v>46</v>
      </c>
      <c r="C76" s="31" t="s">
        <v>70</v>
      </c>
      <c r="E76" s="33" t="s">
        <v>165</v>
      </c>
      <c r="J76" s="32">
        <f>0</f>
      </c>
      <c s="32">
        <f>0</f>
      </c>
      <c s="32">
        <f>0+L77+L81+L85+L89+L93+L97+L101+L105+L109+L113</f>
      </c>
      <c s="32">
        <f>0+M77+M81+M85+M89+M93+M97+M101+M105+M109+M113</f>
      </c>
    </row>
    <row r="77" spans="1:16" ht="25.5">
      <c r="A77" t="s">
        <v>49</v>
      </c>
      <c s="34" t="s">
        <v>139</v>
      </c>
      <c s="34" t="s">
        <v>65</v>
      </c>
      <c s="35" t="s">
        <v>51</v>
      </c>
      <c s="6" t="s">
        <v>66</v>
      </c>
      <c s="36" t="s">
        <v>67</v>
      </c>
      <c s="37">
        <v>765.577</v>
      </c>
      <c s="36">
        <v>0</v>
      </c>
      <c s="36">
        <f>ROUND(G77*H77,6)</f>
      </c>
      <c r="L77" s="38">
        <v>0</v>
      </c>
      <c s="32">
        <f>ROUND(ROUND(L77,2)*ROUND(G77,3),2)</f>
      </c>
      <c s="36" t="s">
        <v>62</v>
      </c>
      <c>
        <f>(M77*21)/100</f>
      </c>
      <c t="s">
        <v>27</v>
      </c>
    </row>
    <row r="78" spans="1:5" ht="12.75">
      <c r="A78" s="35" t="s">
        <v>55</v>
      </c>
      <c r="E78" s="39" t="s">
        <v>51</v>
      </c>
    </row>
    <row r="79" spans="1:5" ht="12.75">
      <c r="A79" s="35" t="s">
        <v>56</v>
      </c>
      <c r="E79" s="40" t="s">
        <v>923</v>
      </c>
    </row>
    <row r="80" spans="1:5" ht="51">
      <c r="A80" t="s">
        <v>58</v>
      </c>
      <c r="E80" s="39" t="s">
        <v>591</v>
      </c>
    </row>
    <row r="81" spans="1:16" ht="25.5">
      <c r="A81" t="s">
        <v>49</v>
      </c>
      <c s="34" t="s">
        <v>144</v>
      </c>
      <c s="34" t="s">
        <v>150</v>
      </c>
      <c s="35" t="s">
        <v>51</v>
      </c>
      <c s="6" t="s">
        <v>151</v>
      </c>
      <c s="36" t="s">
        <v>53</v>
      </c>
      <c s="37">
        <v>382.789</v>
      </c>
      <c s="36">
        <v>0</v>
      </c>
      <c s="36">
        <f>ROUND(G81*H81,6)</f>
      </c>
      <c r="L81" s="38">
        <v>0</v>
      </c>
      <c s="32">
        <f>ROUND(ROUND(L81,2)*ROUND(G81,3),2)</f>
      </c>
      <c s="36" t="s">
        <v>62</v>
      </c>
      <c>
        <f>(M81*21)/100</f>
      </c>
      <c t="s">
        <v>27</v>
      </c>
    </row>
    <row r="82" spans="1:5" ht="12.75">
      <c r="A82" s="35" t="s">
        <v>55</v>
      </c>
      <c r="E82" s="39" t="s">
        <v>51</v>
      </c>
    </row>
    <row r="83" spans="1:5" ht="12.75">
      <c r="A83" s="35" t="s">
        <v>56</v>
      </c>
      <c r="E83" s="40" t="s">
        <v>878</v>
      </c>
    </row>
    <row r="84" spans="1:5" ht="76.5">
      <c r="A84" t="s">
        <v>58</v>
      </c>
      <c r="E84" s="39" t="s">
        <v>153</v>
      </c>
    </row>
    <row r="85" spans="1:16" ht="25.5">
      <c r="A85" t="s">
        <v>49</v>
      </c>
      <c s="34" t="s">
        <v>149</v>
      </c>
      <c s="34" t="s">
        <v>155</v>
      </c>
      <c s="35" t="s">
        <v>51</v>
      </c>
      <c s="6" t="s">
        <v>156</v>
      </c>
      <c s="36" t="s">
        <v>53</v>
      </c>
      <c s="37">
        <v>382.789</v>
      </c>
      <c s="36">
        <v>0</v>
      </c>
      <c s="36">
        <f>ROUND(G85*H85,6)</f>
      </c>
      <c r="L85" s="38">
        <v>0</v>
      </c>
      <c s="32">
        <f>ROUND(ROUND(L85,2)*ROUND(G85,3),2)</f>
      </c>
      <c s="36" t="s">
        <v>62</v>
      </c>
      <c>
        <f>(M85*21)/100</f>
      </c>
      <c t="s">
        <v>27</v>
      </c>
    </row>
    <row r="86" spans="1:5" ht="12.75">
      <c r="A86" s="35" t="s">
        <v>55</v>
      </c>
      <c r="E86" s="39" t="s">
        <v>51</v>
      </c>
    </row>
    <row r="87" spans="1:5" ht="12.75">
      <c r="A87" s="35" t="s">
        <v>56</v>
      </c>
      <c r="E87" s="40" t="s">
        <v>878</v>
      </c>
    </row>
    <row r="88" spans="1:5" ht="63.75">
      <c r="A88" t="s">
        <v>58</v>
      </c>
      <c r="E88" s="39" t="s">
        <v>158</v>
      </c>
    </row>
    <row r="89" spans="1:16" ht="12.75">
      <c r="A89" t="s">
        <v>49</v>
      </c>
      <c s="34" t="s">
        <v>154</v>
      </c>
      <c s="34" t="s">
        <v>175</v>
      </c>
      <c s="35" t="s">
        <v>51</v>
      </c>
      <c s="6" t="s">
        <v>176</v>
      </c>
      <c s="36" t="s">
        <v>53</v>
      </c>
      <c s="37">
        <v>2312.1</v>
      </c>
      <c s="36">
        <v>0</v>
      </c>
      <c s="36">
        <f>ROUND(G89*H89,6)</f>
      </c>
      <c r="L89" s="38">
        <v>0</v>
      </c>
      <c s="32">
        <f>ROUND(ROUND(L89,2)*ROUND(G89,3),2)</f>
      </c>
      <c s="36" t="s">
        <v>62</v>
      </c>
      <c>
        <f>(M89*21)/100</f>
      </c>
      <c t="s">
        <v>27</v>
      </c>
    </row>
    <row r="90" spans="1:5" ht="12.75">
      <c r="A90" s="35" t="s">
        <v>55</v>
      </c>
      <c r="E90" s="39" t="s">
        <v>981</v>
      </c>
    </row>
    <row r="91" spans="1:5" ht="12.75">
      <c r="A91" s="35" t="s">
        <v>56</v>
      </c>
      <c r="E91" s="40" t="s">
        <v>867</v>
      </c>
    </row>
    <row r="92" spans="1:5" ht="38.25">
      <c r="A92" t="s">
        <v>58</v>
      </c>
      <c r="E92" s="39" t="s">
        <v>178</v>
      </c>
    </row>
    <row r="93" spans="1:16" ht="12.75">
      <c r="A93" t="s">
        <v>49</v>
      </c>
      <c s="34" t="s">
        <v>159</v>
      </c>
      <c s="34" t="s">
        <v>180</v>
      </c>
      <c s="35" t="s">
        <v>51</v>
      </c>
      <c s="6" t="s">
        <v>181</v>
      </c>
      <c s="36" t="s">
        <v>53</v>
      </c>
      <c s="37">
        <v>2312.1</v>
      </c>
      <c s="36">
        <v>0</v>
      </c>
      <c s="36">
        <f>ROUND(G93*H93,6)</f>
      </c>
      <c r="L93" s="38">
        <v>0</v>
      </c>
      <c s="32">
        <f>ROUND(ROUND(L93,2)*ROUND(G93,3),2)</f>
      </c>
      <c s="36" t="s">
        <v>62</v>
      </c>
      <c>
        <f>(M93*21)/100</f>
      </c>
      <c t="s">
        <v>27</v>
      </c>
    </row>
    <row r="94" spans="1:5" ht="12.75">
      <c r="A94" s="35" t="s">
        <v>55</v>
      </c>
      <c r="E94" s="39" t="s">
        <v>51</v>
      </c>
    </row>
    <row r="95" spans="1:5" ht="12.75">
      <c r="A95" s="35" t="s">
        <v>56</v>
      </c>
      <c r="E95" s="40" t="s">
        <v>867</v>
      </c>
    </row>
    <row r="96" spans="1:5" ht="38.25">
      <c r="A96" t="s">
        <v>58</v>
      </c>
      <c r="E96" s="39" t="s">
        <v>183</v>
      </c>
    </row>
    <row r="97" spans="1:16" ht="12.75">
      <c r="A97" t="s">
        <v>49</v>
      </c>
      <c s="34" t="s">
        <v>166</v>
      </c>
      <c s="34" t="s">
        <v>185</v>
      </c>
      <c s="35" t="s">
        <v>51</v>
      </c>
      <c s="6" t="s">
        <v>186</v>
      </c>
      <c s="36" t="s">
        <v>53</v>
      </c>
      <c s="37">
        <v>407.4</v>
      </c>
      <c s="36">
        <v>0</v>
      </c>
      <c s="36">
        <f>ROUND(G97*H97,6)</f>
      </c>
      <c r="L97" s="38">
        <v>0</v>
      </c>
      <c s="32">
        <f>ROUND(ROUND(L97,2)*ROUND(G97,3),2)</f>
      </c>
      <c s="36" t="s">
        <v>62</v>
      </c>
      <c>
        <f>(M97*21)/100</f>
      </c>
      <c t="s">
        <v>27</v>
      </c>
    </row>
    <row r="98" spans="1:5" ht="12.75">
      <c r="A98" s="35" t="s">
        <v>55</v>
      </c>
      <c r="E98" s="39" t="s">
        <v>982</v>
      </c>
    </row>
    <row r="99" spans="1:5" ht="12.75">
      <c r="A99" s="35" t="s">
        <v>56</v>
      </c>
      <c r="E99" s="40" t="s">
        <v>867</v>
      </c>
    </row>
    <row r="100" spans="1:5" ht="38.25">
      <c r="A100" t="s">
        <v>58</v>
      </c>
      <c r="E100" s="39" t="s">
        <v>188</v>
      </c>
    </row>
    <row r="101" spans="1:16" ht="25.5">
      <c r="A101" t="s">
        <v>49</v>
      </c>
      <c s="34" t="s">
        <v>168</v>
      </c>
      <c s="34" t="s">
        <v>96</v>
      </c>
      <c s="35" t="s">
        <v>51</v>
      </c>
      <c s="6" t="s">
        <v>97</v>
      </c>
      <c s="36" t="s">
        <v>98</v>
      </c>
      <c s="37">
        <v>150</v>
      </c>
      <c s="36">
        <v>0</v>
      </c>
      <c s="36">
        <f>ROUND(G101*H101,6)</f>
      </c>
      <c r="L101" s="38">
        <v>0</v>
      </c>
      <c s="32">
        <f>ROUND(ROUND(L101,2)*ROUND(G101,3),2)</f>
      </c>
      <c s="36" t="s">
        <v>62</v>
      </c>
      <c>
        <f>(M101*21)/100</f>
      </c>
      <c t="s">
        <v>27</v>
      </c>
    </row>
    <row r="102" spans="1:5" ht="12.75">
      <c r="A102" s="35" t="s">
        <v>55</v>
      </c>
      <c r="E102" s="39" t="s">
        <v>51</v>
      </c>
    </row>
    <row r="103" spans="1:5" ht="38.25">
      <c r="A103" s="35" t="s">
        <v>56</v>
      </c>
      <c r="E103" s="40" t="s">
        <v>924</v>
      </c>
    </row>
    <row r="104" spans="1:5" ht="38.25">
      <c r="A104" t="s">
        <v>58</v>
      </c>
      <c r="E104" s="39" t="s">
        <v>191</v>
      </c>
    </row>
    <row r="105" spans="1:16" ht="12.75">
      <c r="A105" t="s">
        <v>49</v>
      </c>
      <c s="34" t="s">
        <v>171</v>
      </c>
      <c s="34" t="s">
        <v>193</v>
      </c>
      <c s="35" t="s">
        <v>51</v>
      </c>
      <c s="6" t="s">
        <v>194</v>
      </c>
      <c s="36" t="s">
        <v>98</v>
      </c>
      <c s="37">
        <v>150</v>
      </c>
      <c s="36">
        <v>0</v>
      </c>
      <c s="36">
        <f>ROUND(G105*H105,6)</f>
      </c>
      <c r="L105" s="38">
        <v>0</v>
      </c>
      <c s="32">
        <f>ROUND(ROUND(L105,2)*ROUND(G105,3),2)</f>
      </c>
      <c s="36" t="s">
        <v>62</v>
      </c>
      <c>
        <f>(M105*21)/100</f>
      </c>
      <c t="s">
        <v>27</v>
      </c>
    </row>
    <row r="106" spans="1:5" ht="12.75">
      <c r="A106" s="35" t="s">
        <v>55</v>
      </c>
      <c r="E106" s="39" t="s">
        <v>51</v>
      </c>
    </row>
    <row r="107" spans="1:5" ht="38.25">
      <c r="A107" s="35" t="s">
        <v>56</v>
      </c>
      <c r="E107" s="40" t="s">
        <v>925</v>
      </c>
    </row>
    <row r="108" spans="1:5" ht="25.5">
      <c r="A108" t="s">
        <v>58</v>
      </c>
      <c r="E108" s="39" t="s">
        <v>196</v>
      </c>
    </row>
    <row r="109" spans="1:16" ht="12.75">
      <c r="A109" t="s">
        <v>49</v>
      </c>
      <c s="34" t="s">
        <v>172</v>
      </c>
      <c s="34" t="s">
        <v>102</v>
      </c>
      <c s="35" t="s">
        <v>51</v>
      </c>
      <c s="6" t="s">
        <v>103</v>
      </c>
      <c s="36" t="s">
        <v>98</v>
      </c>
      <c s="37">
        <v>60</v>
      </c>
      <c s="36">
        <v>0</v>
      </c>
      <c s="36">
        <f>ROUND(G109*H109,6)</f>
      </c>
      <c r="L109" s="38">
        <v>0</v>
      </c>
      <c s="32">
        <f>ROUND(ROUND(L109,2)*ROUND(G109,3),2)</f>
      </c>
      <c s="36" t="s">
        <v>62</v>
      </c>
      <c>
        <f>(M109*21)/100</f>
      </c>
      <c t="s">
        <v>27</v>
      </c>
    </row>
    <row r="110" spans="1:5" ht="12.75">
      <c r="A110" s="35" t="s">
        <v>55</v>
      </c>
      <c r="E110" s="39" t="s">
        <v>51</v>
      </c>
    </row>
    <row r="111" spans="1:5" ht="38.25">
      <c r="A111" s="35" t="s">
        <v>56</v>
      </c>
      <c r="E111" s="40" t="s">
        <v>926</v>
      </c>
    </row>
    <row r="112" spans="1:5" ht="25.5">
      <c r="A112" t="s">
        <v>58</v>
      </c>
      <c r="E112" s="39" t="s">
        <v>105</v>
      </c>
    </row>
    <row r="113" spans="1:16" ht="25.5">
      <c r="A113" t="s">
        <v>49</v>
      </c>
      <c s="34" t="s">
        <v>173</v>
      </c>
      <c s="34" t="s">
        <v>199</v>
      </c>
      <c s="35" t="s">
        <v>51</v>
      </c>
      <c s="6" t="s">
        <v>200</v>
      </c>
      <c s="36" t="s">
        <v>67</v>
      </c>
      <c s="37">
        <v>20</v>
      </c>
      <c s="36">
        <v>0</v>
      </c>
      <c s="36">
        <f>ROUND(G113*H113,6)</f>
      </c>
      <c r="L113" s="38">
        <v>0</v>
      </c>
      <c s="32">
        <f>ROUND(ROUND(L113,2)*ROUND(G113,3),2)</f>
      </c>
      <c s="36" t="s">
        <v>62</v>
      </c>
      <c>
        <f>(M113*21)/100</f>
      </c>
      <c t="s">
        <v>27</v>
      </c>
    </row>
    <row r="114" spans="1:5" ht="12.75">
      <c r="A114" s="35" t="s">
        <v>55</v>
      </c>
      <c r="E114" s="39" t="s">
        <v>51</v>
      </c>
    </row>
    <row r="115" spans="1:5" ht="25.5">
      <c r="A115" s="35" t="s">
        <v>56</v>
      </c>
      <c r="E115" s="40" t="s">
        <v>350</v>
      </c>
    </row>
    <row r="116" spans="1:5" ht="25.5">
      <c r="A116" t="s">
        <v>58</v>
      </c>
      <c r="E116" s="39" t="s">
        <v>202</v>
      </c>
    </row>
    <row r="117" spans="1:13" ht="12.75">
      <c r="A117" t="s">
        <v>46</v>
      </c>
      <c r="C117" s="31" t="s">
        <v>80</v>
      </c>
      <c r="E117" s="33" t="s">
        <v>257</v>
      </c>
      <c r="J117" s="32">
        <f>0</f>
      </c>
      <c s="32">
        <f>0</f>
      </c>
      <c s="32">
        <f>0+L118+L122+L126+L130+L134+L138</f>
      </c>
      <c s="32">
        <f>0+M118+M122+M126+M130+M134+M138</f>
      </c>
    </row>
    <row r="118" spans="1:16" ht="25.5">
      <c r="A118" t="s">
        <v>49</v>
      </c>
      <c s="34" t="s">
        <v>174</v>
      </c>
      <c s="34" t="s">
        <v>259</v>
      </c>
      <c s="35" t="s">
        <v>51</v>
      </c>
      <c s="6" t="s">
        <v>260</v>
      </c>
      <c s="36" t="s">
        <v>261</v>
      </c>
      <c s="37">
        <v>105</v>
      </c>
      <c s="36">
        <v>0</v>
      </c>
      <c s="36">
        <f>ROUND(G118*H118,6)</f>
      </c>
      <c r="L118" s="38">
        <v>0</v>
      </c>
      <c s="32">
        <f>ROUND(ROUND(L118,2)*ROUND(G118,3),2)</f>
      </c>
      <c s="36" t="s">
        <v>62</v>
      </c>
      <c>
        <f>(M118*21)/100</f>
      </c>
      <c t="s">
        <v>27</v>
      </c>
    </row>
    <row r="119" spans="1:5" ht="12.75">
      <c r="A119" s="35" t="s">
        <v>55</v>
      </c>
      <c r="E119" s="39" t="s">
        <v>51</v>
      </c>
    </row>
    <row r="120" spans="1:5" ht="140.25">
      <c r="A120" s="35" t="s">
        <v>56</v>
      </c>
      <c r="E120" s="40" t="s">
        <v>896</v>
      </c>
    </row>
    <row r="121" spans="1:5" ht="25.5">
      <c r="A121" t="s">
        <v>58</v>
      </c>
      <c r="E121" s="39" t="s">
        <v>263</v>
      </c>
    </row>
    <row r="122" spans="1:16" ht="12.75">
      <c r="A122" t="s">
        <v>49</v>
      </c>
      <c s="34" t="s">
        <v>179</v>
      </c>
      <c s="34" t="s">
        <v>265</v>
      </c>
      <c s="35" t="s">
        <v>51</v>
      </c>
      <c s="6" t="s">
        <v>266</v>
      </c>
      <c s="36" t="s">
        <v>261</v>
      </c>
      <c s="37">
        <v>241.823</v>
      </c>
      <c s="36">
        <v>0</v>
      </c>
      <c s="36">
        <f>ROUND(G122*H122,6)</f>
      </c>
      <c r="L122" s="38">
        <v>0</v>
      </c>
      <c s="32">
        <f>ROUND(ROUND(L122,2)*ROUND(G122,3),2)</f>
      </c>
      <c s="36" t="s">
        <v>983</v>
      </c>
      <c>
        <f>(M122*21)/100</f>
      </c>
      <c t="s">
        <v>27</v>
      </c>
    </row>
    <row r="123" spans="1:5" ht="12.75">
      <c r="A123" s="35" t="s">
        <v>55</v>
      </c>
      <c r="E123" s="39" t="s">
        <v>51</v>
      </c>
    </row>
    <row r="124" spans="1:5" ht="63.75">
      <c r="A124" s="35" t="s">
        <v>56</v>
      </c>
      <c r="E124" s="40" t="s">
        <v>913</v>
      </c>
    </row>
    <row r="125" spans="1:5" ht="38.25">
      <c r="A125" t="s">
        <v>58</v>
      </c>
      <c r="E125" s="39" t="s">
        <v>420</v>
      </c>
    </row>
    <row r="126" spans="1:16" ht="25.5">
      <c r="A126" t="s">
        <v>49</v>
      </c>
      <c s="34" t="s">
        <v>184</v>
      </c>
      <c s="34" t="s">
        <v>270</v>
      </c>
      <c s="35" t="s">
        <v>51</v>
      </c>
      <c s="6" t="s">
        <v>271</v>
      </c>
      <c s="36" t="s">
        <v>261</v>
      </c>
      <c s="37">
        <v>202.411</v>
      </c>
      <c s="36">
        <v>0</v>
      </c>
      <c s="36">
        <f>ROUND(G126*H126,6)</f>
      </c>
      <c r="L126" s="38">
        <v>0</v>
      </c>
      <c s="32">
        <f>ROUND(ROUND(L126,2)*ROUND(G126,3),2)</f>
      </c>
      <c s="36" t="s">
        <v>62</v>
      </c>
      <c>
        <f>(M126*21)/100</f>
      </c>
      <c t="s">
        <v>27</v>
      </c>
    </row>
    <row r="127" spans="1:5" ht="12.75">
      <c r="A127" s="35" t="s">
        <v>55</v>
      </c>
      <c r="E127" s="39" t="s">
        <v>51</v>
      </c>
    </row>
    <row r="128" spans="1:5" ht="51">
      <c r="A128" s="35" t="s">
        <v>56</v>
      </c>
      <c r="E128" s="40" t="s">
        <v>914</v>
      </c>
    </row>
    <row r="129" spans="1:5" ht="127.5">
      <c r="A129" t="s">
        <v>58</v>
      </c>
      <c r="E129" s="39" t="s">
        <v>812</v>
      </c>
    </row>
    <row r="130" spans="1:16" ht="25.5">
      <c r="A130" t="s">
        <v>49</v>
      </c>
      <c s="34" t="s">
        <v>189</v>
      </c>
      <c s="34" t="s">
        <v>382</v>
      </c>
      <c s="35" t="s">
        <v>51</v>
      </c>
      <c s="6" t="s">
        <v>383</v>
      </c>
      <c s="36" t="s">
        <v>261</v>
      </c>
      <c s="37">
        <v>3036.162</v>
      </c>
      <c s="36">
        <v>0</v>
      </c>
      <c s="36">
        <f>ROUND(G130*H130,6)</f>
      </c>
      <c r="L130" s="38">
        <v>0</v>
      </c>
      <c s="32">
        <f>ROUND(ROUND(L130,2)*ROUND(G130,3),2)</f>
      </c>
      <c s="36" t="s">
        <v>62</v>
      </c>
      <c>
        <f>(M130*21)/100</f>
      </c>
      <c t="s">
        <v>27</v>
      </c>
    </row>
    <row r="131" spans="1:5" ht="12.75">
      <c r="A131" s="35" t="s">
        <v>55</v>
      </c>
      <c r="E131" s="39" t="s">
        <v>51</v>
      </c>
    </row>
    <row r="132" spans="1:5" ht="12.75">
      <c r="A132" s="35" t="s">
        <v>56</v>
      </c>
      <c r="E132" s="40" t="s">
        <v>969</v>
      </c>
    </row>
    <row r="133" spans="1:5" ht="12.75">
      <c r="A133" t="s">
        <v>58</v>
      </c>
      <c r="E133" s="39" t="s">
        <v>970</v>
      </c>
    </row>
    <row r="134" spans="1:16" ht="25.5">
      <c r="A134" t="s">
        <v>49</v>
      </c>
      <c s="34" t="s">
        <v>192</v>
      </c>
      <c s="34" t="s">
        <v>275</v>
      </c>
      <c s="35" t="s">
        <v>276</v>
      </c>
      <c s="6" t="s">
        <v>277</v>
      </c>
      <c s="36" t="s">
        <v>261</v>
      </c>
      <c s="37">
        <v>79.38</v>
      </c>
      <c s="36">
        <v>0</v>
      </c>
      <c s="36">
        <f>ROUND(G134*H134,6)</f>
      </c>
      <c r="L134" s="38">
        <v>0</v>
      </c>
      <c s="32">
        <f>ROUND(ROUND(L134,2)*ROUND(G134,3),2)</f>
      </c>
      <c s="36" t="s">
        <v>77</v>
      </c>
      <c>
        <f>(M134*21)/100</f>
      </c>
      <c t="s">
        <v>27</v>
      </c>
    </row>
    <row r="135" spans="1:5" ht="25.5">
      <c r="A135" s="35" t="s">
        <v>55</v>
      </c>
      <c r="E135" s="39" t="s">
        <v>278</v>
      </c>
    </row>
    <row r="136" spans="1:5" ht="25.5">
      <c r="A136" s="35" t="s">
        <v>56</v>
      </c>
      <c r="E136" s="40" t="s">
        <v>813</v>
      </c>
    </row>
    <row r="137" spans="1:5" ht="102">
      <c r="A137" t="s">
        <v>58</v>
      </c>
      <c r="E137" s="39" t="s">
        <v>280</v>
      </c>
    </row>
    <row r="138" spans="1:16" ht="25.5">
      <c r="A138" t="s">
        <v>49</v>
      </c>
      <c s="34" t="s">
        <v>197</v>
      </c>
      <c s="34" t="s">
        <v>275</v>
      </c>
      <c s="35" t="s">
        <v>282</v>
      </c>
      <c s="6" t="s">
        <v>283</v>
      </c>
      <c s="36" t="s">
        <v>261</v>
      </c>
      <c s="37">
        <v>30.143</v>
      </c>
      <c s="36">
        <v>0</v>
      </c>
      <c s="36">
        <f>ROUND(G138*H138,6)</f>
      </c>
      <c r="L138" s="38">
        <v>0</v>
      </c>
      <c s="32">
        <f>ROUND(ROUND(L138,2)*ROUND(G138,3),2)</f>
      </c>
      <c s="36" t="s">
        <v>77</v>
      </c>
      <c>
        <f>(M138*21)/100</f>
      </c>
      <c t="s">
        <v>27</v>
      </c>
    </row>
    <row r="139" spans="1:5" ht="25.5">
      <c r="A139" s="35" t="s">
        <v>55</v>
      </c>
      <c r="E139" s="39" t="s">
        <v>278</v>
      </c>
    </row>
    <row r="140" spans="1:5" ht="25.5">
      <c r="A140" s="35" t="s">
        <v>56</v>
      </c>
      <c r="E140" s="40" t="s">
        <v>390</v>
      </c>
    </row>
    <row r="141" spans="1:5" ht="102">
      <c r="A141" t="s">
        <v>58</v>
      </c>
      <c r="E141"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984</v>
      </c>
      <c s="41">
        <f>Rekapitulace!C33</f>
      </c>
      <c s="20" t="s">
        <v>0</v>
      </c>
      <c t="s">
        <v>23</v>
      </c>
      <c t="s">
        <v>27</v>
      </c>
    </row>
    <row r="4" spans="1:16" ht="32" customHeight="1">
      <c r="A4" s="24" t="s">
        <v>20</v>
      </c>
      <c s="25" t="s">
        <v>28</v>
      </c>
      <c s="27" t="s">
        <v>984</v>
      </c>
      <c r="E4" s="26" t="s">
        <v>985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988</v>
      </c>
      <c r="E8" s="30" t="s">
        <v>987</v>
      </c>
      <c r="J8" s="29">
        <f>0+J9+J22</f>
      </c>
      <c s="29">
        <f>0+K9+K22</f>
      </c>
      <c s="29">
        <f>0+L9+L22</f>
      </c>
      <c s="29">
        <f>0+M9+M22</f>
      </c>
    </row>
    <row r="9" spans="1:13" ht="12.75">
      <c r="A9" t="s">
        <v>46</v>
      </c>
      <c r="C9" s="31" t="s">
        <v>47</v>
      </c>
      <c r="E9" s="33" t="s">
        <v>989</v>
      </c>
      <c r="J9" s="32">
        <f>0</f>
      </c>
      <c s="32">
        <f>0</f>
      </c>
      <c s="32">
        <f>0+L10+L14+L18</f>
      </c>
      <c s="32">
        <f>0+M10+M14+M18</f>
      </c>
    </row>
    <row r="10" spans="1:16" ht="12.75">
      <c r="A10" t="s">
        <v>49</v>
      </c>
      <c s="34" t="s">
        <v>47</v>
      </c>
      <c s="34" t="s">
        <v>990</v>
      </c>
      <c s="35" t="s">
        <v>51</v>
      </c>
      <c s="6" t="s">
        <v>991</v>
      </c>
      <c s="36" t="s">
        <v>992</v>
      </c>
      <c s="37">
        <v>1</v>
      </c>
      <c s="36">
        <v>0</v>
      </c>
      <c s="36">
        <f>ROUND(G10*H10,6)</f>
      </c>
      <c r="L10" s="38">
        <v>0</v>
      </c>
      <c s="32">
        <f>ROUND(ROUND(L10,2)*ROUND(G10,3),2)</f>
      </c>
      <c s="36" t="s">
        <v>77</v>
      </c>
      <c>
        <f>(M10*21)/100</f>
      </c>
      <c t="s">
        <v>27</v>
      </c>
    </row>
    <row r="11" spans="1:5" ht="12.75">
      <c r="A11" s="35" t="s">
        <v>55</v>
      </c>
      <c r="E11" s="39" t="s">
        <v>993</v>
      </c>
    </row>
    <row r="12" spans="1:5" ht="12.75">
      <c r="A12" s="35" t="s">
        <v>56</v>
      </c>
      <c r="E12" s="40" t="s">
        <v>994</v>
      </c>
    </row>
    <row r="13" spans="1:5" ht="140.25">
      <c r="A13" t="s">
        <v>58</v>
      </c>
      <c r="E13" s="39" t="s">
        <v>995</v>
      </c>
    </row>
    <row r="14" spans="1:16" ht="12.75">
      <c r="A14" t="s">
        <v>49</v>
      </c>
      <c s="34" t="s">
        <v>27</v>
      </c>
      <c s="34" t="s">
        <v>996</v>
      </c>
      <c s="35" t="s">
        <v>51</v>
      </c>
      <c s="6" t="s">
        <v>997</v>
      </c>
      <c s="36" t="s">
        <v>992</v>
      </c>
      <c s="37">
        <v>1</v>
      </c>
      <c s="36">
        <v>0</v>
      </c>
      <c s="36">
        <f>ROUND(G14*H14,6)</f>
      </c>
      <c r="L14" s="38">
        <v>0</v>
      </c>
      <c s="32">
        <f>ROUND(ROUND(L14,2)*ROUND(G14,3),2)</f>
      </c>
      <c s="36" t="s">
        <v>77</v>
      </c>
      <c>
        <f>(M14*21)/100</f>
      </c>
      <c t="s">
        <v>27</v>
      </c>
    </row>
    <row r="15" spans="1:5" ht="12.75">
      <c r="A15" s="35" t="s">
        <v>55</v>
      </c>
      <c r="E15" s="39" t="s">
        <v>993</v>
      </c>
    </row>
    <row r="16" spans="1:5" ht="12.75">
      <c r="A16" s="35" t="s">
        <v>56</v>
      </c>
      <c r="E16" s="40" t="s">
        <v>994</v>
      </c>
    </row>
    <row r="17" spans="1:5" ht="89.25">
      <c r="A17" t="s">
        <v>58</v>
      </c>
      <c r="E17" s="39" t="s">
        <v>998</v>
      </c>
    </row>
    <row r="18" spans="1:16" ht="12.75">
      <c r="A18" t="s">
        <v>49</v>
      </c>
      <c s="34" t="s">
        <v>26</v>
      </c>
      <c s="34" t="s">
        <v>999</v>
      </c>
      <c s="35" t="s">
        <v>51</v>
      </c>
      <c s="6" t="s">
        <v>1000</v>
      </c>
      <c s="36" t="s">
        <v>992</v>
      </c>
      <c s="37">
        <v>1</v>
      </c>
      <c s="36">
        <v>0</v>
      </c>
      <c s="36">
        <f>ROUND(G18*H18,6)</f>
      </c>
      <c r="L18" s="38">
        <v>0</v>
      </c>
      <c s="32">
        <f>ROUND(ROUND(L18,2)*ROUND(G18,3),2)</f>
      </c>
      <c s="36" t="s">
        <v>77</v>
      </c>
      <c>
        <f>(M18*21)/100</f>
      </c>
      <c t="s">
        <v>27</v>
      </c>
    </row>
    <row r="19" spans="1:5" ht="12.75">
      <c r="A19" s="35" t="s">
        <v>55</v>
      </c>
      <c r="E19" s="39" t="s">
        <v>993</v>
      </c>
    </row>
    <row r="20" spans="1:5" ht="12.75">
      <c r="A20" s="35" t="s">
        <v>56</v>
      </c>
      <c r="E20" s="40" t="s">
        <v>994</v>
      </c>
    </row>
    <row r="21" spans="1:5" ht="89.25">
      <c r="A21" t="s">
        <v>58</v>
      </c>
      <c r="E21" s="39" t="s">
        <v>1001</v>
      </c>
    </row>
    <row r="22" spans="1:13" ht="12.75">
      <c r="A22" t="s">
        <v>46</v>
      </c>
      <c r="C22" s="31" t="s">
        <v>27</v>
      </c>
      <c r="E22" s="33" t="s">
        <v>1002</v>
      </c>
      <c r="J22" s="32">
        <f>0</f>
      </c>
      <c s="32">
        <f>0</f>
      </c>
      <c s="32">
        <f>0+L23+L27</f>
      </c>
      <c s="32">
        <f>0+M23+M27</f>
      </c>
    </row>
    <row r="23" spans="1:16" ht="12.75">
      <c r="A23" t="s">
        <v>49</v>
      </c>
      <c s="34" t="s">
        <v>74</v>
      </c>
      <c s="34" t="s">
        <v>1003</v>
      </c>
      <c s="35" t="s">
        <v>51</v>
      </c>
      <c s="6" t="s">
        <v>1004</v>
      </c>
      <c s="36" t="s">
        <v>992</v>
      </c>
      <c s="37">
        <v>1</v>
      </c>
      <c s="36">
        <v>0</v>
      </c>
      <c s="36">
        <f>ROUND(G23*H23,6)</f>
      </c>
      <c r="L23" s="38">
        <v>0</v>
      </c>
      <c s="32">
        <f>ROUND(ROUND(L23,2)*ROUND(G23,3),2)</f>
      </c>
      <c s="36" t="s">
        <v>77</v>
      </c>
      <c>
        <f>(M23*21)/100</f>
      </c>
      <c t="s">
        <v>27</v>
      </c>
    </row>
    <row r="24" spans="1:5" ht="12.75">
      <c r="A24" s="35" t="s">
        <v>55</v>
      </c>
      <c r="E24" s="39" t="s">
        <v>1005</v>
      </c>
    </row>
    <row r="25" spans="1:5" ht="12.75">
      <c r="A25" s="35" t="s">
        <v>56</v>
      </c>
      <c r="E25" s="40" t="s">
        <v>994</v>
      </c>
    </row>
    <row r="26" spans="1:5" ht="76.5">
      <c r="A26" t="s">
        <v>58</v>
      </c>
      <c r="E26" s="39" t="s">
        <v>1006</v>
      </c>
    </row>
    <row r="27" spans="1:16" ht="12.75">
      <c r="A27" t="s">
        <v>49</v>
      </c>
      <c s="34" t="s">
        <v>80</v>
      </c>
      <c s="34" t="s">
        <v>1007</v>
      </c>
      <c s="35" t="s">
        <v>51</v>
      </c>
      <c s="6" t="s">
        <v>1008</v>
      </c>
      <c s="36" t="s">
        <v>1009</v>
      </c>
      <c s="37">
        <v>1</v>
      </c>
      <c s="36">
        <v>0</v>
      </c>
      <c s="36">
        <f>ROUND(G27*H27,6)</f>
      </c>
      <c r="L27" s="38">
        <v>0</v>
      </c>
      <c s="32">
        <f>ROUND(ROUND(L27,2)*ROUND(G27,3),2)</f>
      </c>
      <c s="36" t="s">
        <v>77</v>
      </c>
      <c>
        <f>(M27*21)/100</f>
      </c>
      <c t="s">
        <v>27</v>
      </c>
    </row>
    <row r="28" spans="1:5" ht="12.75">
      <c r="A28" s="35" t="s">
        <v>55</v>
      </c>
      <c r="E28" s="39" t="s">
        <v>1010</v>
      </c>
    </row>
    <row r="29" spans="1:5" ht="12.75">
      <c r="A29" s="35" t="s">
        <v>56</v>
      </c>
      <c r="E29" s="40" t="s">
        <v>1011</v>
      </c>
    </row>
    <row r="30" spans="1:5" ht="127.5">
      <c r="A30" t="s">
        <v>58</v>
      </c>
      <c r="E30" s="39" t="s">
        <v>1012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1013</v>
      </c>
      <c s="41">
        <f>Rekapitulace!C35</f>
      </c>
      <c s="20" t="s">
        <v>0</v>
      </c>
      <c t="s">
        <v>23</v>
      </c>
      <c t="s">
        <v>27</v>
      </c>
    </row>
    <row r="4" spans="1:16" ht="32" customHeight="1">
      <c r="A4" s="24" t="s">
        <v>20</v>
      </c>
      <c s="25" t="s">
        <v>28</v>
      </c>
      <c s="27" t="s">
        <v>1013</v>
      </c>
      <c r="E4" s="26" t="s">
        <v>1014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COUNTIFS(L8:L14,"=0",A8:A14,"P")+COUNTIFS(L8:L14,"",A8:A14,"P")+SUM(Q8:Q14)</f>
      </c>
    </row>
    <row r="8" spans="1:13" ht="12.75">
      <c r="A8" t="s">
        <v>44</v>
      </c>
      <c r="C8" s="28" t="s">
        <v>1017</v>
      </c>
      <c r="E8" s="30" t="s">
        <v>1016</v>
      </c>
      <c r="J8" s="29">
        <f>0+J9</f>
      </c>
      <c s="29">
        <f>0+K9</f>
      </c>
      <c s="29">
        <f>0+L9</f>
      </c>
      <c s="29">
        <f>0+M9</f>
      </c>
    </row>
    <row r="9" spans="1:13" ht="12.75">
      <c r="A9" t="s">
        <v>46</v>
      </c>
      <c r="C9" s="31" t="s">
        <v>1018</v>
      </c>
      <c r="E9" s="33" t="s">
        <v>1019</v>
      </c>
      <c r="J9" s="32">
        <f>0</f>
      </c>
      <c s="32">
        <f>0</f>
      </c>
      <c s="32">
        <f>0+L10+L14</f>
      </c>
      <c s="32">
        <f>0+M10+M14</f>
      </c>
    </row>
    <row r="10" spans="1:16" ht="38.25">
      <c r="A10" t="s">
        <v>49</v>
      </c>
      <c s="34" t="s">
        <v>274</v>
      </c>
      <c s="34" t="s">
        <v>275</v>
      </c>
      <c s="35" t="s">
        <v>276</v>
      </c>
      <c s="6" t="s">
        <v>1020</v>
      </c>
      <c s="36" t="s">
        <v>261</v>
      </c>
      <c s="37">
        <v>2312.275</v>
      </c>
      <c s="36">
        <v>0</v>
      </c>
      <c s="36">
        <f>ROUND(G10*H10,6)</f>
      </c>
      <c r="L10" s="38">
        <v>0</v>
      </c>
      <c s="32">
        <f>ROUND(ROUND(L10,2)*ROUND(G10,3),2)</f>
      </c>
      <c s="36" t="s">
        <v>77</v>
      </c>
      <c>
        <f>(M10*21)/100</f>
      </c>
      <c t="s">
        <v>27</v>
      </c>
    </row>
    <row r="11" spans="1:5" ht="12.75">
      <c r="A11" s="35" t="s">
        <v>55</v>
      </c>
      <c r="E11" s="39" t="s">
        <v>51</v>
      </c>
    </row>
    <row r="12" spans="1:5" ht="38.25">
      <c r="A12" s="35" t="s">
        <v>56</v>
      </c>
      <c r="E12" s="40" t="s">
        <v>1021</v>
      </c>
    </row>
    <row r="13" spans="1:5" ht="102">
      <c r="A13" t="s">
        <v>58</v>
      </c>
      <c r="E13" s="39" t="s">
        <v>280</v>
      </c>
    </row>
    <row r="14" spans="1:16" ht="38.25">
      <c r="A14" t="s">
        <v>49</v>
      </c>
      <c s="34" t="s">
        <v>281</v>
      </c>
      <c s="34" t="s">
        <v>275</v>
      </c>
      <c s="35" t="s">
        <v>282</v>
      </c>
      <c s="6" t="s">
        <v>1022</v>
      </c>
      <c s="36" t="s">
        <v>261</v>
      </c>
      <c s="37">
        <v>312.146</v>
      </c>
      <c s="36">
        <v>0</v>
      </c>
      <c s="36">
        <f>ROUND(G14*H14,6)</f>
      </c>
      <c r="L14" s="38">
        <v>0</v>
      </c>
      <c s="32">
        <f>ROUND(ROUND(L14,2)*ROUND(G14,3),2)</f>
      </c>
      <c s="36" t="s">
        <v>77</v>
      </c>
      <c>
        <f>(M14*21)/100</f>
      </c>
      <c t="s">
        <v>27</v>
      </c>
    </row>
    <row r="15" spans="1:5" ht="12.75">
      <c r="A15" s="35" t="s">
        <v>55</v>
      </c>
      <c r="E15" s="39" t="s">
        <v>51</v>
      </c>
    </row>
    <row r="16" spans="1:5" ht="38.25">
      <c r="A16" s="35" t="s">
        <v>56</v>
      </c>
      <c r="E16" s="40" t="s">
        <v>1023</v>
      </c>
    </row>
    <row r="17" spans="1:5" ht="102">
      <c r="A17" t="s">
        <v>58</v>
      </c>
      <c r="E17"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COUNTIFS(L8:L228,"=0",A8:A228,"P")+COUNTIFS(L8:L228,"",A8:A228,"P")+SUM(Q8:Q228)</f>
      </c>
    </row>
    <row r="8" spans="1:13" ht="12.75">
      <c r="A8" t="s">
        <v>44</v>
      </c>
      <c r="C8" s="28" t="s">
        <v>287</v>
      </c>
      <c r="E8" s="30" t="s">
        <v>286</v>
      </c>
      <c r="J8" s="29">
        <f>0+J9+J54+J83+J96+J137+J178+J207</f>
      </c>
      <c s="29">
        <f>0+K9+K54+K83+K96+K137+K178+K207</f>
      </c>
      <c s="29">
        <f>0+L9+L54+L83+L96+L137+L178+L207</f>
      </c>
      <c s="29">
        <f>0+M9+M54+M83+M96+M137+M178+M207</f>
      </c>
    </row>
    <row r="9" spans="1:13" ht="12.75">
      <c r="A9" t="s">
        <v>46</v>
      </c>
      <c r="C9" s="31" t="s">
        <v>47</v>
      </c>
      <c r="E9" s="33" t="s">
        <v>48</v>
      </c>
      <c r="J9" s="32">
        <f>0</f>
      </c>
      <c s="32">
        <f>0</f>
      </c>
      <c s="32">
        <f>0+L10+L14+L18+L22+L26+L30+L34+L38+L42+L46+L50</f>
      </c>
      <c s="32">
        <f>0+M10+M14+M18+M22+M26+M30+M34+M38+M42+M46+M50</f>
      </c>
    </row>
    <row r="10" spans="1:16" ht="12.75">
      <c r="A10" t="s">
        <v>49</v>
      </c>
      <c s="34" t="s">
        <v>47</v>
      </c>
      <c s="34" t="s">
        <v>50</v>
      </c>
      <c s="35" t="s">
        <v>51</v>
      </c>
      <c s="6" t="s">
        <v>52</v>
      </c>
      <c s="36" t="s">
        <v>53</v>
      </c>
      <c s="37">
        <v>792</v>
      </c>
      <c s="36">
        <v>0</v>
      </c>
      <c s="36">
        <f>ROUND(G10*H10,6)</f>
      </c>
      <c r="L10" s="38">
        <v>0</v>
      </c>
      <c s="32">
        <f>ROUND(ROUND(L10,2)*ROUND(G10,3),2)</f>
      </c>
      <c s="36" t="s">
        <v>54</v>
      </c>
      <c>
        <f>(M10*21)/100</f>
      </c>
      <c t="s">
        <v>27</v>
      </c>
    </row>
    <row r="11" spans="1:5" ht="12.75">
      <c r="A11" s="35" t="s">
        <v>55</v>
      </c>
      <c r="E11" s="39" t="s">
        <v>51</v>
      </c>
    </row>
    <row r="12" spans="1:5" ht="25.5">
      <c r="A12" s="35" t="s">
        <v>56</v>
      </c>
      <c r="E12" s="40" t="s">
        <v>288</v>
      </c>
    </row>
    <row r="13" spans="1:5" ht="38.25">
      <c r="A13" t="s">
        <v>58</v>
      </c>
      <c r="E13" s="39" t="s">
        <v>59</v>
      </c>
    </row>
    <row r="14" spans="1:16" ht="25.5">
      <c r="A14" t="s">
        <v>49</v>
      </c>
      <c s="34" t="s">
        <v>27</v>
      </c>
      <c s="34" t="s">
        <v>60</v>
      </c>
      <c s="35" t="s">
        <v>51</v>
      </c>
      <c s="6" t="s">
        <v>61</v>
      </c>
      <c s="36" t="s">
        <v>53</v>
      </c>
      <c s="37">
        <v>10</v>
      </c>
      <c s="36">
        <v>0</v>
      </c>
      <c s="36">
        <f>ROUND(G14*H14,6)</f>
      </c>
      <c r="L14" s="38">
        <v>0</v>
      </c>
      <c s="32">
        <f>ROUND(ROUND(L14,2)*ROUND(G14,3),2)</f>
      </c>
      <c s="36" t="s">
        <v>62</v>
      </c>
      <c>
        <f>(M14*21)/100</f>
      </c>
      <c t="s">
        <v>27</v>
      </c>
    </row>
    <row r="15" spans="1:5" ht="12.75">
      <c r="A15" s="35" t="s">
        <v>55</v>
      </c>
      <c r="E15" s="39" t="s">
        <v>51</v>
      </c>
    </row>
    <row r="16" spans="1:5" ht="25.5">
      <c r="A16" s="35" t="s">
        <v>56</v>
      </c>
      <c r="E16" s="40" t="s">
        <v>289</v>
      </c>
    </row>
    <row r="17" spans="1:5" ht="51">
      <c r="A17" t="s">
        <v>58</v>
      </c>
      <c r="E17" s="39" t="s">
        <v>64</v>
      </c>
    </row>
    <row r="18" spans="1:16" ht="25.5">
      <c r="A18" t="s">
        <v>49</v>
      </c>
      <c s="34" t="s">
        <v>26</v>
      </c>
      <c s="34" t="s">
        <v>65</v>
      </c>
      <c s="35" t="s">
        <v>51</v>
      </c>
      <c s="6" t="s">
        <v>66</v>
      </c>
      <c s="36" t="s">
        <v>67</v>
      </c>
      <c s="37">
        <v>57</v>
      </c>
      <c s="36">
        <v>0</v>
      </c>
      <c s="36">
        <f>ROUND(G18*H18,6)</f>
      </c>
      <c r="L18" s="38">
        <v>0</v>
      </c>
      <c s="32">
        <f>ROUND(ROUND(L18,2)*ROUND(G18,3),2)</f>
      </c>
      <c s="36" t="s">
        <v>62</v>
      </c>
      <c>
        <f>(M18*21)/100</f>
      </c>
      <c t="s">
        <v>27</v>
      </c>
    </row>
    <row r="19" spans="1:5" ht="12.75">
      <c r="A19" s="35" t="s">
        <v>55</v>
      </c>
      <c r="E19" s="39" t="s">
        <v>51</v>
      </c>
    </row>
    <row r="20" spans="1:5" ht="25.5">
      <c r="A20" s="35" t="s">
        <v>56</v>
      </c>
      <c r="E20" s="40" t="s">
        <v>290</v>
      </c>
    </row>
    <row r="21" spans="1:5" ht="38.25">
      <c r="A21" t="s">
        <v>58</v>
      </c>
      <c r="E21" s="39" t="s">
        <v>69</v>
      </c>
    </row>
    <row r="22" spans="1:16" ht="25.5">
      <c r="A22" t="s">
        <v>49</v>
      </c>
      <c s="34" t="s">
        <v>70</v>
      </c>
      <c s="34" t="s">
        <v>71</v>
      </c>
      <c s="35" t="s">
        <v>51</v>
      </c>
      <c s="6" t="s">
        <v>66</v>
      </c>
      <c s="36" t="s">
        <v>67</v>
      </c>
      <c s="37">
        <v>29</v>
      </c>
      <c s="36">
        <v>0</v>
      </c>
      <c s="36">
        <f>ROUND(G22*H22,6)</f>
      </c>
      <c r="L22" s="38">
        <v>0</v>
      </c>
      <c s="32">
        <f>ROUND(ROUND(L22,2)*ROUND(G22,3),2)</f>
      </c>
      <c s="36" t="s">
        <v>62</v>
      </c>
      <c>
        <f>(M22*21)/100</f>
      </c>
      <c t="s">
        <v>27</v>
      </c>
    </row>
    <row r="23" spans="1:5" ht="12.75">
      <c r="A23" s="35" t="s">
        <v>55</v>
      </c>
      <c r="E23" s="39" t="s">
        <v>51</v>
      </c>
    </row>
    <row r="24" spans="1:5" ht="12.75">
      <c r="A24" s="35" t="s">
        <v>56</v>
      </c>
      <c r="E24" s="40" t="s">
        <v>72</v>
      </c>
    </row>
    <row r="25" spans="1:5" ht="38.25">
      <c r="A25" t="s">
        <v>58</v>
      </c>
      <c r="E25" s="39" t="s">
        <v>73</v>
      </c>
    </row>
    <row r="26" spans="1:16" ht="25.5">
      <c r="A26" t="s">
        <v>49</v>
      </c>
      <c s="34" t="s">
        <v>74</v>
      </c>
      <c s="34" t="s">
        <v>75</v>
      </c>
      <c s="35" t="s">
        <v>51</v>
      </c>
      <c s="6" t="s">
        <v>76</v>
      </c>
      <c s="36" t="s">
        <v>67</v>
      </c>
      <c s="37">
        <v>86</v>
      </c>
      <c s="36">
        <v>0</v>
      </c>
      <c s="36">
        <f>ROUND(G26*H26,6)</f>
      </c>
      <c r="L26" s="38">
        <v>0</v>
      </c>
      <c s="32">
        <f>ROUND(ROUND(L26,2)*ROUND(G26,3),2)</f>
      </c>
      <c s="36" t="s">
        <v>77</v>
      </c>
      <c>
        <f>(M26*21)/100</f>
      </c>
      <c t="s">
        <v>27</v>
      </c>
    </row>
    <row r="27" spans="1:5" ht="12.75">
      <c r="A27" s="35" t="s">
        <v>55</v>
      </c>
      <c r="E27" s="39" t="s">
        <v>51</v>
      </c>
    </row>
    <row r="28" spans="1:5" ht="12.75">
      <c r="A28" s="35" t="s">
        <v>56</v>
      </c>
      <c r="E28" s="40" t="s">
        <v>78</v>
      </c>
    </row>
    <row r="29" spans="1:5" ht="25.5">
      <c r="A29" t="s">
        <v>58</v>
      </c>
      <c r="E29" s="39" t="s">
        <v>79</v>
      </c>
    </row>
    <row r="30" spans="1:16" ht="12.75">
      <c r="A30" t="s">
        <v>49</v>
      </c>
      <c s="34" t="s">
        <v>80</v>
      </c>
      <c s="34" t="s">
        <v>81</v>
      </c>
      <c s="35" t="s">
        <v>51</v>
      </c>
      <c s="6" t="s">
        <v>82</v>
      </c>
      <c s="36" t="s">
        <v>53</v>
      </c>
      <c s="37">
        <v>440</v>
      </c>
      <c s="36">
        <v>0</v>
      </c>
      <c s="36">
        <f>ROUND(G30*H30,6)</f>
      </c>
      <c r="L30" s="38">
        <v>0</v>
      </c>
      <c s="32">
        <f>ROUND(ROUND(L30,2)*ROUND(G30,3),2)</f>
      </c>
      <c s="36" t="s">
        <v>62</v>
      </c>
      <c>
        <f>(M30*21)/100</f>
      </c>
      <c t="s">
        <v>27</v>
      </c>
    </row>
    <row r="31" spans="1:5" ht="12.75">
      <c r="A31" s="35" t="s">
        <v>55</v>
      </c>
      <c r="E31" s="39" t="s">
        <v>51</v>
      </c>
    </row>
    <row r="32" spans="1:5" ht="12.75">
      <c r="A32" s="35" t="s">
        <v>56</v>
      </c>
      <c r="E32" s="40" t="s">
        <v>291</v>
      </c>
    </row>
    <row r="33" spans="1:5" ht="38.25">
      <c r="A33" t="s">
        <v>58</v>
      </c>
      <c r="E33" s="39" t="s">
        <v>84</v>
      </c>
    </row>
    <row r="34" spans="1:16" ht="12.75">
      <c r="A34" t="s">
        <v>49</v>
      </c>
      <c s="34" t="s">
        <v>85</v>
      </c>
      <c s="34" t="s">
        <v>86</v>
      </c>
      <c s="35" t="s">
        <v>51</v>
      </c>
      <c s="6" t="s">
        <v>87</v>
      </c>
      <c s="36" t="s">
        <v>53</v>
      </c>
      <c s="37">
        <v>1056</v>
      </c>
      <c s="36">
        <v>0</v>
      </c>
      <c s="36">
        <f>ROUND(G34*H34,6)</f>
      </c>
      <c r="L34" s="38">
        <v>0</v>
      </c>
      <c s="32">
        <f>ROUND(ROUND(L34,2)*ROUND(G34,3),2)</f>
      </c>
      <c s="36" t="s">
        <v>62</v>
      </c>
      <c>
        <f>(M34*21)/100</f>
      </c>
      <c t="s">
        <v>27</v>
      </c>
    </row>
    <row r="35" spans="1:5" ht="12.75">
      <c r="A35" s="35" t="s">
        <v>55</v>
      </c>
      <c r="E35" s="39" t="s">
        <v>51</v>
      </c>
    </row>
    <row r="36" spans="1:5" ht="25.5">
      <c r="A36" s="35" t="s">
        <v>56</v>
      </c>
      <c r="E36" s="40" t="s">
        <v>292</v>
      </c>
    </row>
    <row r="37" spans="1:5" ht="38.25">
      <c r="A37" t="s">
        <v>58</v>
      </c>
      <c r="E37" s="39" t="s">
        <v>89</v>
      </c>
    </row>
    <row r="38" spans="1:16" ht="12.75">
      <c r="A38" t="s">
        <v>49</v>
      </c>
      <c s="34" t="s">
        <v>90</v>
      </c>
      <c s="34" t="s">
        <v>91</v>
      </c>
      <c s="35" t="s">
        <v>51</v>
      </c>
      <c s="6" t="s">
        <v>92</v>
      </c>
      <c s="36" t="s">
        <v>53</v>
      </c>
      <c s="37">
        <v>528</v>
      </c>
      <c s="36">
        <v>0</v>
      </c>
      <c s="36">
        <f>ROUND(G38*H38,6)</f>
      </c>
      <c r="L38" s="38">
        <v>0</v>
      </c>
      <c s="32">
        <f>ROUND(ROUND(L38,2)*ROUND(G38,3),2)</f>
      </c>
      <c s="36" t="s">
        <v>77</v>
      </c>
      <c>
        <f>(M38*21)/100</f>
      </c>
      <c t="s">
        <v>27</v>
      </c>
    </row>
    <row r="39" spans="1:5" ht="12.75">
      <c r="A39" s="35" t="s">
        <v>55</v>
      </c>
      <c r="E39" s="39" t="s">
        <v>51</v>
      </c>
    </row>
    <row r="40" spans="1:5" ht="12.75">
      <c r="A40" s="35" t="s">
        <v>56</v>
      </c>
      <c r="E40" s="40" t="s">
        <v>93</v>
      </c>
    </row>
    <row r="41" spans="1:5" ht="25.5">
      <c r="A41" t="s">
        <v>58</v>
      </c>
      <c r="E41" s="39" t="s">
        <v>94</v>
      </c>
    </row>
    <row r="42" spans="1:16" ht="25.5">
      <c r="A42" t="s">
        <v>49</v>
      </c>
      <c s="34" t="s">
        <v>95</v>
      </c>
      <c s="34" t="s">
        <v>96</v>
      </c>
      <c s="35" t="s">
        <v>51</v>
      </c>
      <c s="6" t="s">
        <v>97</v>
      </c>
      <c s="36" t="s">
        <v>98</v>
      </c>
      <c s="37">
        <v>805</v>
      </c>
      <c s="36">
        <v>0</v>
      </c>
      <c s="36">
        <f>ROUND(G42*H42,6)</f>
      </c>
      <c r="L42" s="38">
        <v>0</v>
      </c>
      <c s="32">
        <f>ROUND(ROUND(L42,2)*ROUND(G42,3),2)</f>
      </c>
      <c s="36" t="s">
        <v>62</v>
      </c>
      <c>
        <f>(M42*21)/100</f>
      </c>
      <c t="s">
        <v>27</v>
      </c>
    </row>
    <row r="43" spans="1:5" ht="12.75">
      <c r="A43" s="35" t="s">
        <v>55</v>
      </c>
      <c r="E43" s="39" t="s">
        <v>51</v>
      </c>
    </row>
    <row r="44" spans="1:5" ht="25.5">
      <c r="A44" s="35" t="s">
        <v>56</v>
      </c>
      <c r="E44" s="40" t="s">
        <v>293</v>
      </c>
    </row>
    <row r="45" spans="1:5" ht="25.5">
      <c r="A45" t="s">
        <v>58</v>
      </c>
      <c r="E45" s="39" t="s">
        <v>100</v>
      </c>
    </row>
    <row r="46" spans="1:16" ht="12.75">
      <c r="A46" t="s">
        <v>49</v>
      </c>
      <c s="34" t="s">
        <v>101</v>
      </c>
      <c s="34" t="s">
        <v>102</v>
      </c>
      <c s="35" t="s">
        <v>51</v>
      </c>
      <c s="6" t="s">
        <v>103</v>
      </c>
      <c s="36" t="s">
        <v>98</v>
      </c>
      <c s="37">
        <v>966</v>
      </c>
      <c s="36">
        <v>0</v>
      </c>
      <c s="36">
        <f>ROUND(G46*H46,6)</f>
      </c>
      <c r="L46" s="38">
        <v>0</v>
      </c>
      <c s="32">
        <f>ROUND(ROUND(L46,2)*ROUND(G46,3),2)</f>
      </c>
      <c s="36" t="s">
        <v>62</v>
      </c>
      <c>
        <f>(M46*21)/100</f>
      </c>
      <c t="s">
        <v>27</v>
      </c>
    </row>
    <row r="47" spans="1:5" ht="12.75">
      <c r="A47" s="35" t="s">
        <v>55</v>
      </c>
      <c r="E47" s="39" t="s">
        <v>51</v>
      </c>
    </row>
    <row r="48" spans="1:5" ht="12.75">
      <c r="A48" s="35" t="s">
        <v>56</v>
      </c>
      <c r="E48" s="40" t="s">
        <v>104</v>
      </c>
    </row>
    <row r="49" spans="1:5" ht="25.5">
      <c r="A49" t="s">
        <v>58</v>
      </c>
      <c r="E49" s="39" t="s">
        <v>105</v>
      </c>
    </row>
    <row r="50" spans="1:16" ht="12.75">
      <c r="A50" t="s">
        <v>49</v>
      </c>
      <c s="34" t="s">
        <v>106</v>
      </c>
      <c s="34" t="s">
        <v>107</v>
      </c>
      <c s="35" t="s">
        <v>51</v>
      </c>
      <c s="6" t="s">
        <v>108</v>
      </c>
      <c s="36" t="s">
        <v>53</v>
      </c>
      <c s="37">
        <v>440</v>
      </c>
      <c s="36">
        <v>0</v>
      </c>
      <c s="36">
        <f>ROUND(G50*H50,6)</f>
      </c>
      <c r="L50" s="38">
        <v>0</v>
      </c>
      <c s="32">
        <f>ROUND(ROUND(L50,2)*ROUND(G50,3),2)</f>
      </c>
      <c s="36" t="s">
        <v>62</v>
      </c>
      <c>
        <f>(M50*21)/100</f>
      </c>
      <c t="s">
        <v>27</v>
      </c>
    </row>
    <row r="51" spans="1:5" ht="12.75">
      <c r="A51" s="35" t="s">
        <v>55</v>
      </c>
      <c r="E51" s="39" t="s">
        <v>51</v>
      </c>
    </row>
    <row r="52" spans="1:5" ht="12.75">
      <c r="A52" s="35" t="s">
        <v>56</v>
      </c>
      <c r="E52" s="40" t="s">
        <v>109</v>
      </c>
    </row>
    <row r="53" spans="1:5" ht="25.5">
      <c r="A53" t="s">
        <v>58</v>
      </c>
      <c r="E53" s="39" t="s">
        <v>110</v>
      </c>
    </row>
    <row r="54" spans="1:13" ht="12.75">
      <c r="A54" t="s">
        <v>46</v>
      </c>
      <c r="C54" s="31" t="s">
        <v>27</v>
      </c>
      <c r="E54" s="33" t="s">
        <v>111</v>
      </c>
      <c r="J54" s="32">
        <f>0</f>
      </c>
      <c s="32">
        <f>0</f>
      </c>
      <c s="32">
        <f>0+L55+L59+L63+L67+L71+L75+L79</f>
      </c>
      <c s="32">
        <f>0+M55+M59+M63+M67+M71+M75+M79</f>
      </c>
    </row>
    <row r="55" spans="1:16" ht="25.5">
      <c r="A55" t="s">
        <v>49</v>
      </c>
      <c s="34" t="s">
        <v>112</v>
      </c>
      <c s="34" t="s">
        <v>294</v>
      </c>
      <c s="35" t="s">
        <v>51</v>
      </c>
      <c s="6" t="s">
        <v>295</v>
      </c>
      <c s="36" t="s">
        <v>67</v>
      </c>
      <c s="37">
        <v>2</v>
      </c>
      <c s="36">
        <v>0</v>
      </c>
      <c s="36">
        <f>ROUND(G55*H55,6)</f>
      </c>
      <c r="L55" s="38">
        <v>0</v>
      </c>
      <c s="32">
        <f>ROUND(ROUND(L55,2)*ROUND(G55,3),2)</f>
      </c>
      <c s="36" t="s">
        <v>62</v>
      </c>
      <c>
        <f>(M55*21)/100</f>
      </c>
      <c t="s">
        <v>27</v>
      </c>
    </row>
    <row r="56" spans="1:5" ht="12.75">
      <c r="A56" s="35" t="s">
        <v>55</v>
      </c>
      <c r="E56" s="39" t="s">
        <v>51</v>
      </c>
    </row>
    <row r="57" spans="1:5" ht="12.75">
      <c r="A57" s="35" t="s">
        <v>56</v>
      </c>
      <c r="E57" s="40" t="s">
        <v>296</v>
      </c>
    </row>
    <row r="58" spans="1:5" ht="51">
      <c r="A58" t="s">
        <v>58</v>
      </c>
      <c r="E58" s="39" t="s">
        <v>297</v>
      </c>
    </row>
    <row r="59" spans="1:16" ht="25.5">
      <c r="A59" t="s">
        <v>49</v>
      </c>
      <c s="34" t="s">
        <v>117</v>
      </c>
      <c s="34" t="s">
        <v>298</v>
      </c>
      <c s="35" t="s">
        <v>51</v>
      </c>
      <c s="6" t="s">
        <v>299</v>
      </c>
      <c s="36" t="s">
        <v>67</v>
      </c>
      <c s="37">
        <v>6</v>
      </c>
      <c s="36">
        <v>0</v>
      </c>
      <c s="36">
        <f>ROUND(G59*H59,6)</f>
      </c>
      <c r="L59" s="38">
        <v>0</v>
      </c>
      <c s="32">
        <f>ROUND(ROUND(L59,2)*ROUND(G59,3),2)</f>
      </c>
      <c s="36" t="s">
        <v>62</v>
      </c>
      <c>
        <f>(M59*21)/100</f>
      </c>
      <c t="s">
        <v>27</v>
      </c>
    </row>
    <row r="60" spans="1:5" ht="12.75">
      <c r="A60" s="35" t="s">
        <v>55</v>
      </c>
      <c r="E60" s="39" t="s">
        <v>51</v>
      </c>
    </row>
    <row r="61" spans="1:5" ht="25.5">
      <c r="A61" s="35" t="s">
        <v>56</v>
      </c>
      <c r="E61" s="40" t="s">
        <v>300</v>
      </c>
    </row>
    <row r="62" spans="1:5" ht="51">
      <c r="A62" t="s">
        <v>58</v>
      </c>
      <c r="E62" s="39" t="s">
        <v>301</v>
      </c>
    </row>
    <row r="63" spans="1:16" ht="25.5">
      <c r="A63" t="s">
        <v>49</v>
      </c>
      <c s="34" t="s">
        <v>122</v>
      </c>
      <c s="34" t="s">
        <v>113</v>
      </c>
      <c s="35" t="s">
        <v>51</v>
      </c>
      <c s="6" t="s">
        <v>114</v>
      </c>
      <c s="36" t="s">
        <v>53</v>
      </c>
      <c s="37">
        <v>1874</v>
      </c>
      <c s="36">
        <v>0</v>
      </c>
      <c s="36">
        <f>ROUND(G63*H63,6)</f>
      </c>
      <c r="L63" s="38">
        <v>0</v>
      </c>
      <c s="32">
        <f>ROUND(ROUND(L63,2)*ROUND(G63,3),2)</f>
      </c>
      <c s="36" t="s">
        <v>62</v>
      </c>
      <c>
        <f>(M63*21)/100</f>
      </c>
      <c t="s">
        <v>27</v>
      </c>
    </row>
    <row r="64" spans="1:5" ht="12.75">
      <c r="A64" s="35" t="s">
        <v>55</v>
      </c>
      <c r="E64" s="39" t="s">
        <v>51</v>
      </c>
    </row>
    <row r="65" spans="1:5" ht="25.5">
      <c r="A65" s="35" t="s">
        <v>56</v>
      </c>
      <c r="E65" s="40" t="s">
        <v>302</v>
      </c>
    </row>
    <row r="66" spans="1:5" ht="51">
      <c r="A66" t="s">
        <v>58</v>
      </c>
      <c r="E66" s="39" t="s">
        <v>116</v>
      </c>
    </row>
    <row r="67" spans="1:16" ht="25.5">
      <c r="A67" t="s">
        <v>49</v>
      </c>
      <c s="34" t="s">
        <v>128</v>
      </c>
      <c s="34" t="s">
        <v>118</v>
      </c>
      <c s="35" t="s">
        <v>51</v>
      </c>
      <c s="6" t="s">
        <v>119</v>
      </c>
      <c s="36" t="s">
        <v>53</v>
      </c>
      <c s="37">
        <v>1874</v>
      </c>
      <c s="36">
        <v>0</v>
      </c>
      <c s="36">
        <f>ROUND(G67*H67,6)</f>
      </c>
      <c r="L67" s="38">
        <v>0</v>
      </c>
      <c s="32">
        <f>ROUND(ROUND(L67,2)*ROUND(G67,3),2)</f>
      </c>
      <c s="36" t="s">
        <v>62</v>
      </c>
      <c>
        <f>(M67*21)/100</f>
      </c>
      <c t="s">
        <v>27</v>
      </c>
    </row>
    <row r="68" spans="1:5" ht="12.75">
      <c r="A68" s="35" t="s">
        <v>55</v>
      </c>
      <c r="E68" s="39" t="s">
        <v>51</v>
      </c>
    </row>
    <row r="69" spans="1:5" ht="12.75">
      <c r="A69" s="35" t="s">
        <v>56</v>
      </c>
      <c r="E69" s="40" t="s">
        <v>120</v>
      </c>
    </row>
    <row r="70" spans="1:5" ht="38.25">
      <c r="A70" t="s">
        <v>58</v>
      </c>
      <c r="E70" s="39" t="s">
        <v>121</v>
      </c>
    </row>
    <row r="71" spans="1:16" ht="25.5">
      <c r="A71" t="s">
        <v>49</v>
      </c>
      <c s="34" t="s">
        <v>133</v>
      </c>
      <c s="34" t="s">
        <v>123</v>
      </c>
      <c s="35" t="s">
        <v>51</v>
      </c>
      <c s="6" t="s">
        <v>124</v>
      </c>
      <c s="36" t="s">
        <v>125</v>
      </c>
      <c s="37">
        <v>55.1</v>
      </c>
      <c s="36">
        <v>0</v>
      </c>
      <c s="36">
        <f>ROUND(G71*H71,6)</f>
      </c>
      <c r="L71" s="38">
        <v>0</v>
      </c>
      <c s="32">
        <f>ROUND(ROUND(L71,2)*ROUND(G71,3),2)</f>
      </c>
      <c s="36" t="s">
        <v>62</v>
      </c>
      <c>
        <f>(M71*21)/100</f>
      </c>
      <c t="s">
        <v>27</v>
      </c>
    </row>
    <row r="72" spans="1:5" ht="12.75">
      <c r="A72" s="35" t="s">
        <v>55</v>
      </c>
      <c r="E72" s="39" t="s">
        <v>51</v>
      </c>
    </row>
    <row r="73" spans="1:5" ht="25.5">
      <c r="A73" s="35" t="s">
        <v>56</v>
      </c>
      <c r="E73" s="40" t="s">
        <v>303</v>
      </c>
    </row>
    <row r="74" spans="1:5" ht="89.25">
      <c r="A74" t="s">
        <v>58</v>
      </c>
      <c r="E74" s="39" t="s">
        <v>304</v>
      </c>
    </row>
    <row r="75" spans="1:16" ht="25.5">
      <c r="A75" t="s">
        <v>49</v>
      </c>
      <c s="34" t="s">
        <v>139</v>
      </c>
      <c s="34" t="s">
        <v>129</v>
      </c>
      <c s="35" t="s">
        <v>51</v>
      </c>
      <c s="6" t="s">
        <v>130</v>
      </c>
      <c s="36" t="s">
        <v>125</v>
      </c>
      <c s="37">
        <v>56.8</v>
      </c>
      <c s="36">
        <v>0</v>
      </c>
      <c s="36">
        <f>ROUND(G75*H75,6)</f>
      </c>
      <c r="L75" s="38">
        <v>0</v>
      </c>
      <c s="32">
        <f>ROUND(ROUND(L75,2)*ROUND(G75,3),2)</f>
      </c>
      <c s="36" t="s">
        <v>62</v>
      </c>
      <c>
        <f>(M75*21)/100</f>
      </c>
      <c t="s">
        <v>27</v>
      </c>
    </row>
    <row r="76" spans="1:5" ht="12.75">
      <c r="A76" s="35" t="s">
        <v>55</v>
      </c>
      <c r="E76" s="39" t="s">
        <v>51</v>
      </c>
    </row>
    <row r="77" spans="1:5" ht="12.75">
      <c r="A77" s="35" t="s">
        <v>56</v>
      </c>
      <c r="E77" s="40" t="s">
        <v>305</v>
      </c>
    </row>
    <row r="78" spans="1:5" ht="76.5">
      <c r="A78" t="s">
        <v>58</v>
      </c>
      <c r="E78" s="39" t="s">
        <v>306</v>
      </c>
    </row>
    <row r="79" spans="1:16" ht="25.5">
      <c r="A79" t="s">
        <v>49</v>
      </c>
      <c s="34" t="s">
        <v>144</v>
      </c>
      <c s="34" t="s">
        <v>134</v>
      </c>
      <c s="35" t="s">
        <v>51</v>
      </c>
      <c s="6" t="s">
        <v>135</v>
      </c>
      <c s="36" t="s">
        <v>125</v>
      </c>
      <c s="37">
        <v>38</v>
      </c>
      <c s="36">
        <v>0</v>
      </c>
      <c s="36">
        <f>ROUND(G79*H79,6)</f>
      </c>
      <c r="L79" s="38">
        <v>0</v>
      </c>
      <c s="32">
        <f>ROUND(ROUND(L79,2)*ROUND(G79,3),2)</f>
      </c>
      <c s="36" t="s">
        <v>62</v>
      </c>
      <c>
        <f>(M79*21)/100</f>
      </c>
      <c t="s">
        <v>27</v>
      </c>
    </row>
    <row r="80" spans="1:5" ht="12.75">
      <c r="A80" s="35" t="s">
        <v>55</v>
      </c>
      <c r="E80" s="39" t="s">
        <v>51</v>
      </c>
    </row>
    <row r="81" spans="1:5" ht="25.5">
      <c r="A81" s="35" t="s">
        <v>56</v>
      </c>
      <c r="E81" s="40" t="s">
        <v>307</v>
      </c>
    </row>
    <row r="82" spans="1:5" ht="76.5">
      <c r="A82" t="s">
        <v>58</v>
      </c>
      <c r="E82" s="39" t="s">
        <v>137</v>
      </c>
    </row>
    <row r="83" spans="1:13" ht="12.75">
      <c r="A83" t="s">
        <v>46</v>
      </c>
      <c r="C83" s="31" t="s">
        <v>26</v>
      </c>
      <c r="E83" s="33" t="s">
        <v>138</v>
      </c>
      <c r="J83" s="32">
        <f>0</f>
      </c>
      <c s="32">
        <f>0</f>
      </c>
      <c s="32">
        <f>0+L84+L88+L92</f>
      </c>
      <c s="32">
        <f>0+M84+M88+M92</f>
      </c>
    </row>
    <row r="84" spans="1:16" ht="25.5">
      <c r="A84" t="s">
        <v>49</v>
      </c>
      <c s="34" t="s">
        <v>149</v>
      </c>
      <c s="34" t="s">
        <v>65</v>
      </c>
      <c s="35" t="s">
        <v>51</v>
      </c>
      <c s="6" t="s">
        <v>66</v>
      </c>
      <c s="36" t="s">
        <v>67</v>
      </c>
      <c s="37">
        <v>28</v>
      </c>
      <c s="36">
        <v>0</v>
      </c>
      <c s="36">
        <f>ROUND(G84*H84,6)</f>
      </c>
      <c r="L84" s="38">
        <v>0</v>
      </c>
      <c s="32">
        <f>ROUND(ROUND(L84,2)*ROUND(G84,3),2)</f>
      </c>
      <c s="36" t="s">
        <v>62</v>
      </c>
      <c>
        <f>(M84*21)/100</f>
      </c>
      <c t="s">
        <v>27</v>
      </c>
    </row>
    <row r="85" spans="1:5" ht="12.75">
      <c r="A85" s="35" t="s">
        <v>55</v>
      </c>
      <c r="E85" s="39" t="s">
        <v>51</v>
      </c>
    </row>
    <row r="86" spans="1:5" ht="12.75">
      <c r="A86" s="35" t="s">
        <v>56</v>
      </c>
      <c r="E86" s="40" t="s">
        <v>308</v>
      </c>
    </row>
    <row r="87" spans="1:5" ht="38.25">
      <c r="A87" t="s">
        <v>58</v>
      </c>
      <c r="E87" s="39" t="s">
        <v>309</v>
      </c>
    </row>
    <row r="88" spans="1:16" ht="25.5">
      <c r="A88" t="s">
        <v>49</v>
      </c>
      <c s="34" t="s">
        <v>154</v>
      </c>
      <c s="34" t="s">
        <v>150</v>
      </c>
      <c s="35" t="s">
        <v>51</v>
      </c>
      <c s="6" t="s">
        <v>151</v>
      </c>
      <c s="36" t="s">
        <v>53</v>
      </c>
      <c s="37">
        <v>16</v>
      </c>
      <c s="36">
        <v>0</v>
      </c>
      <c s="36">
        <f>ROUND(G88*H88,6)</f>
      </c>
      <c r="L88" s="38">
        <v>0</v>
      </c>
      <c s="32">
        <f>ROUND(ROUND(L88,2)*ROUND(G88,3),2)</f>
      </c>
      <c s="36" t="s">
        <v>62</v>
      </c>
      <c>
        <f>(M88*21)/100</f>
      </c>
      <c t="s">
        <v>27</v>
      </c>
    </row>
    <row r="89" spans="1:5" ht="12.75">
      <c r="A89" s="35" t="s">
        <v>55</v>
      </c>
      <c r="E89" s="39" t="s">
        <v>51</v>
      </c>
    </row>
    <row r="90" spans="1:5" ht="38.25">
      <c r="A90" s="35" t="s">
        <v>56</v>
      </c>
      <c r="E90" s="40" t="s">
        <v>310</v>
      </c>
    </row>
    <row r="91" spans="1:5" ht="76.5">
      <c r="A91" t="s">
        <v>58</v>
      </c>
      <c r="E91" s="39" t="s">
        <v>153</v>
      </c>
    </row>
    <row r="92" spans="1:16" ht="25.5">
      <c r="A92" t="s">
        <v>49</v>
      </c>
      <c s="34" t="s">
        <v>159</v>
      </c>
      <c s="34" t="s">
        <v>155</v>
      </c>
      <c s="35" t="s">
        <v>51</v>
      </c>
      <c s="6" t="s">
        <v>156</v>
      </c>
      <c s="36" t="s">
        <v>53</v>
      </c>
      <c s="37">
        <v>7</v>
      </c>
      <c s="36">
        <v>0</v>
      </c>
      <c s="36">
        <f>ROUND(G92*H92,6)</f>
      </c>
      <c r="L92" s="38">
        <v>0</v>
      </c>
      <c s="32">
        <f>ROUND(ROUND(L92,2)*ROUND(G92,3),2)</f>
      </c>
      <c s="36" t="s">
        <v>62</v>
      </c>
      <c>
        <f>(M92*21)/100</f>
      </c>
      <c t="s">
        <v>27</v>
      </c>
    </row>
    <row r="93" spans="1:5" ht="12.75">
      <c r="A93" s="35" t="s">
        <v>55</v>
      </c>
      <c r="E93" s="39" t="s">
        <v>51</v>
      </c>
    </row>
    <row r="94" spans="1:5" ht="38.25">
      <c r="A94" s="35" t="s">
        <v>56</v>
      </c>
      <c r="E94" s="40" t="s">
        <v>311</v>
      </c>
    </row>
    <row r="95" spans="1:5" ht="63.75">
      <c r="A95" t="s">
        <v>58</v>
      </c>
      <c r="E95" s="39" t="s">
        <v>158</v>
      </c>
    </row>
    <row r="96" spans="1:13" ht="12.75">
      <c r="A96" t="s">
        <v>46</v>
      </c>
      <c r="C96" s="31" t="s">
        <v>70</v>
      </c>
      <c r="E96" s="33" t="s">
        <v>312</v>
      </c>
      <c r="J96" s="32">
        <f>0</f>
      </c>
      <c s="32">
        <f>0</f>
      </c>
      <c s="32">
        <f>0+L97+L101+L105+L109+L113+L117+L121+L125+L129+L133</f>
      </c>
      <c s="32">
        <f>0+M97+M101+M105+M109+M113+M117+M121+M125+M129+M133</f>
      </c>
    </row>
    <row r="97" spans="1:16" ht="25.5">
      <c r="A97" t="s">
        <v>49</v>
      </c>
      <c s="34" t="s">
        <v>166</v>
      </c>
      <c s="34" t="s">
        <v>210</v>
      </c>
      <c s="35" t="s">
        <v>51</v>
      </c>
      <c s="6" t="s">
        <v>211</v>
      </c>
      <c s="36" t="s">
        <v>125</v>
      </c>
      <c s="37">
        <v>7.2</v>
      </c>
      <c s="36">
        <v>0</v>
      </c>
      <c s="36">
        <f>ROUND(G97*H97,6)</f>
      </c>
      <c r="L97" s="38">
        <v>0</v>
      </c>
      <c s="32">
        <f>ROUND(ROUND(L97,2)*ROUND(G97,3),2)</f>
      </c>
      <c s="36" t="s">
        <v>62</v>
      </c>
      <c>
        <f>(M97*21)/100</f>
      </c>
      <c t="s">
        <v>27</v>
      </c>
    </row>
    <row r="98" spans="1:5" ht="12.75">
      <c r="A98" s="35" t="s">
        <v>55</v>
      </c>
      <c r="E98" s="39" t="s">
        <v>51</v>
      </c>
    </row>
    <row r="99" spans="1:5" ht="25.5">
      <c r="A99" s="35" t="s">
        <v>56</v>
      </c>
      <c r="E99" s="40" t="s">
        <v>313</v>
      </c>
    </row>
    <row r="100" spans="1:5" ht="38.25">
      <c r="A100" t="s">
        <v>58</v>
      </c>
      <c r="E100" s="39" t="s">
        <v>314</v>
      </c>
    </row>
    <row r="101" spans="1:16" ht="25.5">
      <c r="A101" t="s">
        <v>49</v>
      </c>
      <c s="34" t="s">
        <v>168</v>
      </c>
      <c s="34" t="s">
        <v>215</v>
      </c>
      <c s="35" t="s">
        <v>51</v>
      </c>
      <c s="6" t="s">
        <v>216</v>
      </c>
      <c s="36" t="s">
        <v>125</v>
      </c>
      <c s="37">
        <v>7.2</v>
      </c>
      <c s="36">
        <v>0</v>
      </c>
      <c s="36">
        <f>ROUND(G101*H101,6)</f>
      </c>
      <c r="L101" s="38">
        <v>0</v>
      </c>
      <c s="32">
        <f>ROUND(ROUND(L101,2)*ROUND(G101,3),2)</f>
      </c>
      <c s="36" t="s">
        <v>62</v>
      </c>
      <c>
        <f>(M101*21)/100</f>
      </c>
      <c t="s">
        <v>27</v>
      </c>
    </row>
    <row r="102" spans="1:5" ht="12.75">
      <c r="A102" s="35" t="s">
        <v>55</v>
      </c>
      <c r="E102" s="39" t="s">
        <v>51</v>
      </c>
    </row>
    <row r="103" spans="1:5" ht="12.75">
      <c r="A103" s="35" t="s">
        <v>56</v>
      </c>
      <c r="E103" s="40" t="s">
        <v>217</v>
      </c>
    </row>
    <row r="104" spans="1:5" ht="51">
      <c r="A104" t="s">
        <v>58</v>
      </c>
      <c r="E104" s="39" t="s">
        <v>315</v>
      </c>
    </row>
    <row r="105" spans="1:16" ht="25.5">
      <c r="A105" t="s">
        <v>49</v>
      </c>
      <c s="34" t="s">
        <v>171</v>
      </c>
      <c s="34" t="s">
        <v>316</v>
      </c>
      <c s="35" t="s">
        <v>51</v>
      </c>
      <c s="6" t="s">
        <v>317</v>
      </c>
      <c s="36" t="s">
        <v>125</v>
      </c>
      <c s="37">
        <v>31.5</v>
      </c>
      <c s="36">
        <v>0</v>
      </c>
      <c s="36">
        <f>ROUND(G105*H105,6)</f>
      </c>
      <c r="L105" s="38">
        <v>0</v>
      </c>
      <c s="32">
        <f>ROUND(ROUND(L105,2)*ROUND(G105,3),2)</f>
      </c>
      <c s="36" t="s">
        <v>62</v>
      </c>
      <c>
        <f>(M105*21)/100</f>
      </c>
      <c t="s">
        <v>27</v>
      </c>
    </row>
    <row r="106" spans="1:5" ht="12.75">
      <c r="A106" s="35" t="s">
        <v>55</v>
      </c>
      <c r="E106" s="39" t="s">
        <v>51</v>
      </c>
    </row>
    <row r="107" spans="1:5" ht="25.5">
      <c r="A107" s="35" t="s">
        <v>56</v>
      </c>
      <c r="E107" s="40" t="s">
        <v>318</v>
      </c>
    </row>
    <row r="108" spans="1:5" ht="63.75">
      <c r="A108" t="s">
        <v>58</v>
      </c>
      <c r="E108" s="39" t="s">
        <v>319</v>
      </c>
    </row>
    <row r="109" spans="1:16" ht="12.75">
      <c r="A109" t="s">
        <v>49</v>
      </c>
      <c s="34" t="s">
        <v>172</v>
      </c>
      <c s="34" t="s">
        <v>320</v>
      </c>
      <c s="35" t="s">
        <v>51</v>
      </c>
      <c s="6" t="s">
        <v>321</v>
      </c>
      <c s="36" t="s">
        <v>125</v>
      </c>
      <c s="37">
        <v>8.1</v>
      </c>
      <c s="36">
        <v>0</v>
      </c>
      <c s="36">
        <f>ROUND(G109*H109,6)</f>
      </c>
      <c r="L109" s="38">
        <v>0</v>
      </c>
      <c s="32">
        <f>ROUND(ROUND(L109,2)*ROUND(G109,3),2)</f>
      </c>
      <c s="36" t="s">
        <v>62</v>
      </c>
      <c>
        <f>(M109*21)/100</f>
      </c>
      <c t="s">
        <v>27</v>
      </c>
    </row>
    <row r="110" spans="1:5" ht="12.75">
      <c r="A110" s="35" t="s">
        <v>55</v>
      </c>
      <c r="E110" s="39" t="s">
        <v>51</v>
      </c>
    </row>
    <row r="111" spans="1:5" ht="25.5">
      <c r="A111" s="35" t="s">
        <v>56</v>
      </c>
      <c r="E111" s="40" t="s">
        <v>322</v>
      </c>
    </row>
    <row r="112" spans="1:5" ht="25.5">
      <c r="A112" t="s">
        <v>58</v>
      </c>
      <c r="E112" s="39" t="s">
        <v>323</v>
      </c>
    </row>
    <row r="113" spans="1:16" ht="25.5">
      <c r="A113" t="s">
        <v>49</v>
      </c>
      <c s="34" t="s">
        <v>173</v>
      </c>
      <c s="34" t="s">
        <v>324</v>
      </c>
      <c s="35" t="s">
        <v>51</v>
      </c>
      <c s="6" t="s">
        <v>325</v>
      </c>
      <c s="36" t="s">
        <v>98</v>
      </c>
      <c s="37">
        <v>26</v>
      </c>
      <c s="36">
        <v>0</v>
      </c>
      <c s="36">
        <f>ROUND(G113*H113,6)</f>
      </c>
      <c r="L113" s="38">
        <v>0</v>
      </c>
      <c s="32">
        <f>ROUND(ROUND(L113,2)*ROUND(G113,3),2)</f>
      </c>
      <c s="36" t="s">
        <v>62</v>
      </c>
      <c>
        <f>(M113*21)/100</f>
      </c>
      <c t="s">
        <v>27</v>
      </c>
    </row>
    <row r="114" spans="1:5" ht="12.75">
      <c r="A114" s="35" t="s">
        <v>55</v>
      </c>
      <c r="E114" s="39" t="s">
        <v>51</v>
      </c>
    </row>
    <row r="115" spans="1:5" ht="12.75">
      <c r="A115" s="35" t="s">
        <v>56</v>
      </c>
      <c r="E115" s="40" t="s">
        <v>326</v>
      </c>
    </row>
    <row r="116" spans="1:5" ht="25.5">
      <c r="A116" t="s">
        <v>58</v>
      </c>
      <c r="E116" s="39" t="s">
        <v>327</v>
      </c>
    </row>
    <row r="117" spans="1:16" ht="25.5">
      <c r="A117" t="s">
        <v>49</v>
      </c>
      <c s="34" t="s">
        <v>174</v>
      </c>
      <c s="34" t="s">
        <v>328</v>
      </c>
      <c s="35" t="s">
        <v>51</v>
      </c>
      <c s="6" t="s">
        <v>329</v>
      </c>
      <c s="36" t="s">
        <v>67</v>
      </c>
      <c s="37">
        <v>84</v>
      </c>
      <c s="36">
        <v>0</v>
      </c>
      <c s="36">
        <f>ROUND(G117*H117,6)</f>
      </c>
      <c r="L117" s="38">
        <v>0</v>
      </c>
      <c s="32">
        <f>ROUND(ROUND(L117,2)*ROUND(G117,3),2)</f>
      </c>
      <c s="36" t="s">
        <v>62</v>
      </c>
      <c>
        <f>(M117*21)/100</f>
      </c>
      <c t="s">
        <v>27</v>
      </c>
    </row>
    <row r="118" spans="1:5" ht="12.75">
      <c r="A118" s="35" t="s">
        <v>55</v>
      </c>
      <c r="E118" s="39" t="s">
        <v>51</v>
      </c>
    </row>
    <row r="119" spans="1:5" ht="25.5">
      <c r="A119" s="35" t="s">
        <v>56</v>
      </c>
      <c r="E119" s="40" t="s">
        <v>330</v>
      </c>
    </row>
    <row r="120" spans="1:5" ht="25.5">
      <c r="A120" t="s">
        <v>58</v>
      </c>
      <c r="E120" s="39" t="s">
        <v>331</v>
      </c>
    </row>
    <row r="121" spans="1:16" ht="25.5">
      <c r="A121" t="s">
        <v>49</v>
      </c>
      <c s="34" t="s">
        <v>179</v>
      </c>
      <c s="34" t="s">
        <v>65</v>
      </c>
      <c s="35" t="s">
        <v>51</v>
      </c>
      <c s="6" t="s">
        <v>66</v>
      </c>
      <c s="36" t="s">
        <v>67</v>
      </c>
      <c s="37">
        <v>15</v>
      </c>
      <c s="36">
        <v>0</v>
      </c>
      <c s="36">
        <f>ROUND(G121*H121,6)</f>
      </c>
      <c r="L121" s="38">
        <v>0</v>
      </c>
      <c s="32">
        <f>ROUND(ROUND(L121,2)*ROUND(G121,3),2)</f>
      </c>
      <c s="36" t="s">
        <v>62</v>
      </c>
      <c>
        <f>(M121*21)/100</f>
      </c>
      <c t="s">
        <v>27</v>
      </c>
    </row>
    <row r="122" spans="1:5" ht="12.75">
      <c r="A122" s="35" t="s">
        <v>55</v>
      </c>
      <c r="E122" s="39" t="s">
        <v>51</v>
      </c>
    </row>
    <row r="123" spans="1:5" ht="25.5">
      <c r="A123" s="35" t="s">
        <v>56</v>
      </c>
      <c r="E123" s="40" t="s">
        <v>332</v>
      </c>
    </row>
    <row r="124" spans="1:5" ht="51">
      <c r="A124" t="s">
        <v>58</v>
      </c>
      <c r="E124" s="39" t="s">
        <v>333</v>
      </c>
    </row>
    <row r="125" spans="1:16" ht="25.5">
      <c r="A125" t="s">
        <v>49</v>
      </c>
      <c s="34" t="s">
        <v>184</v>
      </c>
      <c s="34" t="s">
        <v>150</v>
      </c>
      <c s="35" t="s">
        <v>51</v>
      </c>
      <c s="6" t="s">
        <v>151</v>
      </c>
      <c s="36" t="s">
        <v>53</v>
      </c>
      <c s="37">
        <v>15</v>
      </c>
      <c s="36">
        <v>0</v>
      </c>
      <c s="36">
        <f>ROUND(G125*H125,6)</f>
      </c>
      <c r="L125" s="38">
        <v>0</v>
      </c>
      <c s="32">
        <f>ROUND(ROUND(L125,2)*ROUND(G125,3),2)</f>
      </c>
      <c s="36" t="s">
        <v>62</v>
      </c>
      <c>
        <f>(M125*21)/100</f>
      </c>
      <c t="s">
        <v>27</v>
      </c>
    </row>
    <row r="126" spans="1:5" ht="12.75">
      <c r="A126" s="35" t="s">
        <v>55</v>
      </c>
      <c r="E126" s="39" t="s">
        <v>51</v>
      </c>
    </row>
    <row r="127" spans="1:5" ht="51">
      <c r="A127" s="35" t="s">
        <v>56</v>
      </c>
      <c r="E127" s="40" t="s">
        <v>334</v>
      </c>
    </row>
    <row r="128" spans="1:5" ht="76.5">
      <c r="A128" t="s">
        <v>58</v>
      </c>
      <c r="E128" s="39" t="s">
        <v>153</v>
      </c>
    </row>
    <row r="129" spans="1:16" ht="25.5">
      <c r="A129" t="s">
        <v>49</v>
      </c>
      <c s="34" t="s">
        <v>189</v>
      </c>
      <c s="34" t="s">
        <v>155</v>
      </c>
      <c s="35" t="s">
        <v>51</v>
      </c>
      <c s="6" t="s">
        <v>156</v>
      </c>
      <c s="36" t="s">
        <v>53</v>
      </c>
      <c s="37">
        <v>20</v>
      </c>
      <c s="36">
        <v>0</v>
      </c>
      <c s="36">
        <f>ROUND(G129*H129,6)</f>
      </c>
      <c r="L129" s="38">
        <v>0</v>
      </c>
      <c s="32">
        <f>ROUND(ROUND(L129,2)*ROUND(G129,3),2)</f>
      </c>
      <c s="36" t="s">
        <v>62</v>
      </c>
      <c>
        <f>(M129*21)/100</f>
      </c>
      <c t="s">
        <v>27</v>
      </c>
    </row>
    <row r="130" spans="1:5" ht="12.75">
      <c r="A130" s="35" t="s">
        <v>55</v>
      </c>
      <c r="E130" s="39" t="s">
        <v>51</v>
      </c>
    </row>
    <row r="131" spans="1:5" ht="51">
      <c r="A131" s="35" t="s">
        <v>56</v>
      </c>
      <c r="E131" s="40" t="s">
        <v>335</v>
      </c>
    </row>
    <row r="132" spans="1:5" ht="63.75">
      <c r="A132" t="s">
        <v>58</v>
      </c>
      <c r="E132" s="39" t="s">
        <v>158</v>
      </c>
    </row>
    <row r="133" spans="1:16" ht="25.5">
      <c r="A133" t="s">
        <v>49</v>
      </c>
      <c s="34" t="s">
        <v>192</v>
      </c>
      <c s="34" t="s">
        <v>336</v>
      </c>
      <c s="35" t="s">
        <v>51</v>
      </c>
      <c s="6" t="s">
        <v>337</v>
      </c>
      <c s="36" t="s">
        <v>53</v>
      </c>
      <c s="37">
        <v>33</v>
      </c>
      <c s="36">
        <v>0</v>
      </c>
      <c s="36">
        <f>ROUND(G133*H133,6)</f>
      </c>
      <c r="L133" s="38">
        <v>0</v>
      </c>
      <c s="32">
        <f>ROUND(ROUND(L133,2)*ROUND(G133,3),2)</f>
      </c>
      <c s="36" t="s">
        <v>62</v>
      </c>
      <c>
        <f>(M133*21)/100</f>
      </c>
      <c t="s">
        <v>27</v>
      </c>
    </row>
    <row r="134" spans="1:5" ht="12.75">
      <c r="A134" s="35" t="s">
        <v>55</v>
      </c>
      <c r="E134" s="39" t="s">
        <v>51</v>
      </c>
    </row>
    <row r="135" spans="1:5" ht="12.75">
      <c r="A135" s="35" t="s">
        <v>56</v>
      </c>
      <c r="E135" s="40" t="s">
        <v>51</v>
      </c>
    </row>
    <row r="136" spans="1:5" ht="12.75">
      <c r="A136" t="s">
        <v>58</v>
      </c>
      <c r="E136" s="39" t="s">
        <v>51</v>
      </c>
    </row>
    <row r="137" spans="1:13" ht="12.75">
      <c r="A137" t="s">
        <v>46</v>
      </c>
      <c r="C137" s="31" t="s">
        <v>74</v>
      </c>
      <c r="E137" s="33" t="s">
        <v>165</v>
      </c>
      <c r="J137" s="32">
        <f>0</f>
      </c>
      <c s="32">
        <f>0</f>
      </c>
      <c s="32">
        <f>0+L138+L142+L146+L150+L154+L158+L162+L166+L170+L174</f>
      </c>
      <c s="32">
        <f>0+M138+M142+M146+M150+M154+M158+M162+M166+M170+M174</f>
      </c>
    </row>
    <row r="138" spans="1:16" ht="25.5">
      <c r="A138" t="s">
        <v>49</v>
      </c>
      <c s="34" t="s">
        <v>197</v>
      </c>
      <c s="34" t="s">
        <v>65</v>
      </c>
      <c s="35" t="s">
        <v>51</v>
      </c>
      <c s="6" t="s">
        <v>66</v>
      </c>
      <c s="36" t="s">
        <v>67</v>
      </c>
      <c s="37">
        <v>99</v>
      </c>
      <c s="36">
        <v>0</v>
      </c>
      <c s="36">
        <f>ROUND(G138*H138,6)</f>
      </c>
      <c r="L138" s="38">
        <v>0</v>
      </c>
      <c s="32">
        <f>ROUND(ROUND(L138,2)*ROUND(G138,3),2)</f>
      </c>
      <c s="36" t="s">
        <v>62</v>
      </c>
      <c>
        <f>(M138*21)/100</f>
      </c>
      <c t="s">
        <v>27</v>
      </c>
    </row>
    <row r="139" spans="1:5" ht="12.75">
      <c r="A139" s="35" t="s">
        <v>55</v>
      </c>
      <c r="E139" s="39" t="s">
        <v>51</v>
      </c>
    </row>
    <row r="140" spans="1:5" ht="51">
      <c r="A140" s="35" t="s">
        <v>56</v>
      </c>
      <c r="E140" s="40" t="s">
        <v>338</v>
      </c>
    </row>
    <row r="141" spans="1:5" ht="51">
      <c r="A141" t="s">
        <v>58</v>
      </c>
      <c r="E141" s="39" t="s">
        <v>339</v>
      </c>
    </row>
    <row r="142" spans="1:16" ht="25.5">
      <c r="A142" t="s">
        <v>49</v>
      </c>
      <c s="34" t="s">
        <v>198</v>
      </c>
      <c s="34" t="s">
        <v>340</v>
      </c>
      <c s="35" t="s">
        <v>51</v>
      </c>
      <c s="6" t="s">
        <v>66</v>
      </c>
      <c s="36" t="s">
        <v>67</v>
      </c>
      <c s="37">
        <v>15</v>
      </c>
      <c s="36">
        <v>0</v>
      </c>
      <c s="36">
        <f>ROUND(G142*H142,6)</f>
      </c>
      <c r="L142" s="38">
        <v>0</v>
      </c>
      <c s="32">
        <f>ROUND(ROUND(L142,2)*ROUND(G142,3),2)</f>
      </c>
      <c s="36" t="s">
        <v>62</v>
      </c>
      <c>
        <f>(M142*21)/100</f>
      </c>
      <c t="s">
        <v>27</v>
      </c>
    </row>
    <row r="143" spans="1:5" ht="12.75">
      <c r="A143" s="35" t="s">
        <v>55</v>
      </c>
      <c r="E143" s="39" t="s">
        <v>51</v>
      </c>
    </row>
    <row r="144" spans="1:5" ht="12.75">
      <c r="A144" s="35" t="s">
        <v>56</v>
      </c>
      <c r="E144" s="40" t="s">
        <v>341</v>
      </c>
    </row>
    <row r="145" spans="1:5" ht="38.25">
      <c r="A145" t="s">
        <v>58</v>
      </c>
      <c r="E145" s="39" t="s">
        <v>342</v>
      </c>
    </row>
    <row r="146" spans="1:16" ht="25.5">
      <c r="A146" t="s">
        <v>49</v>
      </c>
      <c s="34" t="s">
        <v>204</v>
      </c>
      <c s="34" t="s">
        <v>150</v>
      </c>
      <c s="35" t="s">
        <v>51</v>
      </c>
      <c s="6" t="s">
        <v>151</v>
      </c>
      <c s="36" t="s">
        <v>53</v>
      </c>
      <c s="37">
        <v>64</v>
      </c>
      <c s="36">
        <v>0</v>
      </c>
      <c s="36">
        <f>ROUND(G146*H146,6)</f>
      </c>
      <c r="L146" s="38">
        <v>0</v>
      </c>
      <c s="32">
        <f>ROUND(ROUND(L146,2)*ROUND(G146,3),2)</f>
      </c>
      <c s="36" t="s">
        <v>62</v>
      </c>
      <c>
        <f>(M146*21)/100</f>
      </c>
      <c t="s">
        <v>27</v>
      </c>
    </row>
    <row r="147" spans="1:5" ht="12.75">
      <c r="A147" s="35" t="s">
        <v>55</v>
      </c>
      <c r="E147" s="39" t="s">
        <v>51</v>
      </c>
    </row>
    <row r="148" spans="1:5" ht="38.25">
      <c r="A148" s="35" t="s">
        <v>56</v>
      </c>
      <c r="E148" s="40" t="s">
        <v>343</v>
      </c>
    </row>
    <row r="149" spans="1:5" ht="76.5">
      <c r="A149" t="s">
        <v>58</v>
      </c>
      <c r="E149" s="39" t="s">
        <v>153</v>
      </c>
    </row>
    <row r="150" spans="1:16" ht="25.5">
      <c r="A150" t="s">
        <v>49</v>
      </c>
      <c s="34" t="s">
        <v>209</v>
      </c>
      <c s="34" t="s">
        <v>155</v>
      </c>
      <c s="35" t="s">
        <v>51</v>
      </c>
      <c s="6" t="s">
        <v>156</v>
      </c>
      <c s="36" t="s">
        <v>53</v>
      </c>
      <c s="37">
        <v>29</v>
      </c>
      <c s="36">
        <v>0</v>
      </c>
      <c s="36">
        <f>ROUND(G150*H150,6)</f>
      </c>
      <c r="L150" s="38">
        <v>0</v>
      </c>
      <c s="32">
        <f>ROUND(ROUND(L150,2)*ROUND(G150,3),2)</f>
      </c>
      <c s="36" t="s">
        <v>62</v>
      </c>
      <c>
        <f>(M150*21)/100</f>
      </c>
      <c t="s">
        <v>27</v>
      </c>
    </row>
    <row r="151" spans="1:5" ht="12.75">
      <c r="A151" s="35" t="s">
        <v>55</v>
      </c>
      <c r="E151" s="39" t="s">
        <v>51</v>
      </c>
    </row>
    <row r="152" spans="1:5" ht="38.25">
      <c r="A152" s="35" t="s">
        <v>56</v>
      </c>
      <c r="E152" s="40" t="s">
        <v>344</v>
      </c>
    </row>
    <row r="153" spans="1:5" ht="63.75">
      <c r="A153" t="s">
        <v>58</v>
      </c>
      <c r="E153" s="39" t="s">
        <v>158</v>
      </c>
    </row>
    <row r="154" spans="1:16" ht="12.75">
      <c r="A154" t="s">
        <v>49</v>
      </c>
      <c s="34" t="s">
        <v>214</v>
      </c>
      <c s="34" t="s">
        <v>175</v>
      </c>
      <c s="35" t="s">
        <v>51</v>
      </c>
      <c s="6" t="s">
        <v>176</v>
      </c>
      <c s="36" t="s">
        <v>53</v>
      </c>
      <c s="37">
        <v>294</v>
      </c>
      <c s="36">
        <v>0</v>
      </c>
      <c s="36">
        <f>ROUND(G154*H154,6)</f>
      </c>
      <c r="L154" s="38">
        <v>0</v>
      </c>
      <c s="32">
        <f>ROUND(ROUND(L154,2)*ROUND(G154,3),2)</f>
      </c>
      <c s="36" t="s">
        <v>62</v>
      </c>
      <c>
        <f>(M154*21)/100</f>
      </c>
      <c t="s">
        <v>27</v>
      </c>
    </row>
    <row r="155" spans="1:5" ht="12.75">
      <c r="A155" s="35" t="s">
        <v>55</v>
      </c>
      <c r="E155" s="39" t="s">
        <v>51</v>
      </c>
    </row>
    <row r="156" spans="1:5" ht="25.5">
      <c r="A156" s="35" t="s">
        <v>56</v>
      </c>
      <c r="E156" s="40" t="s">
        <v>345</v>
      </c>
    </row>
    <row r="157" spans="1:5" ht="38.25">
      <c r="A157" t="s">
        <v>58</v>
      </c>
      <c r="E157" s="39" t="s">
        <v>178</v>
      </c>
    </row>
    <row r="158" spans="1:16" ht="12.75">
      <c r="A158" t="s">
        <v>49</v>
      </c>
      <c s="34" t="s">
        <v>219</v>
      </c>
      <c s="34" t="s">
        <v>346</v>
      </c>
      <c s="35" t="s">
        <v>51</v>
      </c>
      <c s="6" t="s">
        <v>347</v>
      </c>
      <c s="36" t="s">
        <v>53</v>
      </c>
      <c s="37">
        <v>353</v>
      </c>
      <c s="36">
        <v>0</v>
      </c>
      <c s="36">
        <f>ROUND(G158*H158,6)</f>
      </c>
      <c r="L158" s="38">
        <v>0</v>
      </c>
      <c s="32">
        <f>ROUND(ROUND(L158,2)*ROUND(G158,3),2)</f>
      </c>
      <c s="36" t="s">
        <v>62</v>
      </c>
      <c>
        <f>(M158*21)/100</f>
      </c>
      <c t="s">
        <v>27</v>
      </c>
    </row>
    <row r="159" spans="1:5" ht="12.75">
      <c r="A159" s="35" t="s">
        <v>55</v>
      </c>
      <c r="E159" s="39" t="s">
        <v>51</v>
      </c>
    </row>
    <row r="160" spans="1:5" ht="12.75">
      <c r="A160" s="35" t="s">
        <v>56</v>
      </c>
      <c r="E160" s="40" t="s">
        <v>182</v>
      </c>
    </row>
    <row r="161" spans="1:5" ht="38.25">
      <c r="A161" t="s">
        <v>58</v>
      </c>
      <c r="E161" s="39" t="s">
        <v>348</v>
      </c>
    </row>
    <row r="162" spans="1:16" ht="25.5">
      <c r="A162" t="s">
        <v>49</v>
      </c>
      <c s="34" t="s">
        <v>224</v>
      </c>
      <c s="34" t="s">
        <v>96</v>
      </c>
      <c s="35" t="s">
        <v>51</v>
      </c>
      <c s="6" t="s">
        <v>97</v>
      </c>
      <c s="36" t="s">
        <v>98</v>
      </c>
      <c s="37">
        <v>194</v>
      </c>
      <c s="36">
        <v>0</v>
      </c>
      <c s="36">
        <f>ROUND(G162*H162,6)</f>
      </c>
      <c r="L162" s="38">
        <v>0</v>
      </c>
      <c s="32">
        <f>ROUND(ROUND(L162,2)*ROUND(G162,3),2)</f>
      </c>
      <c s="36" t="s">
        <v>62</v>
      </c>
      <c>
        <f>(M162*21)/100</f>
      </c>
      <c t="s">
        <v>27</v>
      </c>
    </row>
    <row r="163" spans="1:5" ht="12.75">
      <c r="A163" s="35" t="s">
        <v>55</v>
      </c>
      <c r="E163" s="39" t="s">
        <v>51</v>
      </c>
    </row>
    <row r="164" spans="1:5" ht="38.25">
      <c r="A164" s="35" t="s">
        <v>56</v>
      </c>
      <c r="E164" s="40" t="s">
        <v>349</v>
      </c>
    </row>
    <row r="165" spans="1:5" ht="38.25">
      <c r="A165" t="s">
        <v>58</v>
      </c>
      <c r="E165" s="39" t="s">
        <v>191</v>
      </c>
    </row>
    <row r="166" spans="1:16" ht="12.75">
      <c r="A166" t="s">
        <v>49</v>
      </c>
      <c s="34" t="s">
        <v>229</v>
      </c>
      <c s="34" t="s">
        <v>193</v>
      </c>
      <c s="35" t="s">
        <v>51</v>
      </c>
      <c s="6" t="s">
        <v>194</v>
      </c>
      <c s="36" t="s">
        <v>98</v>
      </c>
      <c s="37">
        <v>124</v>
      </c>
      <c s="36">
        <v>0</v>
      </c>
      <c s="36">
        <f>ROUND(G166*H166,6)</f>
      </c>
      <c r="L166" s="38">
        <v>0</v>
      </c>
      <c s="32">
        <f>ROUND(ROUND(L166,2)*ROUND(G166,3),2)</f>
      </c>
      <c s="36" t="s">
        <v>62</v>
      </c>
      <c>
        <f>(M166*21)/100</f>
      </c>
      <c t="s">
        <v>27</v>
      </c>
    </row>
    <row r="167" spans="1:5" ht="12.75">
      <c r="A167" s="35" t="s">
        <v>55</v>
      </c>
      <c r="E167" s="39" t="s">
        <v>51</v>
      </c>
    </row>
    <row r="168" spans="1:5" ht="25.5">
      <c r="A168" s="35" t="s">
        <v>56</v>
      </c>
      <c r="E168" s="40" t="s">
        <v>195</v>
      </c>
    </row>
    <row r="169" spans="1:5" ht="25.5">
      <c r="A169" t="s">
        <v>58</v>
      </c>
      <c r="E169" s="39" t="s">
        <v>196</v>
      </c>
    </row>
    <row r="170" spans="1:16" ht="12.75">
      <c r="A170" t="s">
        <v>49</v>
      </c>
      <c s="34" t="s">
        <v>232</v>
      </c>
      <c s="34" t="s">
        <v>102</v>
      </c>
      <c s="35" t="s">
        <v>51</v>
      </c>
      <c s="6" t="s">
        <v>103</v>
      </c>
      <c s="36" t="s">
        <v>98</v>
      </c>
      <c s="37">
        <v>110</v>
      </c>
      <c s="36">
        <v>0</v>
      </c>
      <c s="36">
        <f>ROUND(G170*H170,6)</f>
      </c>
      <c r="L170" s="38">
        <v>0</v>
      </c>
      <c s="32">
        <f>ROUND(ROUND(L170,2)*ROUND(G170,3),2)</f>
      </c>
      <c s="36" t="s">
        <v>62</v>
      </c>
      <c>
        <f>(M170*21)/100</f>
      </c>
      <c t="s">
        <v>27</v>
      </c>
    </row>
    <row r="171" spans="1:5" ht="12.75">
      <c r="A171" s="35" t="s">
        <v>55</v>
      </c>
      <c r="E171" s="39" t="s">
        <v>51</v>
      </c>
    </row>
    <row r="172" spans="1:5" ht="25.5">
      <c r="A172" s="35" t="s">
        <v>56</v>
      </c>
      <c r="E172" s="40" t="s">
        <v>105</v>
      </c>
    </row>
    <row r="173" spans="1:5" ht="12.75">
      <c r="A173" t="s">
        <v>58</v>
      </c>
      <c r="E173" s="39" t="s">
        <v>51</v>
      </c>
    </row>
    <row r="174" spans="1:16" ht="25.5">
      <c r="A174" t="s">
        <v>49</v>
      </c>
      <c s="34" t="s">
        <v>234</v>
      </c>
      <c s="34" t="s">
        <v>199</v>
      </c>
      <c s="35" t="s">
        <v>51</v>
      </c>
      <c s="6" t="s">
        <v>200</v>
      </c>
      <c s="36" t="s">
        <v>67</v>
      </c>
      <c s="37">
        <v>2</v>
      </c>
      <c s="36">
        <v>0</v>
      </c>
      <c s="36">
        <f>ROUND(G174*H174,6)</f>
      </c>
      <c r="L174" s="38">
        <v>0</v>
      </c>
      <c s="32">
        <f>ROUND(ROUND(L174,2)*ROUND(G174,3),2)</f>
      </c>
      <c s="36" t="s">
        <v>62</v>
      </c>
      <c>
        <f>(M174*21)/100</f>
      </c>
      <c t="s">
        <v>27</v>
      </c>
    </row>
    <row r="175" spans="1:5" ht="12.75">
      <c r="A175" s="35" t="s">
        <v>55</v>
      </c>
      <c r="E175" s="39" t="s">
        <v>51</v>
      </c>
    </row>
    <row r="176" spans="1:5" ht="25.5">
      <c r="A176" s="35" t="s">
        <v>56</v>
      </c>
      <c r="E176" s="40" t="s">
        <v>350</v>
      </c>
    </row>
    <row r="177" spans="1:5" ht="25.5">
      <c r="A177" t="s">
        <v>58</v>
      </c>
      <c r="E177" s="39" t="s">
        <v>202</v>
      </c>
    </row>
    <row r="178" spans="1:13" ht="12.75">
      <c r="A178" t="s">
        <v>46</v>
      </c>
      <c r="C178" s="31" t="s">
        <v>80</v>
      </c>
      <c r="E178" s="33" t="s">
        <v>351</v>
      </c>
      <c r="J178" s="32">
        <f>0</f>
      </c>
      <c s="32">
        <f>0</f>
      </c>
      <c s="32">
        <f>0+L179+L183+L187+L191+L195+L199+L203</f>
      </c>
      <c s="32">
        <f>0+M179+M183+M187+M191+M195+M199+M203</f>
      </c>
    </row>
    <row r="179" spans="1:16" ht="12.75">
      <c r="A179" t="s">
        <v>49</v>
      </c>
      <c s="34" t="s">
        <v>237</v>
      </c>
      <c s="34" t="s">
        <v>352</v>
      </c>
      <c s="35" t="s">
        <v>51</v>
      </c>
      <c s="6" t="s">
        <v>353</v>
      </c>
      <c s="36" t="s">
        <v>53</v>
      </c>
      <c s="37">
        <v>65</v>
      </c>
      <c s="36">
        <v>0</v>
      </c>
      <c s="36">
        <f>ROUND(G179*H179,6)</f>
      </c>
      <c r="L179" s="38">
        <v>0</v>
      </c>
      <c s="32">
        <f>ROUND(ROUND(L179,2)*ROUND(G179,3),2)</f>
      </c>
      <c s="36" t="s">
        <v>77</v>
      </c>
      <c>
        <f>(M179*21)/100</f>
      </c>
      <c t="s">
        <v>27</v>
      </c>
    </row>
    <row r="180" spans="1:5" ht="12.75">
      <c r="A180" s="35" t="s">
        <v>55</v>
      </c>
      <c r="E180" s="39" t="s">
        <v>51</v>
      </c>
    </row>
    <row r="181" spans="1:5" ht="25.5">
      <c r="A181" s="35" t="s">
        <v>56</v>
      </c>
      <c r="E181" s="40" t="s">
        <v>354</v>
      </c>
    </row>
    <row r="182" spans="1:5" ht="51">
      <c r="A182" t="s">
        <v>58</v>
      </c>
      <c r="E182" s="39" t="s">
        <v>355</v>
      </c>
    </row>
    <row r="183" spans="1:16" ht="25.5">
      <c r="A183" t="s">
        <v>49</v>
      </c>
      <c s="34" t="s">
        <v>240</v>
      </c>
      <c s="34" t="s">
        <v>356</v>
      </c>
      <c s="35" t="s">
        <v>51</v>
      </c>
      <c s="6" t="s">
        <v>357</v>
      </c>
      <c s="36" t="s">
        <v>125</v>
      </c>
      <c s="37">
        <v>1.3</v>
      </c>
      <c s="36">
        <v>0</v>
      </c>
      <c s="36">
        <f>ROUND(G183*H183,6)</f>
      </c>
      <c r="L183" s="38">
        <v>0</v>
      </c>
      <c s="32">
        <f>ROUND(ROUND(L183,2)*ROUND(G183,3),2)</f>
      </c>
      <c s="36" t="s">
        <v>62</v>
      </c>
      <c>
        <f>(M183*21)/100</f>
      </c>
      <c t="s">
        <v>27</v>
      </c>
    </row>
    <row r="184" spans="1:5" ht="12.75">
      <c r="A184" s="35" t="s">
        <v>55</v>
      </c>
      <c r="E184" s="39" t="s">
        <v>51</v>
      </c>
    </row>
    <row r="185" spans="1:5" ht="12.75">
      <c r="A185" s="35" t="s">
        <v>56</v>
      </c>
      <c r="E185" s="40" t="s">
        <v>358</v>
      </c>
    </row>
    <row r="186" spans="1:5" ht="89.25">
      <c r="A186" t="s">
        <v>58</v>
      </c>
      <c r="E186" s="39" t="s">
        <v>359</v>
      </c>
    </row>
    <row r="187" spans="1:16" ht="25.5">
      <c r="A187" t="s">
        <v>49</v>
      </c>
      <c s="34" t="s">
        <v>245</v>
      </c>
      <c s="34" t="s">
        <v>360</v>
      </c>
      <c s="35" t="s">
        <v>51</v>
      </c>
      <c s="6" t="s">
        <v>361</v>
      </c>
      <c s="36" t="s">
        <v>53</v>
      </c>
      <c s="37">
        <v>65</v>
      </c>
      <c s="36">
        <v>0</v>
      </c>
      <c s="36">
        <f>ROUND(G187*H187,6)</f>
      </c>
      <c r="L187" s="38">
        <v>0</v>
      </c>
      <c s="32">
        <f>ROUND(ROUND(L187,2)*ROUND(G187,3),2)</f>
      </c>
      <c s="36" t="s">
        <v>77</v>
      </c>
      <c>
        <f>(M187*21)/100</f>
      </c>
      <c t="s">
        <v>27</v>
      </c>
    </row>
    <row r="188" spans="1:5" ht="12.75">
      <c r="A188" s="35" t="s">
        <v>55</v>
      </c>
      <c r="E188" s="39" t="s">
        <v>51</v>
      </c>
    </row>
    <row r="189" spans="1:5" ht="12.75">
      <c r="A189" s="35" t="s">
        <v>56</v>
      </c>
      <c r="E189" s="40" t="s">
        <v>51</v>
      </c>
    </row>
    <row r="190" spans="1:5" ht="12.75">
      <c r="A190" t="s">
        <v>58</v>
      </c>
      <c r="E190" s="39" t="s">
        <v>51</v>
      </c>
    </row>
    <row r="191" spans="1:16" ht="12.75">
      <c r="A191" t="s">
        <v>49</v>
      </c>
      <c s="34" t="s">
        <v>250</v>
      </c>
      <c s="34" t="s">
        <v>362</v>
      </c>
      <c s="35" t="s">
        <v>51</v>
      </c>
      <c s="6" t="s">
        <v>363</v>
      </c>
      <c s="36" t="s">
        <v>53</v>
      </c>
      <c s="37">
        <v>4</v>
      </c>
      <c s="36">
        <v>0</v>
      </c>
      <c s="36">
        <f>ROUND(G191*H191,6)</f>
      </c>
      <c r="L191" s="38">
        <v>0</v>
      </c>
      <c s="32">
        <f>ROUND(ROUND(L191,2)*ROUND(G191,3),2)</f>
      </c>
      <c s="36" t="s">
        <v>62</v>
      </c>
      <c>
        <f>(M191*21)/100</f>
      </c>
      <c t="s">
        <v>27</v>
      </c>
    </row>
    <row r="192" spans="1:5" ht="12.75">
      <c r="A192" s="35" t="s">
        <v>55</v>
      </c>
      <c r="E192" s="39" t="s">
        <v>51</v>
      </c>
    </row>
    <row r="193" spans="1:5" ht="25.5">
      <c r="A193" s="35" t="s">
        <v>56</v>
      </c>
      <c r="E193" s="40" t="s">
        <v>364</v>
      </c>
    </row>
    <row r="194" spans="1:5" ht="51">
      <c r="A194" t="s">
        <v>58</v>
      </c>
      <c r="E194" s="39" t="s">
        <v>365</v>
      </c>
    </row>
    <row r="195" spans="1:16" ht="12.75">
      <c r="A195" t="s">
        <v>49</v>
      </c>
      <c s="34" t="s">
        <v>255</v>
      </c>
      <c s="34" t="s">
        <v>366</v>
      </c>
      <c s="35" t="s">
        <v>51</v>
      </c>
      <c s="6" t="s">
        <v>367</v>
      </c>
      <c s="36" t="s">
        <v>53</v>
      </c>
      <c s="37">
        <v>6</v>
      </c>
      <c s="36">
        <v>0</v>
      </c>
      <c s="36">
        <f>ROUND(G195*H195,6)</f>
      </c>
      <c r="L195" s="38">
        <v>0</v>
      </c>
      <c s="32">
        <f>ROUND(ROUND(L195,2)*ROUND(G195,3),2)</f>
      </c>
      <c s="36" t="s">
        <v>62</v>
      </c>
      <c>
        <f>(M195*21)/100</f>
      </c>
      <c t="s">
        <v>27</v>
      </c>
    </row>
    <row r="196" spans="1:5" ht="12.75">
      <c r="A196" s="35" t="s">
        <v>55</v>
      </c>
      <c r="E196" s="39" t="s">
        <v>51</v>
      </c>
    </row>
    <row r="197" spans="1:5" ht="12.75">
      <c r="A197" s="35" t="s">
        <v>56</v>
      </c>
      <c r="E197" s="40" t="s">
        <v>368</v>
      </c>
    </row>
    <row r="198" spans="1:5" ht="25.5">
      <c r="A198" t="s">
        <v>58</v>
      </c>
      <c r="E198" s="39" t="s">
        <v>369</v>
      </c>
    </row>
    <row r="199" spans="1:16" ht="12.75">
      <c r="A199" t="s">
        <v>49</v>
      </c>
      <c s="34" t="s">
        <v>258</v>
      </c>
      <c s="34" t="s">
        <v>370</v>
      </c>
      <c s="35" t="s">
        <v>51</v>
      </c>
      <c s="6" t="s">
        <v>371</v>
      </c>
      <c s="36" t="s">
        <v>53</v>
      </c>
      <c s="37">
        <v>6</v>
      </c>
      <c s="36">
        <v>0</v>
      </c>
      <c s="36">
        <f>ROUND(G199*H199,6)</f>
      </c>
      <c r="L199" s="38">
        <v>0</v>
      </c>
      <c s="32">
        <f>ROUND(ROUND(L199,2)*ROUND(G199,3),2)</f>
      </c>
      <c s="36" t="s">
        <v>62</v>
      </c>
      <c>
        <f>(M199*21)/100</f>
      </c>
      <c t="s">
        <v>27</v>
      </c>
    </row>
    <row r="200" spans="1:5" ht="12.75">
      <c r="A200" s="35" t="s">
        <v>55</v>
      </c>
      <c r="E200" s="39" t="s">
        <v>51</v>
      </c>
    </row>
    <row r="201" spans="1:5" ht="12.75">
      <c r="A201" s="35" t="s">
        <v>56</v>
      </c>
      <c r="E201" s="40" t="s">
        <v>372</v>
      </c>
    </row>
    <row r="202" spans="1:5" ht="12.75">
      <c r="A202" t="s">
        <v>58</v>
      </c>
      <c r="E202" s="39" t="s">
        <v>373</v>
      </c>
    </row>
    <row r="203" spans="1:16" ht="25.5">
      <c r="A203" t="s">
        <v>49</v>
      </c>
      <c s="34" t="s">
        <v>264</v>
      </c>
      <c s="34" t="s">
        <v>215</v>
      </c>
      <c s="35" t="s">
        <v>51</v>
      </c>
      <c s="6" t="s">
        <v>216</v>
      </c>
      <c s="36" t="s">
        <v>125</v>
      </c>
      <c s="37">
        <v>0.4</v>
      </c>
      <c s="36">
        <v>0</v>
      </c>
      <c s="36">
        <f>ROUND(G203*H203,6)</f>
      </c>
      <c r="L203" s="38">
        <v>0</v>
      </c>
      <c s="32">
        <f>ROUND(ROUND(L203,2)*ROUND(G203,3),2)</f>
      </c>
      <c s="36" t="s">
        <v>62</v>
      </c>
      <c>
        <f>(M203*21)/100</f>
      </c>
      <c t="s">
        <v>27</v>
      </c>
    </row>
    <row r="204" spans="1:5" ht="12.75">
      <c r="A204" s="35" t="s">
        <v>55</v>
      </c>
      <c r="E204" s="39" t="s">
        <v>51</v>
      </c>
    </row>
    <row r="205" spans="1:5" ht="25.5">
      <c r="A205" s="35" t="s">
        <v>56</v>
      </c>
      <c r="E205" s="40" t="s">
        <v>374</v>
      </c>
    </row>
    <row r="206" spans="1:5" ht="38.25">
      <c r="A206" t="s">
        <v>58</v>
      </c>
      <c r="E206" s="39" t="s">
        <v>375</v>
      </c>
    </row>
    <row r="207" spans="1:13" ht="12.75">
      <c r="A207" t="s">
        <v>46</v>
      </c>
      <c r="C207" s="31" t="s">
        <v>85</v>
      </c>
      <c r="E207" s="33" t="s">
        <v>257</v>
      </c>
      <c r="J207" s="32">
        <f>0</f>
      </c>
      <c s="32">
        <f>0</f>
      </c>
      <c s="32">
        <f>0+L208+L212+L216+L220+L224+L228</f>
      </c>
      <c s="32">
        <f>0+M208+M212+M216+M220+M224+M228</f>
      </c>
    </row>
    <row r="208" spans="1:16" ht="25.5">
      <c r="A208" t="s">
        <v>49</v>
      </c>
      <c s="34" t="s">
        <v>269</v>
      </c>
      <c s="34" t="s">
        <v>259</v>
      </c>
      <c s="35" t="s">
        <v>51</v>
      </c>
      <c s="6" t="s">
        <v>260</v>
      </c>
      <c s="36" t="s">
        <v>261</v>
      </c>
      <c s="37">
        <v>110.08</v>
      </c>
      <c s="36">
        <v>0</v>
      </c>
      <c s="36">
        <f>ROUND(G208*H208,6)</f>
      </c>
      <c r="L208" s="38">
        <v>0</v>
      </c>
      <c s="32">
        <f>ROUND(ROUND(L208,2)*ROUND(G208,3),2)</f>
      </c>
      <c s="36" t="s">
        <v>62</v>
      </c>
      <c>
        <f>(M208*21)/100</f>
      </c>
      <c t="s">
        <v>27</v>
      </c>
    </row>
    <row r="209" spans="1:5" ht="12.75">
      <c r="A209" s="35" t="s">
        <v>55</v>
      </c>
      <c r="E209" s="39" t="s">
        <v>51</v>
      </c>
    </row>
    <row r="210" spans="1:5" ht="102">
      <c r="A210" s="35" t="s">
        <v>56</v>
      </c>
      <c r="E210" s="40" t="s">
        <v>376</v>
      </c>
    </row>
    <row r="211" spans="1:5" ht="25.5">
      <c r="A211" t="s">
        <v>58</v>
      </c>
      <c r="E211" s="39" t="s">
        <v>263</v>
      </c>
    </row>
    <row r="212" spans="1:16" ht="12.75">
      <c r="A212" t="s">
        <v>49</v>
      </c>
      <c s="34" t="s">
        <v>274</v>
      </c>
      <c s="34" t="s">
        <v>265</v>
      </c>
      <c s="35" t="s">
        <v>51</v>
      </c>
      <c s="6" t="s">
        <v>266</v>
      </c>
      <c s="36" t="s">
        <v>261</v>
      </c>
      <c s="37">
        <v>220.15</v>
      </c>
      <c s="36">
        <v>0</v>
      </c>
      <c s="36">
        <f>ROUND(G212*H212,6)</f>
      </c>
      <c r="L212" s="38">
        <v>0</v>
      </c>
      <c s="32">
        <f>ROUND(ROUND(L212,2)*ROUND(G212,3),2)</f>
      </c>
      <c s="36" t="s">
        <v>62</v>
      </c>
      <c>
        <f>(M212*21)/100</f>
      </c>
      <c t="s">
        <v>27</v>
      </c>
    </row>
    <row r="213" spans="1:5" ht="12.75">
      <c r="A213" s="35" t="s">
        <v>55</v>
      </c>
      <c r="E213" s="39" t="s">
        <v>51</v>
      </c>
    </row>
    <row r="214" spans="1:5" ht="63.75">
      <c r="A214" s="35" t="s">
        <v>56</v>
      </c>
      <c r="E214" s="40" t="s">
        <v>377</v>
      </c>
    </row>
    <row r="215" spans="1:5" ht="63.75">
      <c r="A215" t="s">
        <v>58</v>
      </c>
      <c r="E215" s="39" t="s">
        <v>378</v>
      </c>
    </row>
    <row r="216" spans="1:16" ht="25.5">
      <c r="A216" t="s">
        <v>49</v>
      </c>
      <c s="34" t="s">
        <v>281</v>
      </c>
      <c s="34" t="s">
        <v>270</v>
      </c>
      <c s="35" t="s">
        <v>51</v>
      </c>
      <c s="6" t="s">
        <v>271</v>
      </c>
      <c s="36" t="s">
        <v>261</v>
      </c>
      <c s="37">
        <v>177.3</v>
      </c>
      <c s="36">
        <v>0</v>
      </c>
      <c s="36">
        <f>ROUND(G216*H216,6)</f>
      </c>
      <c r="L216" s="38">
        <v>0</v>
      </c>
      <c s="32">
        <f>ROUND(ROUND(L216,2)*ROUND(G216,3),2)</f>
      </c>
      <c s="36" t="s">
        <v>62</v>
      </c>
      <c>
        <f>(M216*21)/100</f>
      </c>
      <c t="s">
        <v>27</v>
      </c>
    </row>
    <row r="217" spans="1:5" ht="12.75">
      <c r="A217" s="35" t="s">
        <v>55</v>
      </c>
      <c r="E217" s="39" t="s">
        <v>51</v>
      </c>
    </row>
    <row r="218" spans="1:5" ht="38.25">
      <c r="A218" s="35" t="s">
        <v>56</v>
      </c>
      <c r="E218" s="40" t="s">
        <v>379</v>
      </c>
    </row>
    <row r="219" spans="1:5" ht="127.5">
      <c r="A219" t="s">
        <v>58</v>
      </c>
      <c r="E219" s="39" t="s">
        <v>380</v>
      </c>
    </row>
    <row r="220" spans="1:16" ht="25.5">
      <c r="A220" t="s">
        <v>49</v>
      </c>
      <c s="34" t="s">
        <v>381</v>
      </c>
      <c s="34" t="s">
        <v>382</v>
      </c>
      <c s="35" t="s">
        <v>51</v>
      </c>
      <c s="6" t="s">
        <v>383</v>
      </c>
      <c s="36" t="s">
        <v>384</v>
      </c>
      <c s="37">
        <v>177.3</v>
      </c>
      <c s="36">
        <v>0</v>
      </c>
      <c s="36">
        <f>ROUND(G220*H220,6)</f>
      </c>
      <c r="L220" s="38">
        <v>0</v>
      </c>
      <c s="32">
        <f>ROUND(ROUND(L220,2)*ROUND(G220,3),2)</f>
      </c>
      <c s="36" t="s">
        <v>62</v>
      </c>
      <c>
        <f>(M220*21)/100</f>
      </c>
      <c t="s">
        <v>27</v>
      </c>
    </row>
    <row r="221" spans="1:5" ht="12.75">
      <c r="A221" s="35" t="s">
        <v>55</v>
      </c>
      <c r="E221" s="39" t="s">
        <v>51</v>
      </c>
    </row>
    <row r="222" spans="1:5" ht="12.75">
      <c r="A222" s="35" t="s">
        <v>56</v>
      </c>
      <c r="E222" s="40" t="s">
        <v>385</v>
      </c>
    </row>
    <row r="223" spans="1:5" ht="12.75">
      <c r="A223" t="s">
        <v>58</v>
      </c>
      <c r="E223" s="39" t="s">
        <v>386</v>
      </c>
    </row>
    <row r="224" spans="1:16" ht="25.5">
      <c r="A224" t="s">
        <v>49</v>
      </c>
      <c s="34" t="s">
        <v>387</v>
      </c>
      <c s="34" t="s">
        <v>275</v>
      </c>
      <c s="35" t="s">
        <v>276</v>
      </c>
      <c s="6" t="s">
        <v>277</v>
      </c>
      <c s="36" t="s">
        <v>261</v>
      </c>
      <c s="37">
        <v>75.6</v>
      </c>
      <c s="36">
        <v>0</v>
      </c>
      <c s="36">
        <f>ROUND(G224*H224,6)</f>
      </c>
      <c r="L224" s="38">
        <v>0</v>
      </c>
      <c s="32">
        <f>ROUND(ROUND(L224,2)*ROUND(G224,3),2)</f>
      </c>
      <c s="36" t="s">
        <v>77</v>
      </c>
      <c>
        <f>(M224*21)/100</f>
      </c>
      <c t="s">
        <v>27</v>
      </c>
    </row>
    <row r="225" spans="1:5" ht="25.5">
      <c r="A225" s="35" t="s">
        <v>55</v>
      </c>
      <c r="E225" s="39" t="s">
        <v>278</v>
      </c>
    </row>
    <row r="226" spans="1:5" ht="25.5">
      <c r="A226" s="35" t="s">
        <v>56</v>
      </c>
      <c r="E226" s="40" t="s">
        <v>388</v>
      </c>
    </row>
    <row r="227" spans="1:5" ht="102">
      <c r="A227" t="s">
        <v>58</v>
      </c>
      <c r="E227" s="39" t="s">
        <v>280</v>
      </c>
    </row>
    <row r="228" spans="1:16" ht="25.5">
      <c r="A228" t="s">
        <v>49</v>
      </c>
      <c s="34" t="s">
        <v>389</v>
      </c>
      <c s="34" t="s">
        <v>275</v>
      </c>
      <c s="35" t="s">
        <v>282</v>
      </c>
      <c s="6" t="s">
        <v>283</v>
      </c>
      <c s="36" t="s">
        <v>261</v>
      </c>
      <c s="37">
        <v>15.16</v>
      </c>
      <c s="36">
        <v>0</v>
      </c>
      <c s="36">
        <f>ROUND(G228*H228,6)</f>
      </c>
      <c r="L228" s="38">
        <v>0</v>
      </c>
      <c s="32">
        <f>ROUND(ROUND(L228,2)*ROUND(G228,3),2)</f>
      </c>
      <c s="36" t="s">
        <v>77</v>
      </c>
      <c>
        <f>(M228*21)/100</f>
      </c>
      <c t="s">
        <v>27</v>
      </c>
    </row>
    <row r="229" spans="1:5" ht="25.5">
      <c r="A229" s="35" t="s">
        <v>55</v>
      </c>
      <c r="E229" s="39" t="s">
        <v>278</v>
      </c>
    </row>
    <row r="230" spans="1:5" ht="25.5">
      <c r="A230" s="35" t="s">
        <v>56</v>
      </c>
      <c r="E230" s="40" t="s">
        <v>390</v>
      </c>
    </row>
    <row r="231" spans="1:5" ht="102">
      <c r="A231" t="s">
        <v>58</v>
      </c>
      <c r="E231"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COUNTIFS(L8:L153,"=0",A8:A153,"P")+COUNTIFS(L8:L153,"",A8:A153,"P")+SUM(Q8:Q153)</f>
      </c>
    </row>
    <row r="8" spans="1:13" ht="12.75">
      <c r="A8" t="s">
        <v>44</v>
      </c>
      <c r="C8" s="28" t="s">
        <v>393</v>
      </c>
      <c r="E8" s="30" t="s">
        <v>392</v>
      </c>
      <c r="J8" s="29">
        <f>0+J9+J54+J83+J132</f>
      </c>
      <c s="29">
        <f>0+K9+K54+K83+K132</f>
      </c>
      <c s="29">
        <f>0+L9+L54+L83+L132</f>
      </c>
      <c s="29">
        <f>0+M9+M54+M83+M132</f>
      </c>
    </row>
    <row r="9" spans="1:13" ht="12.75">
      <c r="A9" t="s">
        <v>46</v>
      </c>
      <c r="C9" s="31" t="s">
        <v>47</v>
      </c>
      <c r="E9" s="33" t="s">
        <v>48</v>
      </c>
      <c r="J9" s="32">
        <f>0</f>
      </c>
      <c s="32">
        <f>0</f>
      </c>
      <c s="32">
        <f>0+L10+L14+L18+L22+L26+L30+L34+L38+L42+L46+L50</f>
      </c>
      <c s="32">
        <f>0+M10+M14+M18+M22+M26+M30+M34+M38+M42+M46+M50</f>
      </c>
    </row>
    <row r="10" spans="1:16" ht="12.75">
      <c r="A10" t="s">
        <v>49</v>
      </c>
      <c s="34" t="s">
        <v>47</v>
      </c>
      <c s="34" t="s">
        <v>50</v>
      </c>
      <c s="35" t="s">
        <v>51</v>
      </c>
      <c s="6" t="s">
        <v>52</v>
      </c>
      <c s="36" t="s">
        <v>53</v>
      </c>
      <c s="37">
        <v>306</v>
      </c>
      <c s="36">
        <v>0</v>
      </c>
      <c s="36">
        <f>ROUND(G10*H10,6)</f>
      </c>
      <c r="L10" s="38">
        <v>0</v>
      </c>
      <c s="32">
        <f>ROUND(ROUND(L10,2)*ROUND(G10,3),2)</f>
      </c>
      <c s="36" t="s">
        <v>54</v>
      </c>
      <c>
        <f>(M10*21)/100</f>
      </c>
      <c t="s">
        <v>27</v>
      </c>
    </row>
    <row r="11" spans="1:5" ht="12.75">
      <c r="A11" s="35" t="s">
        <v>55</v>
      </c>
      <c r="E11" s="39" t="s">
        <v>51</v>
      </c>
    </row>
    <row r="12" spans="1:5" ht="25.5">
      <c r="A12" s="35" t="s">
        <v>56</v>
      </c>
      <c r="E12" s="40" t="s">
        <v>394</v>
      </c>
    </row>
    <row r="13" spans="1:5" ht="38.25">
      <c r="A13" t="s">
        <v>58</v>
      </c>
      <c r="E13" s="39" t="s">
        <v>59</v>
      </c>
    </row>
    <row r="14" spans="1:16" ht="25.5">
      <c r="A14" t="s">
        <v>49</v>
      </c>
      <c s="34" t="s">
        <v>27</v>
      </c>
      <c s="34" t="s">
        <v>60</v>
      </c>
      <c s="35" t="s">
        <v>51</v>
      </c>
      <c s="6" t="s">
        <v>61</v>
      </c>
      <c s="36" t="s">
        <v>53</v>
      </c>
      <c s="37">
        <v>16</v>
      </c>
      <c s="36">
        <v>0</v>
      </c>
      <c s="36">
        <f>ROUND(G14*H14,6)</f>
      </c>
      <c r="L14" s="38">
        <v>0</v>
      </c>
      <c s="32">
        <f>ROUND(ROUND(L14,2)*ROUND(G14,3),2)</f>
      </c>
      <c s="36" t="s">
        <v>62</v>
      </c>
      <c>
        <f>(M14*21)/100</f>
      </c>
      <c t="s">
        <v>27</v>
      </c>
    </row>
    <row r="15" spans="1:5" ht="12.75">
      <c r="A15" s="35" t="s">
        <v>55</v>
      </c>
      <c r="E15" s="39" t="s">
        <v>51</v>
      </c>
    </row>
    <row r="16" spans="1:5" ht="25.5">
      <c r="A16" s="35" t="s">
        <v>56</v>
      </c>
      <c r="E16" s="40" t="s">
        <v>395</v>
      </c>
    </row>
    <row r="17" spans="1:5" ht="51">
      <c r="A17" t="s">
        <v>58</v>
      </c>
      <c r="E17" s="39" t="s">
        <v>64</v>
      </c>
    </row>
    <row r="18" spans="1:16" ht="25.5">
      <c r="A18" t="s">
        <v>49</v>
      </c>
      <c s="34" t="s">
        <v>26</v>
      </c>
      <c s="34" t="s">
        <v>65</v>
      </c>
      <c s="35" t="s">
        <v>51</v>
      </c>
      <c s="6" t="s">
        <v>66</v>
      </c>
      <c s="36" t="s">
        <v>67</v>
      </c>
      <c s="37">
        <v>23</v>
      </c>
      <c s="36">
        <v>0</v>
      </c>
      <c s="36">
        <f>ROUND(G18*H18,6)</f>
      </c>
      <c r="L18" s="38">
        <v>0</v>
      </c>
      <c s="32">
        <f>ROUND(ROUND(L18,2)*ROUND(G18,3),2)</f>
      </c>
      <c s="36" t="s">
        <v>62</v>
      </c>
      <c>
        <f>(M18*21)/100</f>
      </c>
      <c t="s">
        <v>27</v>
      </c>
    </row>
    <row r="19" spans="1:5" ht="12.75">
      <c r="A19" s="35" t="s">
        <v>55</v>
      </c>
      <c r="E19" s="39" t="s">
        <v>51</v>
      </c>
    </row>
    <row r="20" spans="1:5" ht="25.5">
      <c r="A20" s="35" t="s">
        <v>56</v>
      </c>
      <c r="E20" s="40" t="s">
        <v>396</v>
      </c>
    </row>
    <row r="21" spans="1:5" ht="38.25">
      <c r="A21" t="s">
        <v>58</v>
      </c>
      <c r="E21" s="39" t="s">
        <v>69</v>
      </c>
    </row>
    <row r="22" spans="1:16" ht="25.5">
      <c r="A22" t="s">
        <v>49</v>
      </c>
      <c s="34" t="s">
        <v>70</v>
      </c>
      <c s="34" t="s">
        <v>71</v>
      </c>
      <c s="35" t="s">
        <v>51</v>
      </c>
      <c s="6" t="s">
        <v>66</v>
      </c>
      <c s="36" t="s">
        <v>67</v>
      </c>
      <c s="37">
        <v>12</v>
      </c>
      <c s="36">
        <v>0</v>
      </c>
      <c s="36">
        <f>ROUND(G22*H22,6)</f>
      </c>
      <c r="L22" s="38">
        <v>0</v>
      </c>
      <c s="32">
        <f>ROUND(ROUND(L22,2)*ROUND(G22,3),2)</f>
      </c>
      <c s="36" t="s">
        <v>62</v>
      </c>
      <c>
        <f>(M22*21)/100</f>
      </c>
      <c t="s">
        <v>27</v>
      </c>
    </row>
    <row r="23" spans="1:5" ht="12.75">
      <c r="A23" s="35" t="s">
        <v>55</v>
      </c>
      <c r="E23" s="39" t="s">
        <v>51</v>
      </c>
    </row>
    <row r="24" spans="1:5" ht="12.75">
      <c r="A24" s="35" t="s">
        <v>56</v>
      </c>
      <c r="E24" s="40" t="s">
        <v>72</v>
      </c>
    </row>
    <row r="25" spans="1:5" ht="38.25">
      <c r="A25" t="s">
        <v>58</v>
      </c>
      <c r="E25" s="39" t="s">
        <v>73</v>
      </c>
    </row>
    <row r="26" spans="1:16" ht="25.5">
      <c r="A26" t="s">
        <v>49</v>
      </c>
      <c s="34" t="s">
        <v>74</v>
      </c>
      <c s="34" t="s">
        <v>75</v>
      </c>
      <c s="35" t="s">
        <v>51</v>
      </c>
      <c s="6" t="s">
        <v>76</v>
      </c>
      <c s="36" t="s">
        <v>67</v>
      </c>
      <c s="37">
        <v>35</v>
      </c>
      <c s="36">
        <v>0</v>
      </c>
      <c s="36">
        <f>ROUND(G26*H26,6)</f>
      </c>
      <c r="L26" s="38">
        <v>0</v>
      </c>
      <c s="32">
        <f>ROUND(ROUND(L26,2)*ROUND(G26,3),2)</f>
      </c>
      <c s="36" t="s">
        <v>77</v>
      </c>
      <c>
        <f>(M26*21)/100</f>
      </c>
      <c t="s">
        <v>27</v>
      </c>
    </row>
    <row r="27" spans="1:5" ht="12.75">
      <c r="A27" s="35" t="s">
        <v>55</v>
      </c>
      <c r="E27" s="39" t="s">
        <v>51</v>
      </c>
    </row>
    <row r="28" spans="1:5" ht="12.75">
      <c r="A28" s="35" t="s">
        <v>56</v>
      </c>
      <c r="E28" s="40" t="s">
        <v>78</v>
      </c>
    </row>
    <row r="29" spans="1:5" ht="25.5">
      <c r="A29" t="s">
        <v>58</v>
      </c>
      <c r="E29" s="39" t="s">
        <v>79</v>
      </c>
    </row>
    <row r="30" spans="1:16" ht="12.75">
      <c r="A30" t="s">
        <v>49</v>
      </c>
      <c s="34" t="s">
        <v>80</v>
      </c>
      <c s="34" t="s">
        <v>81</v>
      </c>
      <c s="35" t="s">
        <v>51</v>
      </c>
      <c s="6" t="s">
        <v>82</v>
      </c>
      <c s="36" t="s">
        <v>53</v>
      </c>
      <c s="37">
        <v>170</v>
      </c>
      <c s="36">
        <v>0</v>
      </c>
      <c s="36">
        <f>ROUND(G30*H30,6)</f>
      </c>
      <c r="L30" s="38">
        <v>0</v>
      </c>
      <c s="32">
        <f>ROUND(ROUND(L30,2)*ROUND(G30,3),2)</f>
      </c>
      <c s="36" t="s">
        <v>62</v>
      </c>
      <c>
        <f>(M30*21)/100</f>
      </c>
      <c t="s">
        <v>27</v>
      </c>
    </row>
    <row r="31" spans="1:5" ht="12.75">
      <c r="A31" s="35" t="s">
        <v>55</v>
      </c>
      <c r="E31" s="39" t="s">
        <v>51</v>
      </c>
    </row>
    <row r="32" spans="1:5" ht="12.75">
      <c r="A32" s="35" t="s">
        <v>56</v>
      </c>
      <c r="E32" s="40" t="s">
        <v>397</v>
      </c>
    </row>
    <row r="33" spans="1:5" ht="38.25">
      <c r="A33" t="s">
        <v>58</v>
      </c>
      <c r="E33" s="39" t="s">
        <v>84</v>
      </c>
    </row>
    <row r="34" spans="1:16" ht="12.75">
      <c r="A34" t="s">
        <v>49</v>
      </c>
      <c s="34" t="s">
        <v>85</v>
      </c>
      <c s="34" t="s">
        <v>86</v>
      </c>
      <c s="35" t="s">
        <v>51</v>
      </c>
      <c s="6" t="s">
        <v>87</v>
      </c>
      <c s="36" t="s">
        <v>53</v>
      </c>
      <c s="37">
        <v>408</v>
      </c>
      <c s="36">
        <v>0</v>
      </c>
      <c s="36">
        <f>ROUND(G34*H34,6)</f>
      </c>
      <c r="L34" s="38">
        <v>0</v>
      </c>
      <c s="32">
        <f>ROUND(ROUND(L34,2)*ROUND(G34,3),2)</f>
      </c>
      <c s="36" t="s">
        <v>62</v>
      </c>
      <c>
        <f>(M34*21)/100</f>
      </c>
      <c t="s">
        <v>27</v>
      </c>
    </row>
    <row r="35" spans="1:5" ht="12.75">
      <c r="A35" s="35" t="s">
        <v>55</v>
      </c>
      <c r="E35" s="39" t="s">
        <v>51</v>
      </c>
    </row>
    <row r="36" spans="1:5" ht="25.5">
      <c r="A36" s="35" t="s">
        <v>56</v>
      </c>
      <c r="E36" s="40" t="s">
        <v>398</v>
      </c>
    </row>
    <row r="37" spans="1:5" ht="38.25">
      <c r="A37" t="s">
        <v>58</v>
      </c>
      <c r="E37" s="39" t="s">
        <v>89</v>
      </c>
    </row>
    <row r="38" spans="1:16" ht="12.75">
      <c r="A38" t="s">
        <v>49</v>
      </c>
      <c s="34" t="s">
        <v>90</v>
      </c>
      <c s="34" t="s">
        <v>91</v>
      </c>
      <c s="35" t="s">
        <v>51</v>
      </c>
      <c s="6" t="s">
        <v>92</v>
      </c>
      <c s="36" t="s">
        <v>53</v>
      </c>
      <c s="37">
        <v>204</v>
      </c>
      <c s="36">
        <v>0</v>
      </c>
      <c s="36">
        <f>ROUND(G38*H38,6)</f>
      </c>
      <c r="L38" s="38">
        <v>0</v>
      </c>
      <c s="32">
        <f>ROUND(ROUND(L38,2)*ROUND(G38,3),2)</f>
      </c>
      <c s="36" t="s">
        <v>77</v>
      </c>
      <c>
        <f>(M38*21)/100</f>
      </c>
      <c t="s">
        <v>27</v>
      </c>
    </row>
    <row r="39" spans="1:5" ht="12.75">
      <c r="A39" s="35" t="s">
        <v>55</v>
      </c>
      <c r="E39" s="39" t="s">
        <v>51</v>
      </c>
    </row>
    <row r="40" spans="1:5" ht="12.75">
      <c r="A40" s="35" t="s">
        <v>56</v>
      </c>
      <c r="E40" s="40" t="s">
        <v>93</v>
      </c>
    </row>
    <row r="41" spans="1:5" ht="25.5">
      <c r="A41" t="s">
        <v>58</v>
      </c>
      <c r="E41" s="39" t="s">
        <v>94</v>
      </c>
    </row>
    <row r="42" spans="1:16" ht="25.5">
      <c r="A42" t="s">
        <v>49</v>
      </c>
      <c s="34" t="s">
        <v>95</v>
      </c>
      <c s="34" t="s">
        <v>96</v>
      </c>
      <c s="35" t="s">
        <v>51</v>
      </c>
      <c s="6" t="s">
        <v>97</v>
      </c>
      <c s="36" t="s">
        <v>98</v>
      </c>
      <c s="37">
        <v>315</v>
      </c>
      <c s="36">
        <v>0</v>
      </c>
      <c s="36">
        <f>ROUND(G42*H42,6)</f>
      </c>
      <c r="L42" s="38">
        <v>0</v>
      </c>
      <c s="32">
        <f>ROUND(ROUND(L42,2)*ROUND(G42,3),2)</f>
      </c>
      <c s="36" t="s">
        <v>62</v>
      </c>
      <c>
        <f>(M42*21)/100</f>
      </c>
      <c t="s">
        <v>27</v>
      </c>
    </row>
    <row r="43" spans="1:5" ht="12.75">
      <c r="A43" s="35" t="s">
        <v>55</v>
      </c>
      <c r="E43" s="39" t="s">
        <v>51</v>
      </c>
    </row>
    <row r="44" spans="1:5" ht="25.5">
      <c r="A44" s="35" t="s">
        <v>56</v>
      </c>
      <c r="E44" s="40" t="s">
        <v>399</v>
      </c>
    </row>
    <row r="45" spans="1:5" ht="25.5">
      <c r="A45" t="s">
        <v>58</v>
      </c>
      <c r="E45" s="39" t="s">
        <v>100</v>
      </c>
    </row>
    <row r="46" spans="1:16" ht="12.75">
      <c r="A46" t="s">
        <v>49</v>
      </c>
      <c s="34" t="s">
        <v>101</v>
      </c>
      <c s="34" t="s">
        <v>102</v>
      </c>
      <c s="35" t="s">
        <v>51</v>
      </c>
      <c s="6" t="s">
        <v>103</v>
      </c>
      <c s="36" t="s">
        <v>98</v>
      </c>
      <c s="37">
        <v>378</v>
      </c>
      <c s="36">
        <v>0</v>
      </c>
      <c s="36">
        <f>ROUND(G46*H46,6)</f>
      </c>
      <c r="L46" s="38">
        <v>0</v>
      </c>
      <c s="32">
        <f>ROUND(ROUND(L46,2)*ROUND(G46,3),2)</f>
      </c>
      <c s="36" t="s">
        <v>62</v>
      </c>
      <c>
        <f>(M46*21)/100</f>
      </c>
      <c t="s">
        <v>27</v>
      </c>
    </row>
    <row r="47" spans="1:5" ht="12.75">
      <c r="A47" s="35" t="s">
        <v>55</v>
      </c>
      <c r="E47" s="39" t="s">
        <v>51</v>
      </c>
    </row>
    <row r="48" spans="1:5" ht="12.75">
      <c r="A48" s="35" t="s">
        <v>56</v>
      </c>
      <c r="E48" s="40" t="s">
        <v>104</v>
      </c>
    </row>
    <row r="49" spans="1:5" ht="25.5">
      <c r="A49" t="s">
        <v>58</v>
      </c>
      <c r="E49" s="39" t="s">
        <v>105</v>
      </c>
    </row>
    <row r="50" spans="1:16" ht="12.75">
      <c r="A50" t="s">
        <v>49</v>
      </c>
      <c s="34" t="s">
        <v>106</v>
      </c>
      <c s="34" t="s">
        <v>107</v>
      </c>
      <c s="35" t="s">
        <v>51</v>
      </c>
      <c s="6" t="s">
        <v>108</v>
      </c>
      <c s="36" t="s">
        <v>53</v>
      </c>
      <c s="37">
        <v>170</v>
      </c>
      <c s="36">
        <v>0</v>
      </c>
      <c s="36">
        <f>ROUND(G50*H50,6)</f>
      </c>
      <c r="L50" s="38">
        <v>0</v>
      </c>
      <c s="32">
        <f>ROUND(ROUND(L50,2)*ROUND(G50,3),2)</f>
      </c>
      <c s="36" t="s">
        <v>62</v>
      </c>
      <c>
        <f>(M50*21)/100</f>
      </c>
      <c t="s">
        <v>27</v>
      </c>
    </row>
    <row r="51" spans="1:5" ht="12.75">
      <c r="A51" s="35" t="s">
        <v>55</v>
      </c>
      <c r="E51" s="39" t="s">
        <v>51</v>
      </c>
    </row>
    <row r="52" spans="1:5" ht="12.75">
      <c r="A52" s="35" t="s">
        <v>56</v>
      </c>
      <c r="E52" s="40" t="s">
        <v>109</v>
      </c>
    </row>
    <row r="53" spans="1:5" ht="25.5">
      <c r="A53" t="s">
        <v>58</v>
      </c>
      <c r="E53" s="39" t="s">
        <v>110</v>
      </c>
    </row>
    <row r="54" spans="1:13" ht="12.75">
      <c r="A54" t="s">
        <v>46</v>
      </c>
      <c r="C54" s="31" t="s">
        <v>27</v>
      </c>
      <c r="E54" s="33" t="s">
        <v>111</v>
      </c>
      <c r="J54" s="32">
        <f>0</f>
      </c>
      <c s="32">
        <f>0</f>
      </c>
      <c s="32">
        <f>0+L55+L59+L63+L67+L71+L75+L79</f>
      </c>
      <c s="32">
        <f>0+M55+M59+M63+M67+M71+M75+M79</f>
      </c>
    </row>
    <row r="55" spans="1:16" ht="25.5">
      <c r="A55" t="s">
        <v>49</v>
      </c>
      <c s="34" t="s">
        <v>112</v>
      </c>
      <c s="34" t="s">
        <v>294</v>
      </c>
      <c s="35" t="s">
        <v>51</v>
      </c>
      <c s="6" t="s">
        <v>295</v>
      </c>
      <c s="36" t="s">
        <v>67</v>
      </c>
      <c s="37">
        <v>5</v>
      </c>
      <c s="36">
        <v>0</v>
      </c>
      <c s="36">
        <f>ROUND(G55*H55,6)</f>
      </c>
      <c r="L55" s="38">
        <v>0</v>
      </c>
      <c s="32">
        <f>ROUND(ROUND(L55,2)*ROUND(G55,3),2)</f>
      </c>
      <c s="36" t="s">
        <v>62</v>
      </c>
      <c>
        <f>(M55*21)/100</f>
      </c>
      <c t="s">
        <v>27</v>
      </c>
    </row>
    <row r="56" spans="1:5" ht="12.75">
      <c r="A56" s="35" t="s">
        <v>55</v>
      </c>
      <c r="E56" s="39" t="s">
        <v>51</v>
      </c>
    </row>
    <row r="57" spans="1:5" ht="12.75">
      <c r="A57" s="35" t="s">
        <v>56</v>
      </c>
      <c r="E57" s="40" t="s">
        <v>400</v>
      </c>
    </row>
    <row r="58" spans="1:5" ht="51">
      <c r="A58" t="s">
        <v>58</v>
      </c>
      <c r="E58" s="39" t="s">
        <v>297</v>
      </c>
    </row>
    <row r="59" spans="1:16" ht="25.5">
      <c r="A59" t="s">
        <v>49</v>
      </c>
      <c s="34" t="s">
        <v>117</v>
      </c>
      <c s="34" t="s">
        <v>298</v>
      </c>
      <c s="35" t="s">
        <v>51</v>
      </c>
      <c s="6" t="s">
        <v>299</v>
      </c>
      <c s="36" t="s">
        <v>67</v>
      </c>
      <c s="37">
        <v>22</v>
      </c>
      <c s="36">
        <v>0</v>
      </c>
      <c s="36">
        <f>ROUND(G59*H59,6)</f>
      </c>
      <c r="L59" s="38">
        <v>0</v>
      </c>
      <c s="32">
        <f>ROUND(ROUND(L59,2)*ROUND(G59,3),2)</f>
      </c>
      <c s="36" t="s">
        <v>62</v>
      </c>
      <c>
        <f>(M59*21)/100</f>
      </c>
      <c t="s">
        <v>27</v>
      </c>
    </row>
    <row r="60" spans="1:5" ht="12.75">
      <c r="A60" s="35" t="s">
        <v>55</v>
      </c>
      <c r="E60" s="39" t="s">
        <v>51</v>
      </c>
    </row>
    <row r="61" spans="1:5" ht="25.5">
      <c r="A61" s="35" t="s">
        <v>56</v>
      </c>
      <c r="E61" s="40" t="s">
        <v>401</v>
      </c>
    </row>
    <row r="62" spans="1:5" ht="51">
      <c r="A62" t="s">
        <v>58</v>
      </c>
      <c r="E62" s="39" t="s">
        <v>301</v>
      </c>
    </row>
    <row r="63" spans="1:16" ht="25.5">
      <c r="A63" t="s">
        <v>49</v>
      </c>
      <c s="34" t="s">
        <v>122</v>
      </c>
      <c s="34" t="s">
        <v>113</v>
      </c>
      <c s="35" t="s">
        <v>51</v>
      </c>
      <c s="6" t="s">
        <v>114</v>
      </c>
      <c s="36" t="s">
        <v>53</v>
      </c>
      <c s="37">
        <v>1420</v>
      </c>
      <c s="36">
        <v>0</v>
      </c>
      <c s="36">
        <f>ROUND(G63*H63,6)</f>
      </c>
      <c r="L63" s="38">
        <v>0</v>
      </c>
      <c s="32">
        <f>ROUND(ROUND(L63,2)*ROUND(G63,3),2)</f>
      </c>
      <c s="36" t="s">
        <v>62</v>
      </c>
      <c>
        <f>(M63*21)/100</f>
      </c>
      <c t="s">
        <v>27</v>
      </c>
    </row>
    <row r="64" spans="1:5" ht="12.75">
      <c r="A64" s="35" t="s">
        <v>55</v>
      </c>
      <c r="E64" s="39" t="s">
        <v>51</v>
      </c>
    </row>
    <row r="65" spans="1:5" ht="25.5">
      <c r="A65" s="35" t="s">
        <v>56</v>
      </c>
      <c r="E65" s="40" t="s">
        <v>402</v>
      </c>
    </row>
    <row r="66" spans="1:5" ht="51">
      <c r="A66" t="s">
        <v>58</v>
      </c>
      <c r="E66" s="39" t="s">
        <v>116</v>
      </c>
    </row>
    <row r="67" spans="1:16" ht="25.5">
      <c r="A67" t="s">
        <v>49</v>
      </c>
      <c s="34" t="s">
        <v>128</v>
      </c>
      <c s="34" t="s">
        <v>118</v>
      </c>
      <c s="35" t="s">
        <v>51</v>
      </c>
      <c s="6" t="s">
        <v>119</v>
      </c>
      <c s="36" t="s">
        <v>53</v>
      </c>
      <c s="37">
        <v>1420</v>
      </c>
      <c s="36">
        <v>0</v>
      </c>
      <c s="36">
        <f>ROUND(G67*H67,6)</f>
      </c>
      <c r="L67" s="38">
        <v>0</v>
      </c>
      <c s="32">
        <f>ROUND(ROUND(L67,2)*ROUND(G67,3),2)</f>
      </c>
      <c s="36" t="s">
        <v>62</v>
      </c>
      <c>
        <f>(M67*21)/100</f>
      </c>
      <c t="s">
        <v>27</v>
      </c>
    </row>
    <row r="68" spans="1:5" ht="12.75">
      <c r="A68" s="35" t="s">
        <v>55</v>
      </c>
      <c r="E68" s="39" t="s">
        <v>51</v>
      </c>
    </row>
    <row r="69" spans="1:5" ht="12.75">
      <c r="A69" s="35" t="s">
        <v>56</v>
      </c>
      <c r="E69" s="40" t="s">
        <v>120</v>
      </c>
    </row>
    <row r="70" spans="1:5" ht="38.25">
      <c r="A70" t="s">
        <v>58</v>
      </c>
      <c r="E70" s="39" t="s">
        <v>121</v>
      </c>
    </row>
    <row r="71" spans="1:16" ht="25.5">
      <c r="A71" t="s">
        <v>49</v>
      </c>
      <c s="34" t="s">
        <v>133</v>
      </c>
      <c s="34" t="s">
        <v>123</v>
      </c>
      <c s="35" t="s">
        <v>51</v>
      </c>
      <c s="6" t="s">
        <v>124</v>
      </c>
      <c s="36" t="s">
        <v>125</v>
      </c>
      <c s="37">
        <v>42.3</v>
      </c>
      <c s="36">
        <v>0</v>
      </c>
      <c s="36">
        <f>ROUND(G71*H71,6)</f>
      </c>
      <c r="L71" s="38">
        <v>0</v>
      </c>
      <c s="32">
        <f>ROUND(ROUND(L71,2)*ROUND(G71,3),2)</f>
      </c>
      <c s="36" t="s">
        <v>62</v>
      </c>
      <c>
        <f>(M71*21)/100</f>
      </c>
      <c t="s">
        <v>27</v>
      </c>
    </row>
    <row r="72" spans="1:5" ht="12.75">
      <c r="A72" s="35" t="s">
        <v>55</v>
      </c>
      <c r="E72" s="39" t="s">
        <v>51</v>
      </c>
    </row>
    <row r="73" spans="1:5" ht="25.5">
      <c r="A73" s="35" t="s">
        <v>56</v>
      </c>
      <c r="E73" s="40" t="s">
        <v>403</v>
      </c>
    </row>
    <row r="74" spans="1:5" ht="76.5">
      <c r="A74" t="s">
        <v>58</v>
      </c>
      <c r="E74" s="39" t="s">
        <v>127</v>
      </c>
    </row>
    <row r="75" spans="1:16" ht="25.5">
      <c r="A75" t="s">
        <v>49</v>
      </c>
      <c s="34" t="s">
        <v>139</v>
      </c>
      <c s="34" t="s">
        <v>129</v>
      </c>
      <c s="35" t="s">
        <v>51</v>
      </c>
      <c s="6" t="s">
        <v>130</v>
      </c>
      <c s="36" t="s">
        <v>125</v>
      </c>
      <c s="37">
        <v>5.5</v>
      </c>
      <c s="36">
        <v>0</v>
      </c>
      <c s="36">
        <f>ROUND(G75*H75,6)</f>
      </c>
      <c r="L75" s="38">
        <v>0</v>
      </c>
      <c s="32">
        <f>ROUND(ROUND(L75,2)*ROUND(G75,3),2)</f>
      </c>
      <c s="36" t="s">
        <v>62</v>
      </c>
      <c>
        <f>(M75*21)/100</f>
      </c>
      <c t="s">
        <v>27</v>
      </c>
    </row>
    <row r="76" spans="1:5" ht="12.75">
      <c r="A76" s="35" t="s">
        <v>55</v>
      </c>
      <c r="E76" s="39" t="s">
        <v>51</v>
      </c>
    </row>
    <row r="77" spans="1:5" ht="12.75">
      <c r="A77" s="35" t="s">
        <v>56</v>
      </c>
      <c r="E77" s="40" t="s">
        <v>404</v>
      </c>
    </row>
    <row r="78" spans="1:5" ht="63.75">
      <c r="A78" t="s">
        <v>58</v>
      </c>
      <c r="E78" s="39" t="s">
        <v>132</v>
      </c>
    </row>
    <row r="79" spans="1:16" ht="25.5">
      <c r="A79" t="s">
        <v>49</v>
      </c>
      <c s="34" t="s">
        <v>144</v>
      </c>
      <c s="34" t="s">
        <v>134</v>
      </c>
      <c s="35" t="s">
        <v>51</v>
      </c>
      <c s="6" t="s">
        <v>135</v>
      </c>
      <c s="36" t="s">
        <v>125</v>
      </c>
      <c s="37">
        <v>43</v>
      </c>
      <c s="36">
        <v>0</v>
      </c>
      <c s="36">
        <f>ROUND(G79*H79,6)</f>
      </c>
      <c r="L79" s="38">
        <v>0</v>
      </c>
      <c s="32">
        <f>ROUND(ROUND(L79,2)*ROUND(G79,3),2)</f>
      </c>
      <c s="36" t="s">
        <v>62</v>
      </c>
      <c>
        <f>(M79*21)/100</f>
      </c>
      <c t="s">
        <v>27</v>
      </c>
    </row>
    <row r="80" spans="1:5" ht="12.75">
      <c r="A80" s="35" t="s">
        <v>55</v>
      </c>
      <c r="E80" s="39" t="s">
        <v>51</v>
      </c>
    </row>
    <row r="81" spans="1:5" ht="25.5">
      <c r="A81" s="35" t="s">
        <v>56</v>
      </c>
      <c r="E81" s="40" t="s">
        <v>405</v>
      </c>
    </row>
    <row r="82" spans="1:5" ht="76.5">
      <c r="A82" t="s">
        <v>58</v>
      </c>
      <c r="E82" s="39" t="s">
        <v>137</v>
      </c>
    </row>
    <row r="83" spans="1:13" ht="12.75">
      <c r="A83" t="s">
        <v>46</v>
      </c>
      <c r="C83" s="31" t="s">
        <v>26</v>
      </c>
      <c r="E83" s="33" t="s">
        <v>165</v>
      </c>
      <c r="J83" s="32">
        <f>0</f>
      </c>
      <c s="32">
        <f>0</f>
      </c>
      <c s="32">
        <f>0+L84+L88+L92+L96+L100+L104+L108+L112+L116+L120+L124+L128</f>
      </c>
      <c s="32">
        <f>0+M84+M88+M92+M96+M100+M104+M108+M112+M116+M120+M124+M128</f>
      </c>
    </row>
    <row r="84" spans="1:16" ht="25.5">
      <c r="A84" t="s">
        <v>49</v>
      </c>
      <c s="34" t="s">
        <v>149</v>
      </c>
      <c s="34" t="s">
        <v>71</v>
      </c>
      <c s="35" t="s">
        <v>51</v>
      </c>
      <c s="6" t="s">
        <v>66</v>
      </c>
      <c s="36" t="s">
        <v>67</v>
      </c>
      <c s="37">
        <v>29</v>
      </c>
      <c s="36">
        <v>0</v>
      </c>
      <c s="36">
        <f>ROUND(G84*H84,6)</f>
      </c>
      <c r="L84" s="38">
        <v>0</v>
      </c>
      <c s="32">
        <f>ROUND(ROUND(L84,2)*ROUND(G84,3),2)</f>
      </c>
      <c s="36" t="s">
        <v>62</v>
      </c>
      <c>
        <f>(M84*21)/100</f>
      </c>
      <c t="s">
        <v>27</v>
      </c>
    </row>
    <row r="85" spans="1:5" ht="12.75">
      <c r="A85" s="35" t="s">
        <v>55</v>
      </c>
      <c r="E85" s="39" t="s">
        <v>51</v>
      </c>
    </row>
    <row r="86" spans="1:5" ht="38.25">
      <c r="A86" s="35" t="s">
        <v>56</v>
      </c>
      <c r="E86" s="40" t="s">
        <v>406</v>
      </c>
    </row>
    <row r="87" spans="1:5" ht="51">
      <c r="A87" t="s">
        <v>58</v>
      </c>
      <c r="E87" s="39" t="s">
        <v>407</v>
      </c>
    </row>
    <row r="88" spans="1:16" ht="25.5">
      <c r="A88" t="s">
        <v>49</v>
      </c>
      <c s="34" t="s">
        <v>154</v>
      </c>
      <c s="34" t="s">
        <v>65</v>
      </c>
      <c s="35" t="s">
        <v>51</v>
      </c>
      <c s="6" t="s">
        <v>66</v>
      </c>
      <c s="36" t="s">
        <v>67</v>
      </c>
      <c s="37">
        <v>512</v>
      </c>
      <c s="36">
        <v>0</v>
      </c>
      <c s="36">
        <f>ROUND(G88*H88,6)</f>
      </c>
      <c r="L88" s="38">
        <v>0</v>
      </c>
      <c s="32">
        <f>ROUND(ROUND(L88,2)*ROUND(G88,3),2)</f>
      </c>
      <c s="36" t="s">
        <v>62</v>
      </c>
      <c>
        <f>(M88*21)/100</f>
      </c>
      <c t="s">
        <v>27</v>
      </c>
    </row>
    <row r="89" spans="1:5" ht="12.75">
      <c r="A89" s="35" t="s">
        <v>55</v>
      </c>
      <c r="E89" s="39" t="s">
        <v>51</v>
      </c>
    </row>
    <row r="90" spans="1:5" ht="63.75">
      <c r="A90" s="35" t="s">
        <v>56</v>
      </c>
      <c r="E90" s="40" t="s">
        <v>408</v>
      </c>
    </row>
    <row r="91" spans="1:5" ht="63.75">
      <c r="A91" t="s">
        <v>58</v>
      </c>
      <c r="E91" s="39" t="s">
        <v>409</v>
      </c>
    </row>
    <row r="92" spans="1:16" ht="25.5">
      <c r="A92" t="s">
        <v>49</v>
      </c>
      <c s="34" t="s">
        <v>159</v>
      </c>
      <c s="34" t="s">
        <v>75</v>
      </c>
      <c s="35" t="s">
        <v>51</v>
      </c>
      <c s="6" t="s">
        <v>76</v>
      </c>
      <c s="36" t="s">
        <v>67</v>
      </c>
      <c s="37">
        <v>78</v>
      </c>
      <c s="36">
        <v>0</v>
      </c>
      <c s="36">
        <f>ROUND(G92*H92,6)</f>
      </c>
      <c r="L92" s="38">
        <v>0</v>
      </c>
      <c s="32">
        <f>ROUND(ROUND(L92,2)*ROUND(G92,3),2)</f>
      </c>
      <c s="36" t="s">
        <v>77</v>
      </c>
      <c>
        <f>(M92*21)/100</f>
      </c>
      <c t="s">
        <v>27</v>
      </c>
    </row>
    <row r="93" spans="1:5" ht="12.75">
      <c r="A93" s="35" t="s">
        <v>55</v>
      </c>
      <c r="E93" s="39" t="s">
        <v>51</v>
      </c>
    </row>
    <row r="94" spans="1:5" ht="25.5">
      <c r="A94" s="35" t="s">
        <v>56</v>
      </c>
      <c r="E94" s="40" t="s">
        <v>410</v>
      </c>
    </row>
    <row r="95" spans="1:5" ht="38.25">
      <c r="A95" t="s">
        <v>58</v>
      </c>
      <c r="E95" s="39" t="s">
        <v>411</v>
      </c>
    </row>
    <row r="96" spans="1:16" ht="25.5">
      <c r="A96" t="s">
        <v>49</v>
      </c>
      <c s="34" t="s">
        <v>166</v>
      </c>
      <c s="34" t="s">
        <v>150</v>
      </c>
      <c s="35" t="s">
        <v>51</v>
      </c>
      <c s="6" t="s">
        <v>151</v>
      </c>
      <c s="36" t="s">
        <v>53</v>
      </c>
      <c s="37">
        <v>243</v>
      </c>
      <c s="36">
        <v>0</v>
      </c>
      <c s="36">
        <f>ROUND(G96*H96,6)</f>
      </c>
      <c r="L96" s="38">
        <v>0</v>
      </c>
      <c s="32">
        <f>ROUND(ROUND(L96,2)*ROUND(G96,3),2)</f>
      </c>
      <c s="36" t="s">
        <v>62</v>
      </c>
      <c>
        <f>(M96*21)/100</f>
      </c>
      <c t="s">
        <v>27</v>
      </c>
    </row>
    <row r="97" spans="1:5" ht="12.75">
      <c r="A97" s="35" t="s">
        <v>55</v>
      </c>
      <c r="E97" s="39" t="s">
        <v>51</v>
      </c>
    </row>
    <row r="98" spans="1:5" ht="51">
      <c r="A98" s="35" t="s">
        <v>56</v>
      </c>
      <c r="E98" s="40" t="s">
        <v>412</v>
      </c>
    </row>
    <row r="99" spans="1:5" ht="76.5">
      <c r="A99" t="s">
        <v>58</v>
      </c>
      <c r="E99" s="39" t="s">
        <v>153</v>
      </c>
    </row>
    <row r="100" spans="1:16" ht="25.5">
      <c r="A100" t="s">
        <v>49</v>
      </c>
      <c s="34" t="s">
        <v>168</v>
      </c>
      <c s="34" t="s">
        <v>155</v>
      </c>
      <c s="35" t="s">
        <v>51</v>
      </c>
      <c s="6" t="s">
        <v>156</v>
      </c>
      <c s="36" t="s">
        <v>53</v>
      </c>
      <c s="37">
        <v>148</v>
      </c>
      <c s="36">
        <v>0</v>
      </c>
      <c s="36">
        <f>ROUND(G100*H100,6)</f>
      </c>
      <c r="L100" s="38">
        <v>0</v>
      </c>
      <c s="32">
        <f>ROUND(ROUND(L100,2)*ROUND(G100,3),2)</f>
      </c>
      <c s="36" t="s">
        <v>62</v>
      </c>
      <c>
        <f>(M100*21)/100</f>
      </c>
      <c t="s">
        <v>27</v>
      </c>
    </row>
    <row r="101" spans="1:5" ht="12.75">
      <c r="A101" s="35" t="s">
        <v>55</v>
      </c>
      <c r="E101" s="39" t="s">
        <v>51</v>
      </c>
    </row>
    <row r="102" spans="1:5" ht="51">
      <c r="A102" s="35" t="s">
        <v>56</v>
      </c>
      <c r="E102" s="40" t="s">
        <v>413</v>
      </c>
    </row>
    <row r="103" spans="1:5" ht="63.75">
      <c r="A103" t="s">
        <v>58</v>
      </c>
      <c r="E103" s="39" t="s">
        <v>158</v>
      </c>
    </row>
    <row r="104" spans="1:16" ht="12.75">
      <c r="A104" t="s">
        <v>49</v>
      </c>
      <c s="34" t="s">
        <v>171</v>
      </c>
      <c s="34" t="s">
        <v>175</v>
      </c>
      <c s="35" t="s">
        <v>51</v>
      </c>
      <c s="6" t="s">
        <v>176</v>
      </c>
      <c s="36" t="s">
        <v>53</v>
      </c>
      <c s="37">
        <v>1259</v>
      </c>
      <c s="36">
        <v>0</v>
      </c>
      <c s="36">
        <f>ROUND(G104*H104,6)</f>
      </c>
      <c r="L104" s="38">
        <v>0</v>
      </c>
      <c s="32">
        <f>ROUND(ROUND(L104,2)*ROUND(G104,3),2)</f>
      </c>
      <c s="36" t="s">
        <v>62</v>
      </c>
      <c>
        <f>(M104*21)/100</f>
      </c>
      <c t="s">
        <v>27</v>
      </c>
    </row>
    <row r="105" spans="1:5" ht="12.75">
      <c r="A105" s="35" t="s">
        <v>55</v>
      </c>
      <c r="E105" s="39" t="s">
        <v>51</v>
      </c>
    </row>
    <row r="106" spans="1:5" ht="38.25">
      <c r="A106" s="35" t="s">
        <v>56</v>
      </c>
      <c r="E106" s="40" t="s">
        <v>414</v>
      </c>
    </row>
    <row r="107" spans="1:5" ht="38.25">
      <c r="A107" t="s">
        <v>58</v>
      </c>
      <c r="E107" s="39" t="s">
        <v>178</v>
      </c>
    </row>
    <row r="108" spans="1:16" ht="12.75">
      <c r="A108" t="s">
        <v>49</v>
      </c>
      <c s="34" t="s">
        <v>172</v>
      </c>
      <c s="34" t="s">
        <v>180</v>
      </c>
      <c s="35" t="s">
        <v>51</v>
      </c>
      <c s="6" t="s">
        <v>181</v>
      </c>
      <c s="36" t="s">
        <v>53</v>
      </c>
      <c s="37">
        <v>1511</v>
      </c>
      <c s="36">
        <v>0</v>
      </c>
      <c s="36">
        <f>ROUND(G108*H108,6)</f>
      </c>
      <c r="L108" s="38">
        <v>0</v>
      </c>
      <c s="32">
        <f>ROUND(ROUND(L108,2)*ROUND(G108,3),2)</f>
      </c>
      <c s="36" t="s">
        <v>62</v>
      </c>
      <c>
        <f>(M108*21)/100</f>
      </c>
      <c t="s">
        <v>27</v>
      </c>
    </row>
    <row r="109" spans="1:5" ht="12.75">
      <c r="A109" s="35" t="s">
        <v>55</v>
      </c>
      <c r="E109" s="39" t="s">
        <v>51</v>
      </c>
    </row>
    <row r="110" spans="1:5" ht="12.75">
      <c r="A110" s="35" t="s">
        <v>56</v>
      </c>
      <c r="E110" s="40" t="s">
        <v>182</v>
      </c>
    </row>
    <row r="111" spans="1:5" ht="38.25">
      <c r="A111" t="s">
        <v>58</v>
      </c>
      <c r="E111" s="39" t="s">
        <v>183</v>
      </c>
    </row>
    <row r="112" spans="1:16" ht="12.75">
      <c r="A112" t="s">
        <v>49</v>
      </c>
      <c s="34" t="s">
        <v>173</v>
      </c>
      <c s="34" t="s">
        <v>185</v>
      </c>
      <c s="35" t="s">
        <v>51</v>
      </c>
      <c s="6" t="s">
        <v>186</v>
      </c>
      <c s="36" t="s">
        <v>53</v>
      </c>
      <c s="37">
        <v>1008</v>
      </c>
      <c s="36">
        <v>0</v>
      </c>
      <c s="36">
        <f>ROUND(G112*H112,6)</f>
      </c>
      <c r="L112" s="38">
        <v>0</v>
      </c>
      <c s="32">
        <f>ROUND(ROUND(L112,2)*ROUND(G112,3),2)</f>
      </c>
      <c s="36" t="s">
        <v>62</v>
      </c>
      <c>
        <f>(M112*21)/100</f>
      </c>
      <c t="s">
        <v>27</v>
      </c>
    </row>
    <row r="113" spans="1:5" ht="12.75">
      <c r="A113" s="35" t="s">
        <v>55</v>
      </c>
      <c r="E113" s="39" t="s">
        <v>51</v>
      </c>
    </row>
    <row r="114" spans="1:5" ht="25.5">
      <c r="A114" s="35" t="s">
        <v>56</v>
      </c>
      <c r="E114" s="40" t="s">
        <v>415</v>
      </c>
    </row>
    <row r="115" spans="1:5" ht="38.25">
      <c r="A115" t="s">
        <v>58</v>
      </c>
      <c r="E115" s="39" t="s">
        <v>188</v>
      </c>
    </row>
    <row r="116" spans="1:16" ht="25.5">
      <c r="A116" t="s">
        <v>49</v>
      </c>
      <c s="34" t="s">
        <v>174</v>
      </c>
      <c s="34" t="s">
        <v>96</v>
      </c>
      <c s="35" t="s">
        <v>51</v>
      </c>
      <c s="6" t="s">
        <v>97</v>
      </c>
      <c s="36" t="s">
        <v>98</v>
      </c>
      <c s="37">
        <v>1081</v>
      </c>
      <c s="36">
        <v>0</v>
      </c>
      <c s="36">
        <f>ROUND(G116*H116,6)</f>
      </c>
      <c r="L116" s="38">
        <v>0</v>
      </c>
      <c s="32">
        <f>ROUND(ROUND(L116,2)*ROUND(G116,3),2)</f>
      </c>
      <c s="36" t="s">
        <v>62</v>
      </c>
      <c>
        <f>(M116*21)/100</f>
      </c>
      <c t="s">
        <v>27</v>
      </c>
    </row>
    <row r="117" spans="1:5" ht="12.75">
      <c r="A117" s="35" t="s">
        <v>55</v>
      </c>
      <c r="E117" s="39" t="s">
        <v>51</v>
      </c>
    </row>
    <row r="118" spans="1:5" ht="51">
      <c r="A118" s="35" t="s">
        <v>56</v>
      </c>
      <c r="E118" s="40" t="s">
        <v>416</v>
      </c>
    </row>
    <row r="119" spans="1:5" ht="51">
      <c r="A119" t="s">
        <v>58</v>
      </c>
      <c r="E119" s="39" t="s">
        <v>417</v>
      </c>
    </row>
    <row r="120" spans="1:16" ht="12.75">
      <c r="A120" t="s">
        <v>49</v>
      </c>
      <c s="34" t="s">
        <v>179</v>
      </c>
      <c s="34" t="s">
        <v>193</v>
      </c>
      <c s="35" t="s">
        <v>51</v>
      </c>
      <c s="6" t="s">
        <v>194</v>
      </c>
      <c s="36" t="s">
        <v>98</v>
      </c>
      <c s="37">
        <v>529</v>
      </c>
      <c s="36">
        <v>0</v>
      </c>
      <c s="36">
        <f>ROUND(G120*H120,6)</f>
      </c>
      <c r="L120" s="38">
        <v>0</v>
      </c>
      <c s="32">
        <f>ROUND(ROUND(L120,2)*ROUND(G120,3),2)</f>
      </c>
      <c s="36" t="s">
        <v>62</v>
      </c>
      <c>
        <f>(M120*21)/100</f>
      </c>
      <c t="s">
        <v>27</v>
      </c>
    </row>
    <row r="121" spans="1:5" ht="12.75">
      <c r="A121" s="35" t="s">
        <v>55</v>
      </c>
      <c r="E121" s="39" t="s">
        <v>51</v>
      </c>
    </row>
    <row r="122" spans="1:5" ht="25.5">
      <c r="A122" s="35" t="s">
        <v>56</v>
      </c>
      <c r="E122" s="40" t="s">
        <v>195</v>
      </c>
    </row>
    <row r="123" spans="1:5" ht="25.5">
      <c r="A123" t="s">
        <v>58</v>
      </c>
      <c r="E123" s="39" t="s">
        <v>196</v>
      </c>
    </row>
    <row r="124" spans="1:16" ht="12.75">
      <c r="A124" t="s">
        <v>49</v>
      </c>
      <c s="34" t="s">
        <v>184</v>
      </c>
      <c s="34" t="s">
        <v>102</v>
      </c>
      <c s="35" t="s">
        <v>51</v>
      </c>
      <c s="6" t="s">
        <v>103</v>
      </c>
      <c s="36" t="s">
        <v>98</v>
      </c>
      <c s="37">
        <v>768</v>
      </c>
      <c s="36">
        <v>0</v>
      </c>
      <c s="36">
        <f>ROUND(G124*H124,6)</f>
      </c>
      <c r="L124" s="38">
        <v>0</v>
      </c>
      <c s="32">
        <f>ROUND(ROUND(L124,2)*ROUND(G124,3),2)</f>
      </c>
      <c s="36" t="s">
        <v>62</v>
      </c>
      <c>
        <f>(M124*21)/100</f>
      </c>
      <c t="s">
        <v>27</v>
      </c>
    </row>
    <row r="125" spans="1:5" ht="12.75">
      <c r="A125" s="35" t="s">
        <v>55</v>
      </c>
      <c r="E125" s="39" t="s">
        <v>51</v>
      </c>
    </row>
    <row r="126" spans="1:5" ht="25.5">
      <c r="A126" s="35" t="s">
        <v>56</v>
      </c>
      <c r="E126" s="40" t="s">
        <v>105</v>
      </c>
    </row>
    <row r="127" spans="1:5" ht="12.75">
      <c r="A127" t="s">
        <v>58</v>
      </c>
      <c r="E127" s="39" t="s">
        <v>51</v>
      </c>
    </row>
    <row r="128" spans="1:16" ht="25.5">
      <c r="A128" t="s">
        <v>49</v>
      </c>
      <c s="34" t="s">
        <v>189</v>
      </c>
      <c s="34" t="s">
        <v>199</v>
      </c>
      <c s="35" t="s">
        <v>51</v>
      </c>
      <c s="6" t="s">
        <v>200</v>
      </c>
      <c s="36" t="s">
        <v>67</v>
      </c>
      <c s="37">
        <v>2</v>
      </c>
      <c s="36">
        <v>0</v>
      </c>
      <c s="36">
        <f>ROUND(G128*H128,6)</f>
      </c>
      <c r="L128" s="38">
        <v>0</v>
      </c>
      <c s="32">
        <f>ROUND(ROUND(L128,2)*ROUND(G128,3),2)</f>
      </c>
      <c s="36" t="s">
        <v>62</v>
      </c>
      <c>
        <f>(M128*21)/100</f>
      </c>
      <c t="s">
        <v>27</v>
      </c>
    </row>
    <row r="129" spans="1:5" ht="12.75">
      <c r="A129" s="35" t="s">
        <v>55</v>
      </c>
      <c r="E129" s="39" t="s">
        <v>51</v>
      </c>
    </row>
    <row r="130" spans="1:5" ht="25.5">
      <c r="A130" s="35" t="s">
        <v>56</v>
      </c>
      <c r="E130" s="40" t="s">
        <v>350</v>
      </c>
    </row>
    <row r="131" spans="1:5" ht="25.5">
      <c r="A131" t="s">
        <v>58</v>
      </c>
      <c r="E131" s="39" t="s">
        <v>202</v>
      </c>
    </row>
    <row r="132" spans="1:13" ht="12.75">
      <c r="A132" t="s">
        <v>46</v>
      </c>
      <c r="C132" s="31" t="s">
        <v>70</v>
      </c>
      <c r="E132" s="33" t="s">
        <v>257</v>
      </c>
      <c r="J132" s="32">
        <f>0</f>
      </c>
      <c s="32">
        <f>0</f>
      </c>
      <c s="32">
        <f>0+L133+L137+L141+L145+L149+L153</f>
      </c>
      <c s="32">
        <f>0+M133+M137+M141+M145+M149+M153</f>
      </c>
    </row>
    <row r="133" spans="1:16" ht="25.5">
      <c r="A133" t="s">
        <v>49</v>
      </c>
      <c s="34" t="s">
        <v>192</v>
      </c>
      <c s="34" t="s">
        <v>259</v>
      </c>
      <c s="35" t="s">
        <v>51</v>
      </c>
      <c s="6" t="s">
        <v>260</v>
      </c>
      <c s="36" t="s">
        <v>261</v>
      </c>
      <c s="37">
        <v>8.97</v>
      </c>
      <c s="36">
        <v>0</v>
      </c>
      <c s="36">
        <f>ROUND(G133*H133,6)</f>
      </c>
      <c r="L133" s="38">
        <v>0</v>
      </c>
      <c s="32">
        <f>ROUND(ROUND(L133,2)*ROUND(G133,3),2)</f>
      </c>
      <c s="36" t="s">
        <v>62</v>
      </c>
      <c>
        <f>(M133*21)/100</f>
      </c>
      <c t="s">
        <v>27</v>
      </c>
    </row>
    <row r="134" spans="1:5" ht="12.75">
      <c r="A134" s="35" t="s">
        <v>55</v>
      </c>
      <c r="E134" s="39" t="s">
        <v>51</v>
      </c>
    </row>
    <row r="135" spans="1:5" ht="102">
      <c r="A135" s="35" t="s">
        <v>56</v>
      </c>
      <c r="E135" s="40" t="s">
        <v>418</v>
      </c>
    </row>
    <row r="136" spans="1:5" ht="25.5">
      <c r="A136" t="s">
        <v>58</v>
      </c>
      <c r="E136" s="39" t="s">
        <v>263</v>
      </c>
    </row>
    <row r="137" spans="1:16" ht="12.75">
      <c r="A137" t="s">
        <v>49</v>
      </c>
      <c s="34" t="s">
        <v>197</v>
      </c>
      <c s="34" t="s">
        <v>265</v>
      </c>
      <c s="35" t="s">
        <v>51</v>
      </c>
      <c s="6" t="s">
        <v>266</v>
      </c>
      <c s="36" t="s">
        <v>261</v>
      </c>
      <c s="37">
        <v>155.44</v>
      </c>
      <c s="36">
        <v>0</v>
      </c>
      <c s="36">
        <f>ROUND(G137*H137,6)</f>
      </c>
      <c r="L137" s="38">
        <v>0</v>
      </c>
      <c s="32">
        <f>ROUND(ROUND(L137,2)*ROUND(G137,3),2)</f>
      </c>
      <c s="36" t="s">
        <v>62</v>
      </c>
      <c>
        <f>(M137*21)/100</f>
      </c>
      <c t="s">
        <v>27</v>
      </c>
    </row>
    <row r="138" spans="1:5" ht="12.75">
      <c r="A138" s="35" t="s">
        <v>55</v>
      </c>
      <c r="E138" s="39" t="s">
        <v>51</v>
      </c>
    </row>
    <row r="139" spans="1:5" ht="51">
      <c r="A139" s="35" t="s">
        <v>56</v>
      </c>
      <c r="E139" s="40" t="s">
        <v>419</v>
      </c>
    </row>
    <row r="140" spans="1:5" ht="38.25">
      <c r="A140" t="s">
        <v>58</v>
      </c>
      <c r="E140" s="39" t="s">
        <v>420</v>
      </c>
    </row>
    <row r="141" spans="1:16" ht="25.5">
      <c r="A141" t="s">
        <v>49</v>
      </c>
      <c s="34" t="s">
        <v>198</v>
      </c>
      <c s="34" t="s">
        <v>270</v>
      </c>
      <c s="35" t="s">
        <v>51</v>
      </c>
      <c s="6" t="s">
        <v>271</v>
      </c>
      <c s="36" t="s">
        <v>261</v>
      </c>
      <c s="37">
        <v>129.72</v>
      </c>
      <c s="36">
        <v>0</v>
      </c>
      <c s="36">
        <f>ROUND(G141*H141,6)</f>
      </c>
      <c r="L141" s="38">
        <v>0</v>
      </c>
      <c s="32">
        <f>ROUND(ROUND(L141,2)*ROUND(G141,3),2)</f>
      </c>
      <c s="36" t="s">
        <v>62</v>
      </c>
      <c>
        <f>(M141*21)/100</f>
      </c>
      <c t="s">
        <v>27</v>
      </c>
    </row>
    <row r="142" spans="1:5" ht="12.75">
      <c r="A142" s="35" t="s">
        <v>55</v>
      </c>
      <c r="E142" s="39" t="s">
        <v>51</v>
      </c>
    </row>
    <row r="143" spans="1:5" ht="38.25">
      <c r="A143" s="35" t="s">
        <v>56</v>
      </c>
      <c r="E143" s="40" t="s">
        <v>421</v>
      </c>
    </row>
    <row r="144" spans="1:5" ht="114.75">
      <c r="A144" t="s">
        <v>58</v>
      </c>
      <c r="E144" s="39" t="s">
        <v>422</v>
      </c>
    </row>
    <row r="145" spans="1:16" ht="25.5">
      <c r="A145" t="s">
        <v>49</v>
      </c>
      <c s="34" t="s">
        <v>204</v>
      </c>
      <c s="34" t="s">
        <v>382</v>
      </c>
      <c s="35" t="s">
        <v>51</v>
      </c>
      <c s="6" t="s">
        <v>383</v>
      </c>
      <c s="36" t="s">
        <v>384</v>
      </c>
      <c s="37">
        <v>259.44</v>
      </c>
      <c s="36">
        <v>0</v>
      </c>
      <c s="36">
        <f>ROUND(G145*H145,6)</f>
      </c>
      <c r="L145" s="38">
        <v>0</v>
      </c>
      <c s="32">
        <f>ROUND(ROUND(L145,2)*ROUND(G145,3),2)</f>
      </c>
      <c s="36" t="s">
        <v>62</v>
      </c>
      <c>
        <f>(M145*21)/100</f>
      </c>
      <c t="s">
        <v>27</v>
      </c>
    </row>
    <row r="146" spans="1:5" ht="12.75">
      <c r="A146" s="35" t="s">
        <v>55</v>
      </c>
      <c r="E146" s="39" t="s">
        <v>51</v>
      </c>
    </row>
    <row r="147" spans="1:5" ht="12.75">
      <c r="A147" s="35" t="s">
        <v>56</v>
      </c>
      <c r="E147" s="40" t="s">
        <v>423</v>
      </c>
    </row>
    <row r="148" spans="1:5" ht="12.75">
      <c r="A148" t="s">
        <v>58</v>
      </c>
      <c r="E148" s="39" t="s">
        <v>424</v>
      </c>
    </row>
    <row r="149" spans="1:16" ht="25.5">
      <c r="A149" t="s">
        <v>49</v>
      </c>
      <c s="34" t="s">
        <v>209</v>
      </c>
      <c s="34" t="s">
        <v>275</v>
      </c>
      <c s="35" t="s">
        <v>276</v>
      </c>
      <c s="6" t="s">
        <v>277</v>
      </c>
      <c s="36" t="s">
        <v>261</v>
      </c>
      <c s="37">
        <v>54.62</v>
      </c>
      <c s="36">
        <v>0</v>
      </c>
      <c s="36">
        <f>ROUND(G149*H149,6)</f>
      </c>
      <c r="L149" s="38">
        <v>0</v>
      </c>
      <c s="32">
        <f>ROUND(ROUND(L149,2)*ROUND(G149,3),2)</f>
      </c>
      <c s="36" t="s">
        <v>77</v>
      </c>
      <c>
        <f>(M149*21)/100</f>
      </c>
      <c t="s">
        <v>27</v>
      </c>
    </row>
    <row r="150" spans="1:5" ht="25.5">
      <c r="A150" s="35" t="s">
        <v>55</v>
      </c>
      <c r="E150" s="39" t="s">
        <v>278</v>
      </c>
    </row>
    <row r="151" spans="1:5" ht="25.5">
      <c r="A151" s="35" t="s">
        <v>56</v>
      </c>
      <c r="E151" s="40" t="s">
        <v>425</v>
      </c>
    </row>
    <row r="152" spans="1:5" ht="102">
      <c r="A152" t="s">
        <v>58</v>
      </c>
      <c r="E152" s="39" t="s">
        <v>280</v>
      </c>
    </row>
    <row r="153" spans="1:16" ht="25.5">
      <c r="A153" t="s">
        <v>49</v>
      </c>
      <c s="34" t="s">
        <v>214</v>
      </c>
      <c s="34" t="s">
        <v>275</v>
      </c>
      <c s="35" t="s">
        <v>282</v>
      </c>
      <c s="6" t="s">
        <v>283</v>
      </c>
      <c s="36" t="s">
        <v>261</v>
      </c>
      <c s="37">
        <v>11.98</v>
      </c>
      <c s="36">
        <v>0</v>
      </c>
      <c s="36">
        <f>ROUND(G153*H153,6)</f>
      </c>
      <c r="L153" s="38">
        <v>0</v>
      </c>
      <c s="32">
        <f>ROUND(ROUND(L153,2)*ROUND(G153,3),2)</f>
      </c>
      <c s="36" t="s">
        <v>77</v>
      </c>
      <c>
        <f>(M153*21)/100</f>
      </c>
      <c t="s">
        <v>27</v>
      </c>
    </row>
    <row r="154" spans="1:5" ht="25.5">
      <c r="A154" s="35" t="s">
        <v>55</v>
      </c>
      <c r="E154" s="39" t="s">
        <v>278</v>
      </c>
    </row>
    <row r="155" spans="1:5" ht="25.5">
      <c r="A155" s="35" t="s">
        <v>56</v>
      </c>
      <c r="E155" s="40" t="s">
        <v>390</v>
      </c>
    </row>
    <row r="156" spans="1:5" ht="102">
      <c r="A156" t="s">
        <v>58</v>
      </c>
      <c r="E156"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COUNTIFS(L8:L304,"=0",A8:A304,"P")+COUNTIFS(L8:L304,"",A8:A304,"P")+SUM(Q8:Q304)</f>
      </c>
    </row>
    <row r="8" spans="1:13" ht="12.75">
      <c r="A8" t="s">
        <v>44</v>
      </c>
      <c r="C8" s="28" t="s">
        <v>428</v>
      </c>
      <c r="E8" s="30" t="s">
        <v>427</v>
      </c>
      <c r="J8" s="29">
        <f>0+J9+J54+J79+J100+J145+J230+J283</f>
      </c>
      <c s="29">
        <f>0+K9+K54+K79+K100+K145+K230+K283</f>
      </c>
      <c s="29">
        <f>0+L9+L54+L79+L100+L145+L230+L283</f>
      </c>
      <c s="29">
        <f>0+M9+M54+M79+M100+M145+M230+M283</f>
      </c>
    </row>
    <row r="9" spans="1:13" ht="12.75">
      <c r="A9" t="s">
        <v>46</v>
      </c>
      <c r="C9" s="31" t="s">
        <v>47</v>
      </c>
      <c r="E9" s="33" t="s">
        <v>48</v>
      </c>
      <c r="J9" s="32">
        <f>0</f>
      </c>
      <c s="32">
        <f>0</f>
      </c>
      <c s="32">
        <f>0+L10+L14+L18+L22+L26+L30+L34+L38+L42+L46+L50</f>
      </c>
      <c s="32">
        <f>0+M10+M14+M18+M22+M26+M30+M34+M38+M42+M46+M50</f>
      </c>
    </row>
    <row r="10" spans="1:16" ht="12.75">
      <c r="A10" t="s">
        <v>49</v>
      </c>
      <c s="34" t="s">
        <v>47</v>
      </c>
      <c s="34" t="s">
        <v>50</v>
      </c>
      <c s="35" t="s">
        <v>51</v>
      </c>
      <c s="6" t="s">
        <v>52</v>
      </c>
      <c s="36" t="s">
        <v>53</v>
      </c>
      <c s="37">
        <v>504</v>
      </c>
      <c s="36">
        <v>0</v>
      </c>
      <c s="36">
        <f>ROUND(G10*H10,6)</f>
      </c>
      <c r="L10" s="38">
        <v>0</v>
      </c>
      <c s="32">
        <f>ROUND(ROUND(L10,2)*ROUND(G10,3),2)</f>
      </c>
      <c s="36" t="s">
        <v>54</v>
      </c>
      <c>
        <f>(M10*21)/100</f>
      </c>
      <c t="s">
        <v>27</v>
      </c>
    </row>
    <row r="11" spans="1:5" ht="12.75">
      <c r="A11" s="35" t="s">
        <v>55</v>
      </c>
      <c r="E11" s="39" t="s">
        <v>51</v>
      </c>
    </row>
    <row r="12" spans="1:5" ht="25.5">
      <c r="A12" s="35" t="s">
        <v>56</v>
      </c>
      <c r="E12" s="40" t="s">
        <v>429</v>
      </c>
    </row>
    <row r="13" spans="1:5" ht="38.25">
      <c r="A13" t="s">
        <v>58</v>
      </c>
      <c r="E13" s="39" t="s">
        <v>59</v>
      </c>
    </row>
    <row r="14" spans="1:16" ht="25.5">
      <c r="A14" t="s">
        <v>49</v>
      </c>
      <c s="34" t="s">
        <v>27</v>
      </c>
      <c s="34" t="s">
        <v>60</v>
      </c>
      <c s="35" t="s">
        <v>51</v>
      </c>
      <c s="6" t="s">
        <v>61</v>
      </c>
      <c s="36" t="s">
        <v>53</v>
      </c>
      <c s="37">
        <v>15</v>
      </c>
      <c s="36">
        <v>0</v>
      </c>
      <c s="36">
        <f>ROUND(G14*H14,6)</f>
      </c>
      <c r="L14" s="38">
        <v>0</v>
      </c>
      <c s="32">
        <f>ROUND(ROUND(L14,2)*ROUND(G14,3),2)</f>
      </c>
      <c s="36" t="s">
        <v>62</v>
      </c>
      <c>
        <f>(M14*21)/100</f>
      </c>
      <c t="s">
        <v>27</v>
      </c>
    </row>
    <row r="15" spans="1:5" ht="12.75">
      <c r="A15" s="35" t="s">
        <v>55</v>
      </c>
      <c r="E15" s="39" t="s">
        <v>51</v>
      </c>
    </row>
    <row r="16" spans="1:5" ht="38.25">
      <c r="A16" s="35" t="s">
        <v>56</v>
      </c>
      <c r="E16" s="40" t="s">
        <v>430</v>
      </c>
    </row>
    <row r="17" spans="1:5" ht="51">
      <c r="A17" t="s">
        <v>58</v>
      </c>
      <c r="E17" s="39" t="s">
        <v>64</v>
      </c>
    </row>
    <row r="18" spans="1:16" ht="25.5">
      <c r="A18" t="s">
        <v>49</v>
      </c>
      <c s="34" t="s">
        <v>26</v>
      </c>
      <c s="34" t="s">
        <v>65</v>
      </c>
      <c s="35" t="s">
        <v>51</v>
      </c>
      <c s="6" t="s">
        <v>66</v>
      </c>
      <c s="36" t="s">
        <v>67</v>
      </c>
      <c s="37">
        <v>36</v>
      </c>
      <c s="36">
        <v>0</v>
      </c>
      <c s="36">
        <f>ROUND(G18*H18,6)</f>
      </c>
      <c r="L18" s="38">
        <v>0</v>
      </c>
      <c s="32">
        <f>ROUND(ROUND(L18,2)*ROUND(G18,3),2)</f>
      </c>
      <c s="36" t="s">
        <v>62</v>
      </c>
      <c>
        <f>(M18*21)/100</f>
      </c>
      <c t="s">
        <v>27</v>
      </c>
    </row>
    <row r="19" spans="1:5" ht="12.75">
      <c r="A19" s="35" t="s">
        <v>55</v>
      </c>
      <c r="E19" s="39" t="s">
        <v>51</v>
      </c>
    </row>
    <row r="20" spans="1:5" ht="25.5">
      <c r="A20" s="35" t="s">
        <v>56</v>
      </c>
      <c r="E20" s="40" t="s">
        <v>431</v>
      </c>
    </row>
    <row r="21" spans="1:5" ht="38.25">
      <c r="A21" t="s">
        <v>58</v>
      </c>
      <c r="E21" s="39" t="s">
        <v>69</v>
      </c>
    </row>
    <row r="22" spans="1:16" ht="25.5">
      <c r="A22" t="s">
        <v>49</v>
      </c>
      <c s="34" t="s">
        <v>70</v>
      </c>
      <c s="34" t="s">
        <v>71</v>
      </c>
      <c s="35" t="s">
        <v>51</v>
      </c>
      <c s="6" t="s">
        <v>66</v>
      </c>
      <c s="36" t="s">
        <v>67</v>
      </c>
      <c s="37">
        <v>18</v>
      </c>
      <c s="36">
        <v>0</v>
      </c>
      <c s="36">
        <f>ROUND(G22*H22,6)</f>
      </c>
      <c r="L22" s="38">
        <v>0</v>
      </c>
      <c s="32">
        <f>ROUND(ROUND(L22,2)*ROUND(G22,3),2)</f>
      </c>
      <c s="36" t="s">
        <v>62</v>
      </c>
      <c>
        <f>(M22*21)/100</f>
      </c>
      <c t="s">
        <v>27</v>
      </c>
    </row>
    <row r="23" spans="1:5" ht="12.75">
      <c r="A23" s="35" t="s">
        <v>55</v>
      </c>
      <c r="E23" s="39" t="s">
        <v>51</v>
      </c>
    </row>
    <row r="24" spans="1:5" ht="12.75">
      <c r="A24" s="35" t="s">
        <v>56</v>
      </c>
      <c r="E24" s="40" t="s">
        <v>72</v>
      </c>
    </row>
    <row r="25" spans="1:5" ht="38.25">
      <c r="A25" t="s">
        <v>58</v>
      </c>
      <c r="E25" s="39" t="s">
        <v>73</v>
      </c>
    </row>
    <row r="26" spans="1:16" ht="25.5">
      <c r="A26" t="s">
        <v>49</v>
      </c>
      <c s="34" t="s">
        <v>74</v>
      </c>
      <c s="34" t="s">
        <v>75</v>
      </c>
      <c s="35" t="s">
        <v>51</v>
      </c>
      <c s="6" t="s">
        <v>76</v>
      </c>
      <c s="36" t="s">
        <v>67</v>
      </c>
      <c s="37">
        <v>54</v>
      </c>
      <c s="36">
        <v>0</v>
      </c>
      <c s="36">
        <f>ROUND(G26*H26,6)</f>
      </c>
      <c r="L26" s="38">
        <v>0</v>
      </c>
      <c s="32">
        <f>ROUND(ROUND(L26,2)*ROUND(G26,3),2)</f>
      </c>
      <c s="36" t="s">
        <v>77</v>
      </c>
      <c>
        <f>(M26*21)/100</f>
      </c>
      <c t="s">
        <v>27</v>
      </c>
    </row>
    <row r="27" spans="1:5" ht="12.75">
      <c r="A27" s="35" t="s">
        <v>55</v>
      </c>
      <c r="E27" s="39" t="s">
        <v>51</v>
      </c>
    </row>
    <row r="28" spans="1:5" ht="12.75">
      <c r="A28" s="35" t="s">
        <v>56</v>
      </c>
      <c r="E28" s="40" t="s">
        <v>78</v>
      </c>
    </row>
    <row r="29" spans="1:5" ht="25.5">
      <c r="A29" t="s">
        <v>58</v>
      </c>
      <c r="E29" s="39" t="s">
        <v>79</v>
      </c>
    </row>
    <row r="30" spans="1:16" ht="12.75">
      <c r="A30" t="s">
        <v>49</v>
      </c>
      <c s="34" t="s">
        <v>80</v>
      </c>
      <c s="34" t="s">
        <v>81</v>
      </c>
      <c s="35" t="s">
        <v>51</v>
      </c>
      <c s="6" t="s">
        <v>82</v>
      </c>
      <c s="36" t="s">
        <v>53</v>
      </c>
      <c s="37">
        <v>280</v>
      </c>
      <c s="36">
        <v>0</v>
      </c>
      <c s="36">
        <f>ROUND(G30*H30,6)</f>
      </c>
      <c r="L30" s="38">
        <v>0</v>
      </c>
      <c s="32">
        <f>ROUND(ROUND(L30,2)*ROUND(G30,3),2)</f>
      </c>
      <c s="36" t="s">
        <v>62</v>
      </c>
      <c>
        <f>(M30*21)/100</f>
      </c>
      <c t="s">
        <v>27</v>
      </c>
    </row>
    <row r="31" spans="1:5" ht="12.75">
      <c r="A31" s="35" t="s">
        <v>55</v>
      </c>
      <c r="E31" s="39" t="s">
        <v>51</v>
      </c>
    </row>
    <row r="32" spans="1:5" ht="12.75">
      <c r="A32" s="35" t="s">
        <v>56</v>
      </c>
      <c r="E32" s="40" t="s">
        <v>432</v>
      </c>
    </row>
    <row r="33" spans="1:5" ht="38.25">
      <c r="A33" t="s">
        <v>58</v>
      </c>
      <c r="E33" s="39" t="s">
        <v>84</v>
      </c>
    </row>
    <row r="34" spans="1:16" ht="12.75">
      <c r="A34" t="s">
        <v>49</v>
      </c>
      <c s="34" t="s">
        <v>85</v>
      </c>
      <c s="34" t="s">
        <v>86</v>
      </c>
      <c s="35" t="s">
        <v>51</v>
      </c>
      <c s="6" t="s">
        <v>87</v>
      </c>
      <c s="36" t="s">
        <v>53</v>
      </c>
      <c s="37">
        <v>672</v>
      </c>
      <c s="36">
        <v>0</v>
      </c>
      <c s="36">
        <f>ROUND(G34*H34,6)</f>
      </c>
      <c r="L34" s="38">
        <v>0</v>
      </c>
      <c s="32">
        <f>ROUND(ROUND(L34,2)*ROUND(G34,3),2)</f>
      </c>
      <c s="36" t="s">
        <v>62</v>
      </c>
      <c>
        <f>(M34*21)/100</f>
      </c>
      <c t="s">
        <v>27</v>
      </c>
    </row>
    <row r="35" spans="1:5" ht="12.75">
      <c r="A35" s="35" t="s">
        <v>55</v>
      </c>
      <c r="E35" s="39" t="s">
        <v>51</v>
      </c>
    </row>
    <row r="36" spans="1:5" ht="25.5">
      <c r="A36" s="35" t="s">
        <v>56</v>
      </c>
      <c r="E36" s="40" t="s">
        <v>433</v>
      </c>
    </row>
    <row r="37" spans="1:5" ht="38.25">
      <c r="A37" t="s">
        <v>58</v>
      </c>
      <c r="E37" s="39" t="s">
        <v>89</v>
      </c>
    </row>
    <row r="38" spans="1:16" ht="12.75">
      <c r="A38" t="s">
        <v>49</v>
      </c>
      <c s="34" t="s">
        <v>90</v>
      </c>
      <c s="34" t="s">
        <v>91</v>
      </c>
      <c s="35" t="s">
        <v>51</v>
      </c>
      <c s="6" t="s">
        <v>92</v>
      </c>
      <c s="36" t="s">
        <v>53</v>
      </c>
      <c s="37">
        <v>336</v>
      </c>
      <c s="36">
        <v>0</v>
      </c>
      <c s="36">
        <f>ROUND(G38*H38,6)</f>
      </c>
      <c r="L38" s="38">
        <v>0</v>
      </c>
      <c s="32">
        <f>ROUND(ROUND(L38,2)*ROUND(G38,3),2)</f>
      </c>
      <c s="36" t="s">
        <v>77</v>
      </c>
      <c>
        <f>(M38*21)/100</f>
      </c>
      <c t="s">
        <v>27</v>
      </c>
    </row>
    <row r="39" spans="1:5" ht="12.75">
      <c r="A39" s="35" t="s">
        <v>55</v>
      </c>
      <c r="E39" s="39" t="s">
        <v>51</v>
      </c>
    </row>
    <row r="40" spans="1:5" ht="12.75">
      <c r="A40" s="35" t="s">
        <v>56</v>
      </c>
      <c r="E40" s="40" t="s">
        <v>93</v>
      </c>
    </row>
    <row r="41" spans="1:5" ht="25.5">
      <c r="A41" t="s">
        <v>58</v>
      </c>
      <c r="E41" s="39" t="s">
        <v>94</v>
      </c>
    </row>
    <row r="42" spans="1:16" ht="25.5">
      <c r="A42" t="s">
        <v>49</v>
      </c>
      <c s="34" t="s">
        <v>95</v>
      </c>
      <c s="34" t="s">
        <v>96</v>
      </c>
      <c s="35" t="s">
        <v>51</v>
      </c>
      <c s="6" t="s">
        <v>97</v>
      </c>
      <c s="36" t="s">
        <v>98</v>
      </c>
      <c s="37">
        <v>510</v>
      </c>
      <c s="36">
        <v>0</v>
      </c>
      <c s="36">
        <f>ROUND(G42*H42,6)</f>
      </c>
      <c r="L42" s="38">
        <v>0</v>
      </c>
      <c s="32">
        <f>ROUND(ROUND(L42,2)*ROUND(G42,3),2)</f>
      </c>
      <c s="36" t="s">
        <v>62</v>
      </c>
      <c>
        <f>(M42*21)/100</f>
      </c>
      <c t="s">
        <v>27</v>
      </c>
    </row>
    <row r="43" spans="1:5" ht="12.75">
      <c r="A43" s="35" t="s">
        <v>55</v>
      </c>
      <c r="E43" s="39" t="s">
        <v>51</v>
      </c>
    </row>
    <row r="44" spans="1:5" ht="25.5">
      <c r="A44" s="35" t="s">
        <v>56</v>
      </c>
      <c r="E44" s="40" t="s">
        <v>434</v>
      </c>
    </row>
    <row r="45" spans="1:5" ht="25.5">
      <c r="A45" t="s">
        <v>58</v>
      </c>
      <c r="E45" s="39" t="s">
        <v>100</v>
      </c>
    </row>
    <row r="46" spans="1:16" ht="12.75">
      <c r="A46" t="s">
        <v>49</v>
      </c>
      <c s="34" t="s">
        <v>101</v>
      </c>
      <c s="34" t="s">
        <v>102</v>
      </c>
      <c s="35" t="s">
        <v>51</v>
      </c>
      <c s="6" t="s">
        <v>103</v>
      </c>
      <c s="36" t="s">
        <v>98</v>
      </c>
      <c s="37">
        <v>612</v>
      </c>
      <c s="36">
        <v>0</v>
      </c>
      <c s="36">
        <f>ROUND(G46*H46,6)</f>
      </c>
      <c r="L46" s="38">
        <v>0</v>
      </c>
      <c s="32">
        <f>ROUND(ROUND(L46,2)*ROUND(G46,3),2)</f>
      </c>
      <c s="36" t="s">
        <v>62</v>
      </c>
      <c>
        <f>(M46*21)/100</f>
      </c>
      <c t="s">
        <v>27</v>
      </c>
    </row>
    <row r="47" spans="1:5" ht="12.75">
      <c r="A47" s="35" t="s">
        <v>55</v>
      </c>
      <c r="E47" s="39" t="s">
        <v>51</v>
      </c>
    </row>
    <row r="48" spans="1:5" ht="12.75">
      <c r="A48" s="35" t="s">
        <v>56</v>
      </c>
      <c r="E48" s="40" t="s">
        <v>104</v>
      </c>
    </row>
    <row r="49" spans="1:5" ht="25.5">
      <c r="A49" t="s">
        <v>58</v>
      </c>
      <c r="E49" s="39" t="s">
        <v>105</v>
      </c>
    </row>
    <row r="50" spans="1:16" ht="12.75">
      <c r="A50" t="s">
        <v>49</v>
      </c>
      <c s="34" t="s">
        <v>106</v>
      </c>
      <c s="34" t="s">
        <v>107</v>
      </c>
      <c s="35" t="s">
        <v>51</v>
      </c>
      <c s="6" t="s">
        <v>108</v>
      </c>
      <c s="36" t="s">
        <v>53</v>
      </c>
      <c s="37">
        <v>280</v>
      </c>
      <c s="36">
        <v>0</v>
      </c>
      <c s="36">
        <f>ROUND(G50*H50,6)</f>
      </c>
      <c r="L50" s="38">
        <v>0</v>
      </c>
      <c s="32">
        <f>ROUND(ROUND(L50,2)*ROUND(G50,3),2)</f>
      </c>
      <c s="36" t="s">
        <v>62</v>
      </c>
      <c>
        <f>(M50*21)/100</f>
      </c>
      <c t="s">
        <v>27</v>
      </c>
    </row>
    <row r="51" spans="1:5" ht="12.75">
      <c r="A51" s="35" t="s">
        <v>55</v>
      </c>
      <c r="E51" s="39" t="s">
        <v>51</v>
      </c>
    </row>
    <row r="52" spans="1:5" ht="12.75">
      <c r="A52" s="35" t="s">
        <v>56</v>
      </c>
      <c r="E52" s="40" t="s">
        <v>109</v>
      </c>
    </row>
    <row r="53" spans="1:5" ht="25.5">
      <c r="A53" t="s">
        <v>58</v>
      </c>
      <c r="E53" s="39" t="s">
        <v>110</v>
      </c>
    </row>
    <row r="54" spans="1:13" ht="12.75">
      <c r="A54" t="s">
        <v>46</v>
      </c>
      <c r="C54" s="31" t="s">
        <v>27</v>
      </c>
      <c r="E54" s="33" t="s">
        <v>111</v>
      </c>
      <c r="J54" s="32">
        <f>0</f>
      </c>
      <c s="32">
        <f>0</f>
      </c>
      <c s="32">
        <f>0+L55+L59+L63+L67+L71+L75</f>
      </c>
      <c s="32">
        <f>0+M55+M59+M63+M67+M71+M75</f>
      </c>
    </row>
    <row r="55" spans="1:16" ht="25.5">
      <c r="A55" t="s">
        <v>49</v>
      </c>
      <c s="34" t="s">
        <v>112</v>
      </c>
      <c s="34" t="s">
        <v>294</v>
      </c>
      <c s="35" t="s">
        <v>51</v>
      </c>
      <c s="6" t="s">
        <v>295</v>
      </c>
      <c s="36" t="s">
        <v>67</v>
      </c>
      <c s="37">
        <v>11</v>
      </c>
      <c s="36">
        <v>0</v>
      </c>
      <c s="36">
        <f>ROUND(G55*H55,6)</f>
      </c>
      <c r="L55" s="38">
        <v>0</v>
      </c>
      <c s="32">
        <f>ROUND(ROUND(L55,2)*ROUND(G55,3),2)</f>
      </c>
      <c s="36" t="s">
        <v>62</v>
      </c>
      <c>
        <f>(M55*21)/100</f>
      </c>
      <c t="s">
        <v>27</v>
      </c>
    </row>
    <row r="56" spans="1:5" ht="12.75">
      <c r="A56" s="35" t="s">
        <v>55</v>
      </c>
      <c r="E56" s="39" t="s">
        <v>51</v>
      </c>
    </row>
    <row r="57" spans="1:5" ht="12.75">
      <c r="A57" s="35" t="s">
        <v>56</v>
      </c>
      <c r="E57" s="40" t="s">
        <v>435</v>
      </c>
    </row>
    <row r="58" spans="1:5" ht="51">
      <c r="A58" t="s">
        <v>58</v>
      </c>
      <c r="E58" s="39" t="s">
        <v>297</v>
      </c>
    </row>
    <row r="59" spans="1:16" ht="25.5">
      <c r="A59" t="s">
        <v>49</v>
      </c>
      <c s="34" t="s">
        <v>117</v>
      </c>
      <c s="34" t="s">
        <v>298</v>
      </c>
      <c s="35" t="s">
        <v>51</v>
      </c>
      <c s="6" t="s">
        <v>299</v>
      </c>
      <c s="36" t="s">
        <v>67</v>
      </c>
      <c s="37">
        <v>15</v>
      </c>
      <c s="36">
        <v>0</v>
      </c>
      <c s="36">
        <f>ROUND(G59*H59,6)</f>
      </c>
      <c r="L59" s="38">
        <v>0</v>
      </c>
      <c s="32">
        <f>ROUND(ROUND(L59,2)*ROUND(G59,3),2)</f>
      </c>
      <c s="36" t="s">
        <v>62</v>
      </c>
      <c>
        <f>(M59*21)/100</f>
      </c>
      <c t="s">
        <v>27</v>
      </c>
    </row>
    <row r="60" spans="1:5" ht="12.75">
      <c r="A60" s="35" t="s">
        <v>55</v>
      </c>
      <c r="E60" s="39" t="s">
        <v>51</v>
      </c>
    </row>
    <row r="61" spans="1:5" ht="25.5">
      <c r="A61" s="35" t="s">
        <v>56</v>
      </c>
      <c r="E61" s="40" t="s">
        <v>300</v>
      </c>
    </row>
    <row r="62" spans="1:5" ht="51">
      <c r="A62" t="s">
        <v>58</v>
      </c>
      <c r="E62" s="39" t="s">
        <v>301</v>
      </c>
    </row>
    <row r="63" spans="1:16" ht="25.5">
      <c r="A63" t="s">
        <v>49</v>
      </c>
      <c s="34" t="s">
        <v>122</v>
      </c>
      <c s="34" t="s">
        <v>113</v>
      </c>
      <c s="35" t="s">
        <v>51</v>
      </c>
      <c s="6" t="s">
        <v>114</v>
      </c>
      <c s="36" t="s">
        <v>53</v>
      </c>
      <c s="37">
        <v>2567</v>
      </c>
      <c s="36">
        <v>0</v>
      </c>
      <c s="36">
        <f>ROUND(G63*H63,6)</f>
      </c>
      <c r="L63" s="38">
        <v>0</v>
      </c>
      <c s="32">
        <f>ROUND(ROUND(L63,2)*ROUND(G63,3),2)</f>
      </c>
      <c s="36" t="s">
        <v>62</v>
      </c>
      <c>
        <f>(M63*21)/100</f>
      </c>
      <c t="s">
        <v>27</v>
      </c>
    </row>
    <row r="64" spans="1:5" ht="12.75">
      <c r="A64" s="35" t="s">
        <v>55</v>
      </c>
      <c r="E64" s="39" t="s">
        <v>51</v>
      </c>
    </row>
    <row r="65" spans="1:5" ht="25.5">
      <c r="A65" s="35" t="s">
        <v>56</v>
      </c>
      <c r="E65" s="40" t="s">
        <v>436</v>
      </c>
    </row>
    <row r="66" spans="1:5" ht="51">
      <c r="A66" t="s">
        <v>58</v>
      </c>
      <c r="E66" s="39" t="s">
        <v>116</v>
      </c>
    </row>
    <row r="67" spans="1:16" ht="25.5">
      <c r="A67" t="s">
        <v>49</v>
      </c>
      <c s="34" t="s">
        <v>128</v>
      </c>
      <c s="34" t="s">
        <v>118</v>
      </c>
      <c s="35" t="s">
        <v>51</v>
      </c>
      <c s="6" t="s">
        <v>119</v>
      </c>
      <c s="36" t="s">
        <v>53</v>
      </c>
      <c s="37">
        <v>2567</v>
      </c>
      <c s="36">
        <v>0</v>
      </c>
      <c s="36">
        <f>ROUND(G67*H67,6)</f>
      </c>
      <c r="L67" s="38">
        <v>0</v>
      </c>
      <c s="32">
        <f>ROUND(ROUND(L67,2)*ROUND(G67,3),2)</f>
      </c>
      <c s="36" t="s">
        <v>62</v>
      </c>
      <c>
        <f>(M67*21)/100</f>
      </c>
      <c t="s">
        <v>27</v>
      </c>
    </row>
    <row r="68" spans="1:5" ht="12.75">
      <c r="A68" s="35" t="s">
        <v>55</v>
      </c>
      <c r="E68" s="39" t="s">
        <v>51</v>
      </c>
    </row>
    <row r="69" spans="1:5" ht="12.75">
      <c r="A69" s="35" t="s">
        <v>56</v>
      </c>
      <c r="E69" s="40" t="s">
        <v>120</v>
      </c>
    </row>
    <row r="70" spans="1:5" ht="38.25">
      <c r="A70" t="s">
        <v>58</v>
      </c>
      <c r="E70" s="39" t="s">
        <v>121</v>
      </c>
    </row>
    <row r="71" spans="1:16" ht="25.5">
      <c r="A71" t="s">
        <v>49</v>
      </c>
      <c s="34" t="s">
        <v>133</v>
      </c>
      <c s="34" t="s">
        <v>123</v>
      </c>
      <c s="35" t="s">
        <v>51</v>
      </c>
      <c s="6" t="s">
        <v>124</v>
      </c>
      <c s="36" t="s">
        <v>125</v>
      </c>
      <c s="37">
        <v>94.5</v>
      </c>
      <c s="36">
        <v>0</v>
      </c>
      <c s="36">
        <f>ROUND(G71*H71,6)</f>
      </c>
      <c r="L71" s="38">
        <v>0</v>
      </c>
      <c s="32">
        <f>ROUND(ROUND(L71,2)*ROUND(G71,3),2)</f>
      </c>
      <c s="36" t="s">
        <v>62</v>
      </c>
      <c>
        <f>(M71*21)/100</f>
      </c>
      <c t="s">
        <v>27</v>
      </c>
    </row>
    <row r="72" spans="1:5" ht="12.75">
      <c r="A72" s="35" t="s">
        <v>55</v>
      </c>
      <c r="E72" s="39" t="s">
        <v>51</v>
      </c>
    </row>
    <row r="73" spans="1:5" ht="25.5">
      <c r="A73" s="35" t="s">
        <v>56</v>
      </c>
      <c r="E73" s="40" t="s">
        <v>437</v>
      </c>
    </row>
    <row r="74" spans="1:5" ht="76.5">
      <c r="A74" t="s">
        <v>58</v>
      </c>
      <c r="E74" s="39" t="s">
        <v>127</v>
      </c>
    </row>
    <row r="75" spans="1:16" ht="25.5">
      <c r="A75" t="s">
        <v>49</v>
      </c>
      <c s="34" t="s">
        <v>139</v>
      </c>
      <c s="34" t="s">
        <v>134</v>
      </c>
      <c s="35" t="s">
        <v>51</v>
      </c>
      <c s="6" t="s">
        <v>135</v>
      </c>
      <c s="36" t="s">
        <v>125</v>
      </c>
      <c s="37">
        <v>44</v>
      </c>
      <c s="36">
        <v>0</v>
      </c>
      <c s="36">
        <f>ROUND(G75*H75,6)</f>
      </c>
      <c r="L75" s="38">
        <v>0</v>
      </c>
      <c s="32">
        <f>ROUND(ROUND(L75,2)*ROUND(G75,3),2)</f>
      </c>
      <c s="36" t="s">
        <v>62</v>
      </c>
      <c>
        <f>(M75*21)/100</f>
      </c>
      <c t="s">
        <v>27</v>
      </c>
    </row>
    <row r="76" spans="1:5" ht="12.75">
      <c r="A76" s="35" t="s">
        <v>55</v>
      </c>
      <c r="E76" s="39" t="s">
        <v>51</v>
      </c>
    </row>
    <row r="77" spans="1:5" ht="25.5">
      <c r="A77" s="35" t="s">
        <v>56</v>
      </c>
      <c r="E77" s="40" t="s">
        <v>438</v>
      </c>
    </row>
    <row r="78" spans="1:5" ht="76.5">
      <c r="A78" t="s">
        <v>58</v>
      </c>
      <c r="E78" s="39" t="s">
        <v>137</v>
      </c>
    </row>
    <row r="79" spans="1:13" ht="12.75">
      <c r="A79" t="s">
        <v>46</v>
      </c>
      <c r="C79" s="31" t="s">
        <v>26</v>
      </c>
      <c r="E79" s="33" t="s">
        <v>138</v>
      </c>
      <c r="J79" s="32">
        <f>0</f>
      </c>
      <c s="32">
        <f>0</f>
      </c>
      <c s="32">
        <f>0+L80+L84+L88+L92+L96</f>
      </c>
      <c s="32">
        <f>0+M80+M84+M88+M92+M96</f>
      </c>
    </row>
    <row r="80" spans="1:16" ht="25.5">
      <c r="A80" t="s">
        <v>49</v>
      </c>
      <c s="34" t="s">
        <v>144</v>
      </c>
      <c s="34" t="s">
        <v>140</v>
      </c>
      <c s="35" t="s">
        <v>51</v>
      </c>
      <c s="6" t="s">
        <v>141</v>
      </c>
      <c s="36" t="s">
        <v>98</v>
      </c>
      <c s="37">
        <v>96</v>
      </c>
      <c s="36">
        <v>0</v>
      </c>
      <c s="36">
        <f>ROUND(G80*H80,6)</f>
      </c>
      <c r="L80" s="38">
        <v>0</v>
      </c>
      <c s="32">
        <f>ROUND(ROUND(L80,2)*ROUND(G80,3),2)</f>
      </c>
      <c s="36" t="s">
        <v>62</v>
      </c>
      <c>
        <f>(M80*21)/100</f>
      </c>
      <c t="s">
        <v>27</v>
      </c>
    </row>
    <row r="81" spans="1:5" ht="12.75">
      <c r="A81" s="35" t="s">
        <v>55</v>
      </c>
      <c r="E81" s="39" t="s">
        <v>51</v>
      </c>
    </row>
    <row r="82" spans="1:5" ht="12.75">
      <c r="A82" s="35" t="s">
        <v>56</v>
      </c>
      <c r="E82" s="40" t="s">
        <v>439</v>
      </c>
    </row>
    <row r="83" spans="1:5" ht="51">
      <c r="A83" t="s">
        <v>58</v>
      </c>
      <c r="E83" s="39" t="s">
        <v>143</v>
      </c>
    </row>
    <row r="84" spans="1:16" ht="25.5">
      <c r="A84" t="s">
        <v>49</v>
      </c>
      <c s="34" t="s">
        <v>149</v>
      </c>
      <c s="34" t="s">
        <v>145</v>
      </c>
      <c s="35" t="s">
        <v>51</v>
      </c>
      <c s="6" t="s">
        <v>146</v>
      </c>
      <c s="36" t="s">
        <v>67</v>
      </c>
      <c s="37">
        <v>32</v>
      </c>
      <c s="36">
        <v>0</v>
      </c>
      <c s="36">
        <f>ROUND(G84*H84,6)</f>
      </c>
      <c r="L84" s="38">
        <v>0</v>
      </c>
      <c s="32">
        <f>ROUND(ROUND(L84,2)*ROUND(G84,3),2)</f>
      </c>
      <c s="36" t="s">
        <v>62</v>
      </c>
      <c>
        <f>(M84*21)/100</f>
      </c>
      <c t="s">
        <v>27</v>
      </c>
    </row>
    <row r="85" spans="1:5" ht="12.75">
      <c r="A85" s="35" t="s">
        <v>55</v>
      </c>
      <c r="E85" s="39" t="s">
        <v>51</v>
      </c>
    </row>
    <row r="86" spans="1:5" ht="12.75">
      <c r="A86" s="35" t="s">
        <v>56</v>
      </c>
      <c r="E86" s="40" t="s">
        <v>440</v>
      </c>
    </row>
    <row r="87" spans="1:5" ht="38.25">
      <c r="A87" t="s">
        <v>58</v>
      </c>
      <c r="E87" s="39" t="s">
        <v>441</v>
      </c>
    </row>
    <row r="88" spans="1:16" ht="25.5">
      <c r="A88" t="s">
        <v>49</v>
      </c>
      <c s="34" t="s">
        <v>154</v>
      </c>
      <c s="34" t="s">
        <v>150</v>
      </c>
      <c s="35" t="s">
        <v>51</v>
      </c>
      <c s="6" t="s">
        <v>151</v>
      </c>
      <c s="36" t="s">
        <v>53</v>
      </c>
      <c s="37">
        <v>14</v>
      </c>
      <c s="36">
        <v>0</v>
      </c>
      <c s="36">
        <f>ROUND(G88*H88,6)</f>
      </c>
      <c r="L88" s="38">
        <v>0</v>
      </c>
      <c s="32">
        <f>ROUND(ROUND(L88,2)*ROUND(G88,3),2)</f>
      </c>
      <c s="36" t="s">
        <v>62</v>
      </c>
      <c>
        <f>(M88*21)/100</f>
      </c>
      <c t="s">
        <v>27</v>
      </c>
    </row>
    <row r="89" spans="1:5" ht="12.75">
      <c r="A89" s="35" t="s">
        <v>55</v>
      </c>
      <c r="E89" s="39" t="s">
        <v>51</v>
      </c>
    </row>
    <row r="90" spans="1:5" ht="38.25">
      <c r="A90" s="35" t="s">
        <v>56</v>
      </c>
      <c r="E90" s="40" t="s">
        <v>442</v>
      </c>
    </row>
    <row r="91" spans="1:5" ht="76.5">
      <c r="A91" t="s">
        <v>58</v>
      </c>
      <c r="E91" s="39" t="s">
        <v>153</v>
      </c>
    </row>
    <row r="92" spans="1:16" ht="25.5">
      <c r="A92" t="s">
        <v>49</v>
      </c>
      <c s="34" t="s">
        <v>159</v>
      </c>
      <c s="34" t="s">
        <v>155</v>
      </c>
      <c s="35" t="s">
        <v>51</v>
      </c>
      <c s="6" t="s">
        <v>156</v>
      </c>
      <c s="36" t="s">
        <v>53</v>
      </c>
      <c s="37">
        <v>8</v>
      </c>
      <c s="36">
        <v>0</v>
      </c>
      <c s="36">
        <f>ROUND(G92*H92,6)</f>
      </c>
      <c r="L92" s="38">
        <v>0</v>
      </c>
      <c s="32">
        <f>ROUND(ROUND(L92,2)*ROUND(G92,3),2)</f>
      </c>
      <c s="36" t="s">
        <v>62</v>
      </c>
      <c>
        <f>(M92*21)/100</f>
      </c>
      <c t="s">
        <v>27</v>
      </c>
    </row>
    <row r="93" spans="1:5" ht="12.75">
      <c r="A93" s="35" t="s">
        <v>55</v>
      </c>
      <c r="E93" s="39" t="s">
        <v>51</v>
      </c>
    </row>
    <row r="94" spans="1:5" ht="38.25">
      <c r="A94" s="35" t="s">
        <v>56</v>
      </c>
      <c r="E94" s="40" t="s">
        <v>157</v>
      </c>
    </row>
    <row r="95" spans="1:5" ht="63.75">
      <c r="A95" t="s">
        <v>58</v>
      </c>
      <c r="E95" s="39" t="s">
        <v>158</v>
      </c>
    </row>
    <row r="96" spans="1:16" ht="12.75">
      <c r="A96" t="s">
        <v>49</v>
      </c>
      <c s="34" t="s">
        <v>166</v>
      </c>
      <c s="34" t="s">
        <v>160</v>
      </c>
      <c s="35" t="s">
        <v>51</v>
      </c>
      <c s="6" t="s">
        <v>161</v>
      </c>
      <c s="36" t="s">
        <v>162</v>
      </c>
      <c s="37">
        <v>19.2</v>
      </c>
      <c s="36">
        <v>0</v>
      </c>
      <c s="36">
        <f>ROUND(G96*H96,6)</f>
      </c>
      <c r="L96" s="38">
        <v>0</v>
      </c>
      <c s="32">
        <f>ROUND(ROUND(L96,2)*ROUND(G96,3),2)</f>
      </c>
      <c s="36" t="s">
        <v>62</v>
      </c>
      <c>
        <f>(M96*21)/100</f>
      </c>
      <c t="s">
        <v>27</v>
      </c>
    </row>
    <row r="97" spans="1:5" ht="12.75">
      <c r="A97" s="35" t="s">
        <v>55</v>
      </c>
      <c r="E97" s="39" t="s">
        <v>51</v>
      </c>
    </row>
    <row r="98" spans="1:5" ht="12.75">
      <c r="A98" s="35" t="s">
        <v>56</v>
      </c>
      <c r="E98" s="40" t="s">
        <v>163</v>
      </c>
    </row>
    <row r="99" spans="1:5" ht="38.25">
      <c r="A99" t="s">
        <v>58</v>
      </c>
      <c r="E99" s="39" t="s">
        <v>164</v>
      </c>
    </row>
    <row r="100" spans="1:13" ht="12.75">
      <c r="A100" t="s">
        <v>46</v>
      </c>
      <c r="C100" s="31" t="s">
        <v>70</v>
      </c>
      <c r="E100" s="33" t="s">
        <v>165</v>
      </c>
      <c r="J100" s="32">
        <f>0</f>
      </c>
      <c s="32">
        <f>0</f>
      </c>
      <c s="32">
        <f>0+L101+L105+L109+L113+L117+L121+L125+L129+L133+L137+L141</f>
      </c>
      <c s="32">
        <f>0+M101+M105+M109+M113+M117+M121+M125+M129+M133+M137+M141</f>
      </c>
    </row>
    <row r="101" spans="1:16" ht="25.5">
      <c r="A101" t="s">
        <v>49</v>
      </c>
      <c s="34" t="s">
        <v>168</v>
      </c>
      <c s="34" t="s">
        <v>140</v>
      </c>
      <c s="35" t="s">
        <v>51</v>
      </c>
      <c s="6" t="s">
        <v>141</v>
      </c>
      <c s="36" t="s">
        <v>98</v>
      </c>
      <c s="37">
        <v>93</v>
      </c>
      <c s="36">
        <v>0</v>
      </c>
      <c s="36">
        <f>ROUND(G101*H101,6)</f>
      </c>
      <c r="L101" s="38">
        <v>0</v>
      </c>
      <c s="32">
        <f>ROUND(ROUND(L101,2)*ROUND(G101,3),2)</f>
      </c>
      <c s="36" t="s">
        <v>62</v>
      </c>
      <c>
        <f>(M101*21)/100</f>
      </c>
      <c t="s">
        <v>27</v>
      </c>
    </row>
    <row r="102" spans="1:5" ht="12.75">
      <c r="A102" s="35" t="s">
        <v>55</v>
      </c>
      <c r="E102" s="39" t="s">
        <v>51</v>
      </c>
    </row>
    <row r="103" spans="1:5" ht="12.75">
      <c r="A103" s="35" t="s">
        <v>56</v>
      </c>
      <c r="E103" s="40" t="s">
        <v>439</v>
      </c>
    </row>
    <row r="104" spans="1:5" ht="51">
      <c r="A104" t="s">
        <v>58</v>
      </c>
      <c r="E104" s="39" t="s">
        <v>443</v>
      </c>
    </row>
    <row r="105" spans="1:16" ht="25.5">
      <c r="A105" t="s">
        <v>49</v>
      </c>
      <c s="34" t="s">
        <v>171</v>
      </c>
      <c s="34" t="s">
        <v>145</v>
      </c>
      <c s="35" t="s">
        <v>51</v>
      </c>
      <c s="6" t="s">
        <v>146</v>
      </c>
      <c s="36" t="s">
        <v>67</v>
      </c>
      <c s="37">
        <v>31</v>
      </c>
      <c s="36">
        <v>0</v>
      </c>
      <c s="36">
        <f>ROUND(G105*H105,6)</f>
      </c>
      <c r="L105" s="38">
        <v>0</v>
      </c>
      <c s="32">
        <f>ROUND(ROUND(L105,2)*ROUND(G105,3),2)</f>
      </c>
      <c s="36" t="s">
        <v>62</v>
      </c>
      <c>
        <f>(M105*21)/100</f>
      </c>
      <c t="s">
        <v>27</v>
      </c>
    </row>
    <row r="106" spans="1:5" ht="12.75">
      <c r="A106" s="35" t="s">
        <v>55</v>
      </c>
      <c r="E106" s="39" t="s">
        <v>51</v>
      </c>
    </row>
    <row r="107" spans="1:5" ht="51">
      <c r="A107" s="35" t="s">
        <v>56</v>
      </c>
      <c r="E107" s="40" t="s">
        <v>444</v>
      </c>
    </row>
    <row r="108" spans="1:5" ht="51">
      <c r="A108" t="s">
        <v>58</v>
      </c>
      <c r="E108" s="39" t="s">
        <v>445</v>
      </c>
    </row>
    <row r="109" spans="1:16" ht="25.5">
      <c r="A109" t="s">
        <v>49</v>
      </c>
      <c s="34" t="s">
        <v>172</v>
      </c>
      <c s="34" t="s">
        <v>150</v>
      </c>
      <c s="35" t="s">
        <v>51</v>
      </c>
      <c s="6" t="s">
        <v>151</v>
      </c>
      <c s="36" t="s">
        <v>53</v>
      </c>
      <c s="37">
        <v>14</v>
      </c>
      <c s="36">
        <v>0</v>
      </c>
      <c s="36">
        <f>ROUND(G109*H109,6)</f>
      </c>
      <c r="L109" s="38">
        <v>0</v>
      </c>
      <c s="32">
        <f>ROUND(ROUND(L109,2)*ROUND(G109,3),2)</f>
      </c>
      <c s="36" t="s">
        <v>62</v>
      </c>
      <c>
        <f>(M109*21)/100</f>
      </c>
      <c t="s">
        <v>27</v>
      </c>
    </row>
    <row r="110" spans="1:5" ht="12.75">
      <c r="A110" s="35" t="s">
        <v>55</v>
      </c>
      <c r="E110" s="39" t="s">
        <v>51</v>
      </c>
    </row>
    <row r="111" spans="1:5" ht="38.25">
      <c r="A111" s="35" t="s">
        <v>56</v>
      </c>
      <c r="E111" s="40" t="s">
        <v>442</v>
      </c>
    </row>
    <row r="112" spans="1:5" ht="76.5">
      <c r="A112" t="s">
        <v>58</v>
      </c>
      <c r="E112" s="39" t="s">
        <v>153</v>
      </c>
    </row>
    <row r="113" spans="1:16" ht="25.5">
      <c r="A113" t="s">
        <v>49</v>
      </c>
      <c s="34" t="s">
        <v>173</v>
      </c>
      <c s="34" t="s">
        <v>155</v>
      </c>
      <c s="35" t="s">
        <v>51</v>
      </c>
      <c s="6" t="s">
        <v>156</v>
      </c>
      <c s="36" t="s">
        <v>53</v>
      </c>
      <c s="37">
        <v>7</v>
      </c>
      <c s="36">
        <v>0</v>
      </c>
      <c s="36">
        <f>ROUND(G113*H113,6)</f>
      </c>
      <c r="L113" s="38">
        <v>0</v>
      </c>
      <c s="32">
        <f>ROUND(ROUND(L113,2)*ROUND(G113,3),2)</f>
      </c>
      <c s="36" t="s">
        <v>62</v>
      </c>
      <c>
        <f>(M113*21)/100</f>
      </c>
      <c t="s">
        <v>27</v>
      </c>
    </row>
    <row r="114" spans="1:5" ht="12.75">
      <c r="A114" s="35" t="s">
        <v>55</v>
      </c>
      <c r="E114" s="39" t="s">
        <v>51</v>
      </c>
    </row>
    <row r="115" spans="1:5" ht="38.25">
      <c r="A115" s="35" t="s">
        <v>56</v>
      </c>
      <c r="E115" s="40" t="s">
        <v>157</v>
      </c>
    </row>
    <row r="116" spans="1:5" ht="63.75">
      <c r="A116" t="s">
        <v>58</v>
      </c>
      <c r="E116" s="39" t="s">
        <v>158</v>
      </c>
    </row>
    <row r="117" spans="1:16" ht="12.75">
      <c r="A117" t="s">
        <v>49</v>
      </c>
      <c s="34" t="s">
        <v>174</v>
      </c>
      <c s="34" t="s">
        <v>160</v>
      </c>
      <c s="35" t="s">
        <v>51</v>
      </c>
      <c s="6" t="s">
        <v>161</v>
      </c>
      <c s="36" t="s">
        <v>162</v>
      </c>
      <c s="37">
        <v>18.6</v>
      </c>
      <c s="36">
        <v>0</v>
      </c>
      <c s="36">
        <f>ROUND(G117*H117,6)</f>
      </c>
      <c r="L117" s="38">
        <v>0</v>
      </c>
      <c s="32">
        <f>ROUND(ROUND(L117,2)*ROUND(G117,3),2)</f>
      </c>
      <c s="36" t="s">
        <v>62</v>
      </c>
      <c>
        <f>(M117*21)/100</f>
      </c>
      <c t="s">
        <v>27</v>
      </c>
    </row>
    <row r="118" spans="1:5" ht="12.75">
      <c r="A118" s="35" t="s">
        <v>55</v>
      </c>
      <c r="E118" s="39" t="s">
        <v>51</v>
      </c>
    </row>
    <row r="119" spans="1:5" ht="12.75">
      <c r="A119" s="35" t="s">
        <v>56</v>
      </c>
      <c r="E119" s="40" t="s">
        <v>163</v>
      </c>
    </row>
    <row r="120" spans="1:5" ht="38.25">
      <c r="A120" t="s">
        <v>58</v>
      </c>
      <c r="E120" s="39" t="s">
        <v>164</v>
      </c>
    </row>
    <row r="121" spans="1:16" ht="12.75">
      <c r="A121" t="s">
        <v>49</v>
      </c>
      <c s="34" t="s">
        <v>179</v>
      </c>
      <c s="34" t="s">
        <v>175</v>
      </c>
      <c s="35" t="s">
        <v>51</v>
      </c>
      <c s="6" t="s">
        <v>176</v>
      </c>
      <c s="36" t="s">
        <v>53</v>
      </c>
      <c s="37">
        <v>73</v>
      </c>
      <c s="36">
        <v>0</v>
      </c>
      <c s="36">
        <f>ROUND(G121*H121,6)</f>
      </c>
      <c r="L121" s="38">
        <v>0</v>
      </c>
      <c s="32">
        <f>ROUND(ROUND(L121,2)*ROUND(G121,3),2)</f>
      </c>
      <c s="36" t="s">
        <v>62</v>
      </c>
      <c>
        <f>(M121*21)/100</f>
      </c>
      <c t="s">
        <v>27</v>
      </c>
    </row>
    <row r="122" spans="1:5" ht="12.75">
      <c r="A122" s="35" t="s">
        <v>55</v>
      </c>
      <c r="E122" s="39" t="s">
        <v>51</v>
      </c>
    </row>
    <row r="123" spans="1:5" ht="25.5">
      <c r="A123" s="35" t="s">
        <v>56</v>
      </c>
      <c r="E123" s="40" t="s">
        <v>446</v>
      </c>
    </row>
    <row r="124" spans="1:5" ht="38.25">
      <c r="A124" t="s">
        <v>58</v>
      </c>
      <c r="E124" s="39" t="s">
        <v>178</v>
      </c>
    </row>
    <row r="125" spans="1:16" ht="12.75">
      <c r="A125" t="s">
        <v>49</v>
      </c>
      <c s="34" t="s">
        <v>184</v>
      </c>
      <c s="34" t="s">
        <v>180</v>
      </c>
      <c s="35" t="s">
        <v>51</v>
      </c>
      <c s="6" t="s">
        <v>181</v>
      </c>
      <c s="36" t="s">
        <v>53</v>
      </c>
      <c s="37">
        <v>88</v>
      </c>
      <c s="36">
        <v>0</v>
      </c>
      <c s="36">
        <f>ROUND(G125*H125,6)</f>
      </c>
      <c r="L125" s="38">
        <v>0</v>
      </c>
      <c s="32">
        <f>ROUND(ROUND(L125,2)*ROUND(G125,3),2)</f>
      </c>
      <c s="36" t="s">
        <v>62</v>
      </c>
      <c>
        <f>(M125*21)/100</f>
      </c>
      <c t="s">
        <v>27</v>
      </c>
    </row>
    <row r="126" spans="1:5" ht="12.75">
      <c r="A126" s="35" t="s">
        <v>55</v>
      </c>
      <c r="E126" s="39" t="s">
        <v>51</v>
      </c>
    </row>
    <row r="127" spans="1:5" ht="12.75">
      <c r="A127" s="35" t="s">
        <v>56</v>
      </c>
      <c r="E127" s="40" t="s">
        <v>182</v>
      </c>
    </row>
    <row r="128" spans="1:5" ht="38.25">
      <c r="A128" t="s">
        <v>58</v>
      </c>
      <c r="E128" s="39" t="s">
        <v>183</v>
      </c>
    </row>
    <row r="129" spans="1:16" ht="25.5">
      <c r="A129" t="s">
        <v>49</v>
      </c>
      <c s="34" t="s">
        <v>189</v>
      </c>
      <c s="34" t="s">
        <v>96</v>
      </c>
      <c s="35" t="s">
        <v>51</v>
      </c>
      <c s="6" t="s">
        <v>97</v>
      </c>
      <c s="36" t="s">
        <v>98</v>
      </c>
      <c s="37">
        <v>58</v>
      </c>
      <c s="36">
        <v>0</v>
      </c>
      <c s="36">
        <f>ROUND(G129*H129,6)</f>
      </c>
      <c r="L129" s="38">
        <v>0</v>
      </c>
      <c s="32">
        <f>ROUND(ROUND(L129,2)*ROUND(G129,3),2)</f>
      </c>
      <c s="36" t="s">
        <v>62</v>
      </c>
      <c>
        <f>(M129*21)/100</f>
      </c>
      <c t="s">
        <v>27</v>
      </c>
    </row>
    <row r="130" spans="1:5" ht="12.75">
      <c r="A130" s="35" t="s">
        <v>55</v>
      </c>
      <c r="E130" s="39" t="s">
        <v>51</v>
      </c>
    </row>
    <row r="131" spans="1:5" ht="38.25">
      <c r="A131" s="35" t="s">
        <v>56</v>
      </c>
      <c r="E131" s="40" t="s">
        <v>447</v>
      </c>
    </row>
    <row r="132" spans="1:5" ht="38.25">
      <c r="A132" t="s">
        <v>58</v>
      </c>
      <c r="E132" s="39" t="s">
        <v>191</v>
      </c>
    </row>
    <row r="133" spans="1:16" ht="12.75">
      <c r="A133" t="s">
        <v>49</v>
      </c>
      <c s="34" t="s">
        <v>192</v>
      </c>
      <c s="34" t="s">
        <v>193</v>
      </c>
      <c s="35" t="s">
        <v>51</v>
      </c>
      <c s="6" t="s">
        <v>194</v>
      </c>
      <c s="36" t="s">
        <v>98</v>
      </c>
      <c s="37">
        <v>31</v>
      </c>
      <c s="36">
        <v>0</v>
      </c>
      <c s="36">
        <f>ROUND(G133*H133,6)</f>
      </c>
      <c r="L133" s="38">
        <v>0</v>
      </c>
      <c s="32">
        <f>ROUND(ROUND(L133,2)*ROUND(G133,3),2)</f>
      </c>
      <c s="36" t="s">
        <v>62</v>
      </c>
      <c>
        <f>(M133*21)/100</f>
      </c>
      <c t="s">
        <v>27</v>
      </c>
    </row>
    <row r="134" spans="1:5" ht="12.75">
      <c r="A134" s="35" t="s">
        <v>55</v>
      </c>
      <c r="E134" s="39" t="s">
        <v>51</v>
      </c>
    </row>
    <row r="135" spans="1:5" ht="25.5">
      <c r="A135" s="35" t="s">
        <v>56</v>
      </c>
      <c r="E135" s="40" t="s">
        <v>195</v>
      </c>
    </row>
    <row r="136" spans="1:5" ht="25.5">
      <c r="A136" t="s">
        <v>58</v>
      </c>
      <c r="E136" s="39" t="s">
        <v>196</v>
      </c>
    </row>
    <row r="137" spans="1:16" ht="12.75">
      <c r="A137" t="s">
        <v>49</v>
      </c>
      <c s="34" t="s">
        <v>197</v>
      </c>
      <c s="34" t="s">
        <v>102</v>
      </c>
      <c s="35" t="s">
        <v>51</v>
      </c>
      <c s="6" t="s">
        <v>103</v>
      </c>
      <c s="36" t="s">
        <v>98</v>
      </c>
      <c s="37">
        <v>39</v>
      </c>
      <c s="36">
        <v>0</v>
      </c>
      <c s="36">
        <f>ROUND(G137*H137,6)</f>
      </c>
      <c r="L137" s="38">
        <v>0</v>
      </c>
      <c s="32">
        <f>ROUND(ROUND(L137,2)*ROUND(G137,3),2)</f>
      </c>
      <c s="36" t="s">
        <v>62</v>
      </c>
      <c>
        <f>(M137*21)/100</f>
      </c>
      <c t="s">
        <v>27</v>
      </c>
    </row>
    <row r="138" spans="1:5" ht="12.75">
      <c r="A138" s="35" t="s">
        <v>55</v>
      </c>
      <c r="E138" s="39" t="s">
        <v>51</v>
      </c>
    </row>
    <row r="139" spans="1:5" ht="25.5">
      <c r="A139" s="35" t="s">
        <v>56</v>
      </c>
      <c r="E139" s="40" t="s">
        <v>105</v>
      </c>
    </row>
    <row r="140" spans="1:5" ht="12.75">
      <c r="A140" t="s">
        <v>58</v>
      </c>
      <c r="E140" s="39" t="s">
        <v>51</v>
      </c>
    </row>
    <row r="141" spans="1:16" ht="25.5">
      <c r="A141" t="s">
        <v>49</v>
      </c>
      <c s="34" t="s">
        <v>198</v>
      </c>
      <c s="34" t="s">
        <v>199</v>
      </c>
      <c s="35" t="s">
        <v>51</v>
      </c>
      <c s="6" t="s">
        <v>200</v>
      </c>
      <c s="36" t="s">
        <v>67</v>
      </c>
      <c s="37">
        <v>2</v>
      </c>
      <c s="36">
        <v>0</v>
      </c>
      <c s="36">
        <f>ROUND(G141*H141,6)</f>
      </c>
      <c r="L141" s="38">
        <v>0</v>
      </c>
      <c s="32">
        <f>ROUND(ROUND(L141,2)*ROUND(G141,3),2)</f>
      </c>
      <c s="36" t="s">
        <v>62</v>
      </c>
      <c>
        <f>(M141*21)/100</f>
      </c>
      <c t="s">
        <v>27</v>
      </c>
    </row>
    <row r="142" spans="1:5" ht="12.75">
      <c r="A142" s="35" t="s">
        <v>55</v>
      </c>
      <c r="E142" s="39" t="s">
        <v>51</v>
      </c>
    </row>
    <row r="143" spans="1:5" ht="25.5">
      <c r="A143" s="35" t="s">
        <v>56</v>
      </c>
      <c r="E143" s="40" t="s">
        <v>350</v>
      </c>
    </row>
    <row r="144" spans="1:5" ht="25.5">
      <c r="A144" t="s">
        <v>58</v>
      </c>
      <c r="E144" s="39" t="s">
        <v>202</v>
      </c>
    </row>
    <row r="145" spans="1:13" ht="12.75">
      <c r="A145" t="s">
        <v>46</v>
      </c>
      <c r="C145" s="31" t="s">
        <v>74</v>
      </c>
      <c r="E145" s="33" t="s">
        <v>448</v>
      </c>
      <c r="J145" s="32">
        <f>0</f>
      </c>
      <c s="32">
        <f>0</f>
      </c>
      <c s="32">
        <f>0+L146+L150+L154+L158+L162+L166+L170+L174+L178+L182+L186+L190+L194+L198+L202+L206+L210+L214+L218+L222+L226</f>
      </c>
      <c s="32">
        <f>0+M146+M150+M154+M158+M162+M166+M170+M174+M178+M182+M186+M190+M194+M198+M202+M206+M210+M214+M218+M222+M226</f>
      </c>
    </row>
    <row r="146" spans="1:16" ht="25.5">
      <c r="A146" t="s">
        <v>49</v>
      </c>
      <c s="34" t="s">
        <v>204</v>
      </c>
      <c s="34" t="s">
        <v>449</v>
      </c>
      <c s="35" t="s">
        <v>51</v>
      </c>
      <c s="6" t="s">
        <v>450</v>
      </c>
      <c s="36" t="s">
        <v>98</v>
      </c>
      <c s="37">
        <v>230</v>
      </c>
      <c s="36">
        <v>0</v>
      </c>
      <c s="36">
        <f>ROUND(G146*H146,6)</f>
      </c>
      <c r="L146" s="38">
        <v>0</v>
      </c>
      <c s="32">
        <f>ROUND(ROUND(L146,2)*ROUND(G146,3),2)</f>
      </c>
      <c s="36" t="s">
        <v>62</v>
      </c>
      <c>
        <f>(M146*21)/100</f>
      </c>
      <c t="s">
        <v>27</v>
      </c>
    </row>
    <row r="147" spans="1:5" ht="12.75">
      <c r="A147" s="35" t="s">
        <v>55</v>
      </c>
      <c r="E147" s="39" t="s">
        <v>51</v>
      </c>
    </row>
    <row r="148" spans="1:5" ht="25.5">
      <c r="A148" s="35" t="s">
        <v>56</v>
      </c>
      <c r="E148" s="40" t="s">
        <v>451</v>
      </c>
    </row>
    <row r="149" spans="1:5" ht="51">
      <c r="A149" t="s">
        <v>58</v>
      </c>
      <c r="E149" s="39" t="s">
        <v>452</v>
      </c>
    </row>
    <row r="150" spans="1:16" ht="25.5">
      <c r="A150" t="s">
        <v>49</v>
      </c>
      <c s="34" t="s">
        <v>209</v>
      </c>
      <c s="34" t="s">
        <v>453</v>
      </c>
      <c s="35" t="s">
        <v>51</v>
      </c>
      <c s="6" t="s">
        <v>454</v>
      </c>
      <c s="36" t="s">
        <v>98</v>
      </c>
      <c s="37">
        <v>127</v>
      </c>
      <c s="36">
        <v>0</v>
      </c>
      <c s="36">
        <f>ROUND(G150*H150,6)</f>
      </c>
      <c r="L150" s="38">
        <v>0</v>
      </c>
      <c s="32">
        <f>ROUND(ROUND(L150,2)*ROUND(G150,3),2)</f>
      </c>
      <c s="36" t="s">
        <v>62</v>
      </c>
      <c>
        <f>(M150*21)/100</f>
      </c>
      <c t="s">
        <v>27</v>
      </c>
    </row>
    <row r="151" spans="1:5" ht="12.75">
      <c r="A151" s="35" t="s">
        <v>55</v>
      </c>
      <c r="E151" s="39" t="s">
        <v>51</v>
      </c>
    </row>
    <row r="152" spans="1:5" ht="38.25">
      <c r="A152" s="35" t="s">
        <v>56</v>
      </c>
      <c r="E152" s="40" t="s">
        <v>455</v>
      </c>
    </row>
    <row r="153" spans="1:5" ht="51">
      <c r="A153" t="s">
        <v>58</v>
      </c>
      <c r="E153" s="39" t="s">
        <v>456</v>
      </c>
    </row>
    <row r="154" spans="1:16" ht="25.5">
      <c r="A154" t="s">
        <v>49</v>
      </c>
      <c s="34" t="s">
        <v>214</v>
      </c>
      <c s="34" t="s">
        <v>457</v>
      </c>
      <c s="35" t="s">
        <v>51</v>
      </c>
      <c s="6" t="s">
        <v>458</v>
      </c>
      <c s="36" t="s">
        <v>125</v>
      </c>
      <c s="37">
        <v>10.8</v>
      </c>
      <c s="36">
        <v>0</v>
      </c>
      <c s="36">
        <f>ROUND(G154*H154,6)</f>
      </c>
      <c r="L154" s="38">
        <v>0</v>
      </c>
      <c s="32">
        <f>ROUND(ROUND(L154,2)*ROUND(G154,3),2)</f>
      </c>
      <c s="36" t="s">
        <v>62</v>
      </c>
      <c>
        <f>(M154*21)/100</f>
      </c>
      <c t="s">
        <v>27</v>
      </c>
    </row>
    <row r="155" spans="1:5" ht="12.75">
      <c r="A155" s="35" t="s">
        <v>55</v>
      </c>
      <c r="E155" s="39" t="s">
        <v>51</v>
      </c>
    </row>
    <row r="156" spans="1:5" ht="12.75">
      <c r="A156" s="35" t="s">
        <v>56</v>
      </c>
      <c r="E156" s="40" t="s">
        <v>459</v>
      </c>
    </row>
    <row r="157" spans="1:5" ht="76.5">
      <c r="A157" t="s">
        <v>58</v>
      </c>
      <c r="E157" s="39" t="s">
        <v>460</v>
      </c>
    </row>
    <row r="158" spans="1:16" ht="25.5">
      <c r="A158" t="s">
        <v>49</v>
      </c>
      <c s="34" t="s">
        <v>219</v>
      </c>
      <c s="34" t="s">
        <v>210</v>
      </c>
      <c s="35" t="s">
        <v>51</v>
      </c>
      <c s="6" t="s">
        <v>211</v>
      </c>
      <c s="36" t="s">
        <v>125</v>
      </c>
      <c s="37">
        <v>3.4</v>
      </c>
      <c s="36">
        <v>0</v>
      </c>
      <c s="36">
        <f>ROUND(G158*H158,6)</f>
      </c>
      <c r="L158" s="38">
        <v>0</v>
      </c>
      <c s="32">
        <f>ROUND(ROUND(L158,2)*ROUND(G158,3),2)</f>
      </c>
      <c s="36" t="s">
        <v>62</v>
      </c>
      <c>
        <f>(M158*21)/100</f>
      </c>
      <c t="s">
        <v>27</v>
      </c>
    </row>
    <row r="159" spans="1:5" ht="12.75">
      <c r="A159" s="35" t="s">
        <v>55</v>
      </c>
      <c r="E159" s="39" t="s">
        <v>51</v>
      </c>
    </row>
    <row r="160" spans="1:5" ht="25.5">
      <c r="A160" s="35" t="s">
        <v>56</v>
      </c>
      <c r="E160" s="40" t="s">
        <v>461</v>
      </c>
    </row>
    <row r="161" spans="1:5" ht="38.25">
      <c r="A161" t="s">
        <v>58</v>
      </c>
      <c r="E161" s="39" t="s">
        <v>462</v>
      </c>
    </row>
    <row r="162" spans="1:16" ht="12.75">
      <c r="A162" t="s">
        <v>49</v>
      </c>
      <c s="34" t="s">
        <v>224</v>
      </c>
      <c s="34" t="s">
        <v>463</v>
      </c>
      <c s="35" t="s">
        <v>51</v>
      </c>
      <c s="6" t="s">
        <v>464</v>
      </c>
      <c s="36" t="s">
        <v>53</v>
      </c>
      <c s="37">
        <v>27</v>
      </c>
      <c s="36">
        <v>0</v>
      </c>
      <c s="36">
        <f>ROUND(G162*H162,6)</f>
      </c>
      <c r="L162" s="38">
        <v>0</v>
      </c>
      <c s="32">
        <f>ROUND(ROUND(L162,2)*ROUND(G162,3),2)</f>
      </c>
      <c s="36" t="s">
        <v>62</v>
      </c>
      <c>
        <f>(M162*21)/100</f>
      </c>
      <c t="s">
        <v>27</v>
      </c>
    </row>
    <row r="163" spans="1:5" ht="12.75">
      <c r="A163" s="35" t="s">
        <v>55</v>
      </c>
      <c r="E163" s="39" t="s">
        <v>51</v>
      </c>
    </row>
    <row r="164" spans="1:5" ht="25.5">
      <c r="A164" s="35" t="s">
        <v>56</v>
      </c>
      <c r="E164" s="40" t="s">
        <v>465</v>
      </c>
    </row>
    <row r="165" spans="1:5" ht="12.75">
      <c r="A165" t="s">
        <v>58</v>
      </c>
      <c r="E165" s="39" t="s">
        <v>466</v>
      </c>
    </row>
    <row r="166" spans="1:16" ht="12.75">
      <c r="A166" t="s">
        <v>49</v>
      </c>
      <c s="34" t="s">
        <v>229</v>
      </c>
      <c s="34" t="s">
        <v>467</v>
      </c>
      <c s="35" t="s">
        <v>51</v>
      </c>
      <c s="6" t="s">
        <v>468</v>
      </c>
      <c s="36" t="s">
        <v>53</v>
      </c>
      <c s="37">
        <v>27</v>
      </c>
      <c s="36">
        <v>0</v>
      </c>
      <c s="36">
        <f>ROUND(G166*H166,6)</f>
      </c>
      <c r="L166" s="38">
        <v>0</v>
      </c>
      <c s="32">
        <f>ROUND(ROUND(L166,2)*ROUND(G166,3),2)</f>
      </c>
      <c s="36" t="s">
        <v>62</v>
      </c>
      <c>
        <f>(M166*21)/100</f>
      </c>
      <c t="s">
        <v>27</v>
      </c>
    </row>
    <row r="167" spans="1:5" ht="12.75">
      <c r="A167" s="35" t="s">
        <v>55</v>
      </c>
      <c r="E167" s="39" t="s">
        <v>51</v>
      </c>
    </row>
    <row r="168" spans="1:5" ht="12.75">
      <c r="A168" s="35" t="s">
        <v>56</v>
      </c>
      <c r="E168" s="40" t="s">
        <v>469</v>
      </c>
    </row>
    <row r="169" spans="1:5" ht="12.75">
      <c r="A169" t="s">
        <v>58</v>
      </c>
      <c r="E169" s="39" t="s">
        <v>470</v>
      </c>
    </row>
    <row r="170" spans="1:16" ht="25.5">
      <c r="A170" t="s">
        <v>49</v>
      </c>
      <c s="34" t="s">
        <v>232</v>
      </c>
      <c s="34" t="s">
        <v>215</v>
      </c>
      <c s="35" t="s">
        <v>51</v>
      </c>
      <c s="6" t="s">
        <v>216</v>
      </c>
      <c s="36" t="s">
        <v>125</v>
      </c>
      <c s="37">
        <v>3.4</v>
      </c>
      <c s="36">
        <v>0</v>
      </c>
      <c s="36">
        <f>ROUND(G170*H170,6)</f>
      </c>
      <c r="L170" s="38">
        <v>0</v>
      </c>
      <c s="32">
        <f>ROUND(ROUND(L170,2)*ROUND(G170,3),2)</f>
      </c>
      <c s="36" t="s">
        <v>62</v>
      </c>
      <c>
        <f>(M170*21)/100</f>
      </c>
      <c t="s">
        <v>27</v>
      </c>
    </row>
    <row r="171" spans="1:5" ht="12.75">
      <c r="A171" s="35" t="s">
        <v>55</v>
      </c>
      <c r="E171" s="39" t="s">
        <v>51</v>
      </c>
    </row>
    <row r="172" spans="1:5" ht="12.75">
      <c r="A172" s="35" t="s">
        <v>56</v>
      </c>
      <c r="E172" s="40" t="s">
        <v>217</v>
      </c>
    </row>
    <row r="173" spans="1:5" ht="25.5">
      <c r="A173" t="s">
        <v>58</v>
      </c>
      <c r="E173" s="39" t="s">
        <v>471</v>
      </c>
    </row>
    <row r="174" spans="1:16" ht="25.5">
      <c r="A174" t="s">
        <v>49</v>
      </c>
      <c s="34" t="s">
        <v>234</v>
      </c>
      <c s="34" t="s">
        <v>145</v>
      </c>
      <c s="35" t="s">
        <v>51</v>
      </c>
      <c s="6" t="s">
        <v>146</v>
      </c>
      <c s="36" t="s">
        <v>67</v>
      </c>
      <c s="37">
        <v>8</v>
      </c>
      <c s="36">
        <v>0</v>
      </c>
      <c s="36">
        <f>ROUND(G174*H174,6)</f>
      </c>
      <c r="L174" s="38">
        <v>0</v>
      </c>
      <c s="32">
        <f>ROUND(ROUND(L174,2)*ROUND(G174,3),2)</f>
      </c>
      <c s="36" t="s">
        <v>62</v>
      </c>
      <c>
        <f>(M174*21)/100</f>
      </c>
      <c t="s">
        <v>27</v>
      </c>
    </row>
    <row r="175" spans="1:5" ht="12.75">
      <c r="A175" s="35" t="s">
        <v>55</v>
      </c>
      <c r="E175" s="39" t="s">
        <v>51</v>
      </c>
    </row>
    <row r="176" spans="1:5" ht="12.75">
      <c r="A176" s="35" t="s">
        <v>56</v>
      </c>
      <c r="E176" s="40" t="s">
        <v>472</v>
      </c>
    </row>
    <row r="177" spans="1:5" ht="25.5">
      <c r="A177" t="s">
        <v>58</v>
      </c>
      <c r="E177" s="39" t="s">
        <v>473</v>
      </c>
    </row>
    <row r="178" spans="1:16" ht="25.5">
      <c r="A178" t="s">
        <v>49</v>
      </c>
      <c s="34" t="s">
        <v>237</v>
      </c>
      <c s="34" t="s">
        <v>474</v>
      </c>
      <c s="35" t="s">
        <v>51</v>
      </c>
      <c s="6" t="s">
        <v>475</v>
      </c>
      <c s="36" t="s">
        <v>67</v>
      </c>
      <c s="37">
        <v>20</v>
      </c>
      <c s="36">
        <v>0</v>
      </c>
      <c s="36">
        <f>ROUND(G178*H178,6)</f>
      </c>
      <c r="L178" s="38">
        <v>0</v>
      </c>
      <c s="32">
        <f>ROUND(ROUND(L178,2)*ROUND(G178,3),2)</f>
      </c>
      <c s="36" t="s">
        <v>62</v>
      </c>
      <c>
        <f>(M178*21)/100</f>
      </c>
      <c t="s">
        <v>27</v>
      </c>
    </row>
    <row r="179" spans="1:5" ht="12.75">
      <c r="A179" s="35" t="s">
        <v>55</v>
      </c>
      <c r="E179" s="39" t="s">
        <v>51</v>
      </c>
    </row>
    <row r="180" spans="1:5" ht="12.75">
      <c r="A180" s="35" t="s">
        <v>56</v>
      </c>
      <c r="E180" s="40" t="s">
        <v>476</v>
      </c>
    </row>
    <row r="181" spans="1:5" ht="25.5">
      <c r="A181" t="s">
        <v>58</v>
      </c>
      <c r="E181" s="39" t="s">
        <v>477</v>
      </c>
    </row>
    <row r="182" spans="1:16" ht="25.5">
      <c r="A182" t="s">
        <v>49</v>
      </c>
      <c s="34" t="s">
        <v>240</v>
      </c>
      <c s="34" t="s">
        <v>478</v>
      </c>
      <c s="35" t="s">
        <v>51</v>
      </c>
      <c s="6" t="s">
        <v>479</v>
      </c>
      <c s="36" t="s">
        <v>67</v>
      </c>
      <c s="37">
        <v>60</v>
      </c>
      <c s="36">
        <v>0</v>
      </c>
      <c s="36">
        <f>ROUND(G182*H182,6)</f>
      </c>
      <c r="L182" s="38">
        <v>0</v>
      </c>
      <c s="32">
        <f>ROUND(ROUND(L182,2)*ROUND(G182,3),2)</f>
      </c>
      <c s="36" t="s">
        <v>62</v>
      </c>
      <c>
        <f>(M182*21)/100</f>
      </c>
      <c t="s">
        <v>27</v>
      </c>
    </row>
    <row r="183" spans="1:5" ht="12.75">
      <c r="A183" s="35" t="s">
        <v>55</v>
      </c>
      <c r="E183" s="39" t="s">
        <v>51</v>
      </c>
    </row>
    <row r="184" spans="1:5" ht="25.5">
      <c r="A184" s="35" t="s">
        <v>56</v>
      </c>
      <c r="E184" s="40" t="s">
        <v>480</v>
      </c>
    </row>
    <row r="185" spans="1:5" ht="25.5">
      <c r="A185" t="s">
        <v>58</v>
      </c>
      <c r="E185" s="39" t="s">
        <v>481</v>
      </c>
    </row>
    <row r="186" spans="1:16" ht="25.5">
      <c r="A186" t="s">
        <v>49</v>
      </c>
      <c s="34" t="s">
        <v>245</v>
      </c>
      <c s="34" t="s">
        <v>150</v>
      </c>
      <c s="35" t="s">
        <v>51</v>
      </c>
      <c s="6" t="s">
        <v>151</v>
      </c>
      <c s="36" t="s">
        <v>53</v>
      </c>
      <c s="37">
        <v>32</v>
      </c>
      <c s="36">
        <v>0</v>
      </c>
      <c s="36">
        <f>ROUND(G186*H186,6)</f>
      </c>
      <c r="L186" s="38">
        <v>0</v>
      </c>
      <c s="32">
        <f>ROUND(ROUND(L186,2)*ROUND(G186,3),2)</f>
      </c>
      <c s="36" t="s">
        <v>62</v>
      </c>
      <c>
        <f>(M186*21)/100</f>
      </c>
      <c t="s">
        <v>27</v>
      </c>
    </row>
    <row r="187" spans="1:5" ht="12.75">
      <c r="A187" s="35" t="s">
        <v>55</v>
      </c>
      <c r="E187" s="39" t="s">
        <v>51</v>
      </c>
    </row>
    <row r="188" spans="1:5" ht="51">
      <c r="A188" s="35" t="s">
        <v>56</v>
      </c>
      <c r="E188" s="40" t="s">
        <v>482</v>
      </c>
    </row>
    <row r="189" spans="1:5" ht="76.5">
      <c r="A189" t="s">
        <v>58</v>
      </c>
      <c r="E189" s="39" t="s">
        <v>153</v>
      </c>
    </row>
    <row r="190" spans="1:16" ht="25.5">
      <c r="A190" t="s">
        <v>49</v>
      </c>
      <c s="34" t="s">
        <v>250</v>
      </c>
      <c s="34" t="s">
        <v>155</v>
      </c>
      <c s="35" t="s">
        <v>51</v>
      </c>
      <c s="6" t="s">
        <v>156</v>
      </c>
      <c s="36" t="s">
        <v>53</v>
      </c>
      <c s="37">
        <v>10</v>
      </c>
      <c s="36">
        <v>0</v>
      </c>
      <c s="36">
        <f>ROUND(G190*H190,6)</f>
      </c>
      <c r="L190" s="38">
        <v>0</v>
      </c>
      <c s="32">
        <f>ROUND(ROUND(L190,2)*ROUND(G190,3),2)</f>
      </c>
      <c s="36" t="s">
        <v>62</v>
      </c>
      <c>
        <f>(M190*21)/100</f>
      </c>
      <c t="s">
        <v>27</v>
      </c>
    </row>
    <row r="191" spans="1:5" ht="12.75">
      <c r="A191" s="35" t="s">
        <v>55</v>
      </c>
      <c r="E191" s="39" t="s">
        <v>51</v>
      </c>
    </row>
    <row r="192" spans="1:5" ht="51">
      <c r="A192" s="35" t="s">
        <v>56</v>
      </c>
      <c r="E192" s="40" t="s">
        <v>483</v>
      </c>
    </row>
    <row r="193" spans="1:5" ht="63.75">
      <c r="A193" t="s">
        <v>58</v>
      </c>
      <c r="E193" s="39" t="s">
        <v>158</v>
      </c>
    </row>
    <row r="194" spans="1:16" ht="12.75">
      <c r="A194" t="s">
        <v>49</v>
      </c>
      <c s="34" t="s">
        <v>255</v>
      </c>
      <c s="34" t="s">
        <v>160</v>
      </c>
      <c s="35" t="s">
        <v>51</v>
      </c>
      <c s="6" t="s">
        <v>161</v>
      </c>
      <c s="36" t="s">
        <v>162</v>
      </c>
      <c s="37">
        <v>178.5</v>
      </c>
      <c s="36">
        <v>0</v>
      </c>
      <c s="36">
        <f>ROUND(G194*H194,6)</f>
      </c>
      <c r="L194" s="38">
        <v>0</v>
      </c>
      <c s="32">
        <f>ROUND(ROUND(L194,2)*ROUND(G194,3),2)</f>
      </c>
      <c s="36" t="s">
        <v>62</v>
      </c>
      <c>
        <f>(M194*21)/100</f>
      </c>
      <c t="s">
        <v>27</v>
      </c>
    </row>
    <row r="195" spans="1:5" ht="12.75">
      <c r="A195" s="35" t="s">
        <v>55</v>
      </c>
      <c r="E195" s="39" t="s">
        <v>51</v>
      </c>
    </row>
    <row r="196" spans="1:5" ht="12.75">
      <c r="A196" s="35" t="s">
        <v>56</v>
      </c>
      <c r="E196" s="40" t="s">
        <v>484</v>
      </c>
    </row>
    <row r="197" spans="1:5" ht="38.25">
      <c r="A197" t="s">
        <v>58</v>
      </c>
      <c r="E197" s="39" t="s">
        <v>164</v>
      </c>
    </row>
    <row r="198" spans="1:16" ht="25.5">
      <c r="A198" t="s">
        <v>49</v>
      </c>
      <c s="34" t="s">
        <v>258</v>
      </c>
      <c s="34" t="s">
        <v>485</v>
      </c>
      <c s="35" t="s">
        <v>51</v>
      </c>
      <c s="6" t="s">
        <v>486</v>
      </c>
      <c s="36" t="s">
        <v>53</v>
      </c>
      <c s="37">
        <v>72</v>
      </c>
      <c s="36">
        <v>0</v>
      </c>
      <c s="36">
        <f>ROUND(G198*H198,6)</f>
      </c>
      <c r="L198" s="38">
        <v>0</v>
      </c>
      <c s="32">
        <f>ROUND(ROUND(L198,2)*ROUND(G198,3),2)</f>
      </c>
      <c s="36" t="s">
        <v>62</v>
      </c>
      <c>
        <f>(M198*21)/100</f>
      </c>
      <c t="s">
        <v>27</v>
      </c>
    </row>
    <row r="199" spans="1:5" ht="12.75">
      <c r="A199" s="35" t="s">
        <v>55</v>
      </c>
      <c r="E199" s="39" t="s">
        <v>51</v>
      </c>
    </row>
    <row r="200" spans="1:5" ht="12.75">
      <c r="A200" s="35" t="s">
        <v>56</v>
      </c>
      <c r="E200" s="40" t="s">
        <v>487</v>
      </c>
    </row>
    <row r="201" spans="1:5" ht="51">
      <c r="A201" t="s">
        <v>58</v>
      </c>
      <c r="E201" s="39" t="s">
        <v>488</v>
      </c>
    </row>
    <row r="202" spans="1:16" ht="25.5">
      <c r="A202" t="s">
        <v>49</v>
      </c>
      <c s="34" t="s">
        <v>264</v>
      </c>
      <c s="34" t="s">
        <v>489</v>
      </c>
      <c s="35" t="s">
        <v>51</v>
      </c>
      <c s="6" t="s">
        <v>490</v>
      </c>
      <c s="36" t="s">
        <v>53</v>
      </c>
      <c s="37">
        <v>72</v>
      </c>
      <c s="36">
        <v>0</v>
      </c>
      <c s="36">
        <f>ROUND(G202*H202,6)</f>
      </c>
      <c r="L202" s="38">
        <v>0</v>
      </c>
      <c s="32">
        <f>ROUND(ROUND(L202,2)*ROUND(G202,3),2)</f>
      </c>
      <c s="36" t="s">
        <v>77</v>
      </c>
      <c>
        <f>(M202*21)/100</f>
      </c>
      <c t="s">
        <v>27</v>
      </c>
    </row>
    <row r="203" spans="1:5" ht="12.75">
      <c r="A203" s="35" t="s">
        <v>55</v>
      </c>
      <c r="E203" s="39" t="s">
        <v>51</v>
      </c>
    </row>
    <row r="204" spans="1:5" ht="12.75">
      <c r="A204" s="35" t="s">
        <v>56</v>
      </c>
      <c r="E204" s="40" t="s">
        <v>491</v>
      </c>
    </row>
    <row r="205" spans="1:5" ht="76.5">
      <c r="A205" t="s">
        <v>58</v>
      </c>
      <c r="E205" s="39" t="s">
        <v>492</v>
      </c>
    </row>
    <row r="206" spans="1:16" ht="25.5">
      <c r="A206" t="s">
        <v>49</v>
      </c>
      <c s="34" t="s">
        <v>269</v>
      </c>
      <c s="34" t="s">
        <v>493</v>
      </c>
      <c s="35" t="s">
        <v>51</v>
      </c>
      <c s="6" t="s">
        <v>494</v>
      </c>
      <c s="36" t="s">
        <v>53</v>
      </c>
      <c s="37">
        <v>11</v>
      </c>
      <c s="36">
        <v>0</v>
      </c>
      <c s="36">
        <f>ROUND(G206*H206,6)</f>
      </c>
      <c r="L206" s="38">
        <v>0</v>
      </c>
      <c s="32">
        <f>ROUND(ROUND(L206,2)*ROUND(G206,3),2)</f>
      </c>
      <c s="36" t="s">
        <v>77</v>
      </c>
      <c>
        <f>(M206*21)/100</f>
      </c>
      <c t="s">
        <v>27</v>
      </c>
    </row>
    <row r="207" spans="1:5" ht="12.75">
      <c r="A207" s="35" t="s">
        <v>55</v>
      </c>
      <c r="E207" s="39" t="s">
        <v>51</v>
      </c>
    </row>
    <row r="208" spans="1:5" ht="25.5">
      <c r="A208" s="35" t="s">
        <v>56</v>
      </c>
      <c r="E208" s="40" t="s">
        <v>495</v>
      </c>
    </row>
    <row r="209" spans="1:5" ht="51">
      <c r="A209" t="s">
        <v>58</v>
      </c>
      <c r="E209" s="39" t="s">
        <v>496</v>
      </c>
    </row>
    <row r="210" spans="1:16" ht="25.5">
      <c r="A210" t="s">
        <v>49</v>
      </c>
      <c s="34" t="s">
        <v>274</v>
      </c>
      <c s="34" t="s">
        <v>497</v>
      </c>
      <c s="35" t="s">
        <v>51</v>
      </c>
      <c s="6" t="s">
        <v>498</v>
      </c>
      <c s="36" t="s">
        <v>53</v>
      </c>
      <c s="37">
        <v>216</v>
      </c>
      <c s="36">
        <v>0</v>
      </c>
      <c s="36">
        <f>ROUND(G210*H210,6)</f>
      </c>
      <c r="L210" s="38">
        <v>0</v>
      </c>
      <c s="32">
        <f>ROUND(ROUND(L210,2)*ROUND(G210,3),2)</f>
      </c>
      <c s="36" t="s">
        <v>62</v>
      </c>
      <c>
        <f>(M210*21)/100</f>
      </c>
      <c t="s">
        <v>27</v>
      </c>
    </row>
    <row r="211" spans="1:5" ht="12.75">
      <c r="A211" s="35" t="s">
        <v>55</v>
      </c>
      <c r="E211" s="39" t="s">
        <v>51</v>
      </c>
    </row>
    <row r="212" spans="1:5" ht="12.75">
      <c r="A212" s="35" t="s">
        <v>56</v>
      </c>
      <c r="E212" s="40" t="s">
        <v>499</v>
      </c>
    </row>
    <row r="213" spans="1:5" ht="51">
      <c r="A213" t="s">
        <v>58</v>
      </c>
      <c r="E213" s="39" t="s">
        <v>488</v>
      </c>
    </row>
    <row r="214" spans="1:16" ht="25.5">
      <c r="A214" t="s">
        <v>49</v>
      </c>
      <c s="34" t="s">
        <v>281</v>
      </c>
      <c s="34" t="s">
        <v>500</v>
      </c>
      <c s="35" t="s">
        <v>51</v>
      </c>
      <c s="6" t="s">
        <v>501</v>
      </c>
      <c s="36" t="s">
        <v>53</v>
      </c>
      <c s="37">
        <v>216</v>
      </c>
      <c s="36">
        <v>0</v>
      </c>
      <c s="36">
        <f>ROUND(G214*H214,6)</f>
      </c>
      <c r="L214" s="38">
        <v>0</v>
      </c>
      <c s="32">
        <f>ROUND(ROUND(L214,2)*ROUND(G214,3),2)</f>
      </c>
      <c s="36" t="s">
        <v>77</v>
      </c>
      <c>
        <f>(M214*21)/100</f>
      </c>
      <c t="s">
        <v>27</v>
      </c>
    </row>
    <row r="215" spans="1:5" ht="12.75">
      <c r="A215" s="35" t="s">
        <v>55</v>
      </c>
      <c r="E215" s="39" t="s">
        <v>51</v>
      </c>
    </row>
    <row r="216" spans="1:5" ht="12.75">
      <c r="A216" s="35" t="s">
        <v>56</v>
      </c>
      <c r="E216" s="40" t="s">
        <v>502</v>
      </c>
    </row>
    <row r="217" spans="1:5" ht="76.5">
      <c r="A217" t="s">
        <v>58</v>
      </c>
      <c r="E217" s="39" t="s">
        <v>503</v>
      </c>
    </row>
    <row r="218" spans="1:16" ht="25.5">
      <c r="A218" t="s">
        <v>49</v>
      </c>
      <c s="34" t="s">
        <v>381</v>
      </c>
      <c s="34" t="s">
        <v>504</v>
      </c>
      <c s="35" t="s">
        <v>51</v>
      </c>
      <c s="6" t="s">
        <v>505</v>
      </c>
      <c s="36" t="s">
        <v>53</v>
      </c>
      <c s="37">
        <v>59</v>
      </c>
      <c s="36">
        <v>0</v>
      </c>
      <c s="36">
        <f>ROUND(G218*H218,6)</f>
      </c>
      <c r="L218" s="38">
        <v>0</v>
      </c>
      <c s="32">
        <f>ROUND(ROUND(L218,2)*ROUND(G218,3),2)</f>
      </c>
      <c s="36" t="s">
        <v>77</v>
      </c>
      <c>
        <f>(M218*21)/100</f>
      </c>
      <c t="s">
        <v>27</v>
      </c>
    </row>
    <row r="219" spans="1:5" ht="12.75">
      <c r="A219" s="35" t="s">
        <v>55</v>
      </c>
      <c r="E219" s="39" t="s">
        <v>51</v>
      </c>
    </row>
    <row r="220" spans="1:5" ht="25.5">
      <c r="A220" s="35" t="s">
        <v>56</v>
      </c>
      <c r="E220" s="40" t="s">
        <v>506</v>
      </c>
    </row>
    <row r="221" spans="1:5" ht="51">
      <c r="A221" t="s">
        <v>58</v>
      </c>
      <c r="E221" s="39" t="s">
        <v>507</v>
      </c>
    </row>
    <row r="222" spans="1:16" ht="25.5">
      <c r="A222" t="s">
        <v>49</v>
      </c>
      <c s="34" t="s">
        <v>387</v>
      </c>
      <c s="34" t="s">
        <v>508</v>
      </c>
      <c s="35" t="s">
        <v>51</v>
      </c>
      <c s="6" t="s">
        <v>509</v>
      </c>
      <c s="36" t="s">
        <v>98</v>
      </c>
      <c s="37">
        <v>124</v>
      </c>
      <c s="36">
        <v>0</v>
      </c>
      <c s="36">
        <f>ROUND(G222*H222,6)</f>
      </c>
      <c r="L222" s="38">
        <v>0</v>
      </c>
      <c s="32">
        <f>ROUND(ROUND(L222,2)*ROUND(G222,3),2)</f>
      </c>
      <c s="36" t="s">
        <v>62</v>
      </c>
      <c>
        <f>(M222*21)/100</f>
      </c>
      <c t="s">
        <v>27</v>
      </c>
    </row>
    <row r="223" spans="1:5" ht="12.75">
      <c r="A223" s="35" t="s">
        <v>55</v>
      </c>
      <c r="E223" s="39" t="s">
        <v>51</v>
      </c>
    </row>
    <row r="224" spans="1:5" ht="12.75">
      <c r="A224" s="35" t="s">
        <v>56</v>
      </c>
      <c r="E224" s="40" t="s">
        <v>510</v>
      </c>
    </row>
    <row r="225" spans="1:5" ht="25.5">
      <c r="A225" t="s">
        <v>58</v>
      </c>
      <c r="E225" s="39" t="s">
        <v>511</v>
      </c>
    </row>
    <row r="226" spans="1:16" ht="12.75">
      <c r="A226" t="s">
        <v>49</v>
      </c>
      <c s="34" t="s">
        <v>389</v>
      </c>
      <c s="34" t="s">
        <v>512</v>
      </c>
      <c s="35" t="s">
        <v>51</v>
      </c>
      <c s="6" t="s">
        <v>513</v>
      </c>
      <c s="36" t="s">
        <v>98</v>
      </c>
      <c s="37">
        <v>149</v>
      </c>
      <c s="36">
        <v>0</v>
      </c>
      <c s="36">
        <f>ROUND(G226*H226,6)</f>
      </c>
      <c r="L226" s="38">
        <v>0</v>
      </c>
      <c s="32">
        <f>ROUND(ROUND(L226,2)*ROUND(G226,3),2)</f>
      </c>
      <c s="36" t="s">
        <v>77</v>
      </c>
      <c>
        <f>(M226*21)/100</f>
      </c>
      <c t="s">
        <v>27</v>
      </c>
    </row>
    <row r="227" spans="1:5" ht="12.75">
      <c r="A227" s="35" t="s">
        <v>55</v>
      </c>
      <c r="E227" s="39" t="s">
        <v>51</v>
      </c>
    </row>
    <row r="228" spans="1:5" ht="12.75">
      <c r="A228" s="35" t="s">
        <v>56</v>
      </c>
      <c r="E228" s="40" t="s">
        <v>514</v>
      </c>
    </row>
    <row r="229" spans="1:5" ht="25.5">
      <c r="A229" t="s">
        <v>58</v>
      </c>
      <c r="E229" s="39" t="s">
        <v>515</v>
      </c>
    </row>
    <row r="230" spans="1:13" ht="12.75">
      <c r="A230" t="s">
        <v>46</v>
      </c>
      <c r="C230" s="31" t="s">
        <v>80</v>
      </c>
      <c r="E230" s="33" t="s">
        <v>203</v>
      </c>
      <c r="J230" s="32">
        <f>0</f>
      </c>
      <c s="32">
        <f>0</f>
      </c>
      <c s="32">
        <f>0+L231+L235+L239+L243+L247+L251+L255+L259+L263+L267+L271+L275+L279</f>
      </c>
      <c s="32">
        <f>0+M231+M235+M239+M243+M247+M251+M255+M259+M263+M267+M271+M275+M279</f>
      </c>
    </row>
    <row r="231" spans="1:16" ht="25.5">
      <c r="A231" t="s">
        <v>49</v>
      </c>
      <c s="34" t="s">
        <v>516</v>
      </c>
      <c s="34" t="s">
        <v>205</v>
      </c>
      <c s="35" t="s">
        <v>51</v>
      </c>
      <c s="6" t="s">
        <v>206</v>
      </c>
      <c s="36" t="s">
        <v>98</v>
      </c>
      <c s="37">
        <v>18</v>
      </c>
      <c s="36">
        <v>0</v>
      </c>
      <c s="36">
        <f>ROUND(G231*H231,6)</f>
      </c>
      <c r="L231" s="38">
        <v>0</v>
      </c>
      <c s="32">
        <f>ROUND(ROUND(L231,2)*ROUND(G231,3),2)</f>
      </c>
      <c s="36" t="s">
        <v>62</v>
      </c>
      <c>
        <f>(M231*21)/100</f>
      </c>
      <c t="s">
        <v>27</v>
      </c>
    </row>
    <row r="232" spans="1:5" ht="12.75">
      <c r="A232" s="35" t="s">
        <v>55</v>
      </c>
      <c r="E232" s="39" t="s">
        <v>51</v>
      </c>
    </row>
    <row r="233" spans="1:5" ht="12.75">
      <c r="A233" s="35" t="s">
        <v>56</v>
      </c>
      <c r="E233" s="40" t="s">
        <v>207</v>
      </c>
    </row>
    <row r="234" spans="1:5" ht="25.5">
      <c r="A234" t="s">
        <v>58</v>
      </c>
      <c r="E234" s="39" t="s">
        <v>208</v>
      </c>
    </row>
    <row r="235" spans="1:16" ht="25.5">
      <c r="A235" t="s">
        <v>49</v>
      </c>
      <c s="34" t="s">
        <v>517</v>
      </c>
      <c s="34" t="s">
        <v>210</v>
      </c>
      <c s="35" t="s">
        <v>51</v>
      </c>
      <c s="6" t="s">
        <v>211</v>
      </c>
      <c s="36" t="s">
        <v>125</v>
      </c>
      <c s="37">
        <v>5.3</v>
      </c>
      <c s="36">
        <v>0</v>
      </c>
      <c s="36">
        <f>ROUND(G235*H235,6)</f>
      </c>
      <c r="L235" s="38">
        <v>0</v>
      </c>
      <c s="32">
        <f>ROUND(ROUND(L235,2)*ROUND(G235,3),2)</f>
      </c>
      <c s="36" t="s">
        <v>62</v>
      </c>
      <c>
        <f>(M235*21)/100</f>
      </c>
      <c t="s">
        <v>27</v>
      </c>
    </row>
    <row r="236" spans="1:5" ht="12.75">
      <c r="A236" s="35" t="s">
        <v>55</v>
      </c>
      <c r="E236" s="39" t="s">
        <v>51</v>
      </c>
    </row>
    <row r="237" spans="1:5" ht="38.25">
      <c r="A237" s="35" t="s">
        <v>56</v>
      </c>
      <c r="E237" s="40" t="s">
        <v>212</v>
      </c>
    </row>
    <row r="238" spans="1:5" ht="51">
      <c r="A238" t="s">
        <v>58</v>
      </c>
      <c r="E238" s="39" t="s">
        <v>213</v>
      </c>
    </row>
    <row r="239" spans="1:16" ht="25.5">
      <c r="A239" t="s">
        <v>49</v>
      </c>
      <c s="34" t="s">
        <v>518</v>
      </c>
      <c s="34" t="s">
        <v>215</v>
      </c>
      <c s="35" t="s">
        <v>51</v>
      </c>
      <c s="6" t="s">
        <v>216</v>
      </c>
      <c s="36" t="s">
        <v>125</v>
      </c>
      <c s="37">
        <v>5.3</v>
      </c>
      <c s="36">
        <v>0</v>
      </c>
      <c s="36">
        <f>ROUND(G239*H239,6)</f>
      </c>
      <c r="L239" s="38">
        <v>0</v>
      </c>
      <c s="32">
        <f>ROUND(ROUND(L239,2)*ROUND(G239,3),2)</f>
      </c>
      <c s="36" t="s">
        <v>62</v>
      </c>
      <c>
        <f>(M239*21)/100</f>
      </c>
      <c t="s">
        <v>27</v>
      </c>
    </row>
    <row r="240" spans="1:5" ht="12.75">
      <c r="A240" s="35" t="s">
        <v>55</v>
      </c>
      <c r="E240" s="39" t="s">
        <v>51</v>
      </c>
    </row>
    <row r="241" spans="1:5" ht="12.75">
      <c r="A241" s="35" t="s">
        <v>56</v>
      </c>
      <c r="E241" s="40" t="s">
        <v>217</v>
      </c>
    </row>
    <row r="242" spans="1:5" ht="25.5">
      <c r="A242" t="s">
        <v>58</v>
      </c>
      <c r="E242" s="39" t="s">
        <v>218</v>
      </c>
    </row>
    <row r="243" spans="1:16" ht="25.5">
      <c r="A243" t="s">
        <v>49</v>
      </c>
      <c s="34" t="s">
        <v>519</v>
      </c>
      <c s="34" t="s">
        <v>220</v>
      </c>
      <c s="35" t="s">
        <v>51</v>
      </c>
      <c s="6" t="s">
        <v>221</v>
      </c>
      <c s="36" t="s">
        <v>67</v>
      </c>
      <c s="37">
        <v>15</v>
      </c>
      <c s="36">
        <v>0</v>
      </c>
      <c s="36">
        <f>ROUND(G243*H243,6)</f>
      </c>
      <c r="L243" s="38">
        <v>0</v>
      </c>
      <c s="32">
        <f>ROUND(ROUND(L243,2)*ROUND(G243,3),2)</f>
      </c>
      <c s="36" t="s">
        <v>62</v>
      </c>
      <c>
        <f>(M243*21)/100</f>
      </c>
      <c t="s">
        <v>27</v>
      </c>
    </row>
    <row r="244" spans="1:5" ht="12.75">
      <c r="A244" s="35" t="s">
        <v>55</v>
      </c>
      <c r="E244" s="39" t="s">
        <v>51</v>
      </c>
    </row>
    <row r="245" spans="1:5" ht="12.75">
      <c r="A245" s="35" t="s">
        <v>56</v>
      </c>
      <c r="E245" s="40" t="s">
        <v>520</v>
      </c>
    </row>
    <row r="246" spans="1:5" ht="51">
      <c r="A246" t="s">
        <v>58</v>
      </c>
      <c r="E246" s="39" t="s">
        <v>223</v>
      </c>
    </row>
    <row r="247" spans="1:16" ht="25.5">
      <c r="A247" t="s">
        <v>49</v>
      </c>
      <c s="34" t="s">
        <v>521</v>
      </c>
      <c s="34" t="s">
        <v>225</v>
      </c>
      <c s="35" t="s">
        <v>51</v>
      </c>
      <c s="6" t="s">
        <v>226</v>
      </c>
      <c s="36" t="s">
        <v>67</v>
      </c>
      <c s="37">
        <v>21</v>
      </c>
      <c s="36">
        <v>0</v>
      </c>
      <c s="36">
        <f>ROUND(G247*H247,6)</f>
      </c>
      <c r="L247" s="38">
        <v>0</v>
      </c>
      <c s="32">
        <f>ROUND(ROUND(L247,2)*ROUND(G247,3),2)</f>
      </c>
      <c s="36" t="s">
        <v>62</v>
      </c>
      <c>
        <f>(M247*21)/100</f>
      </c>
      <c t="s">
        <v>27</v>
      </c>
    </row>
    <row r="248" spans="1:5" ht="12.75">
      <c r="A248" s="35" t="s">
        <v>55</v>
      </c>
      <c r="E248" s="39" t="s">
        <v>51</v>
      </c>
    </row>
    <row r="249" spans="1:5" ht="12.75">
      <c r="A249" s="35" t="s">
        <v>56</v>
      </c>
      <c r="E249" s="40" t="s">
        <v>227</v>
      </c>
    </row>
    <row r="250" spans="1:5" ht="38.25">
      <c r="A250" t="s">
        <v>58</v>
      </c>
      <c r="E250" s="39" t="s">
        <v>228</v>
      </c>
    </row>
    <row r="251" spans="1:16" ht="25.5">
      <c r="A251" t="s">
        <v>49</v>
      </c>
      <c s="34" t="s">
        <v>522</v>
      </c>
      <c s="34" t="s">
        <v>71</v>
      </c>
      <c s="35" t="s">
        <v>51</v>
      </c>
      <c s="6" t="s">
        <v>66</v>
      </c>
      <c s="36" t="s">
        <v>67</v>
      </c>
      <c s="37">
        <v>14</v>
      </c>
      <c s="36">
        <v>0</v>
      </c>
      <c s="36">
        <f>ROUND(G251*H251,6)</f>
      </c>
      <c r="L251" s="38">
        <v>0</v>
      </c>
      <c s="32">
        <f>ROUND(ROUND(L251,2)*ROUND(G251,3),2)</f>
      </c>
      <c s="36" t="s">
        <v>62</v>
      </c>
      <c>
        <f>(M251*21)/100</f>
      </c>
      <c t="s">
        <v>27</v>
      </c>
    </row>
    <row r="252" spans="1:5" ht="12.75">
      <c r="A252" s="35" t="s">
        <v>55</v>
      </c>
      <c r="E252" s="39" t="s">
        <v>51</v>
      </c>
    </row>
    <row r="253" spans="1:5" ht="25.5">
      <c r="A253" s="35" t="s">
        <v>56</v>
      </c>
      <c r="E253" s="40" t="s">
        <v>230</v>
      </c>
    </row>
    <row r="254" spans="1:5" ht="76.5">
      <c r="A254" t="s">
        <v>58</v>
      </c>
      <c r="E254" s="39" t="s">
        <v>231</v>
      </c>
    </row>
    <row r="255" spans="1:16" ht="25.5">
      <c r="A255" t="s">
        <v>49</v>
      </c>
      <c s="34" t="s">
        <v>523</v>
      </c>
      <c s="34" t="s">
        <v>75</v>
      </c>
      <c s="35" t="s">
        <v>51</v>
      </c>
      <c s="6" t="s">
        <v>76</v>
      </c>
      <c s="36" t="s">
        <v>67</v>
      </c>
      <c s="37">
        <v>14</v>
      </c>
      <c s="36">
        <v>0</v>
      </c>
      <c s="36">
        <f>ROUND(G255*H255,6)</f>
      </c>
      <c r="L255" s="38">
        <v>0</v>
      </c>
      <c s="32">
        <f>ROUND(ROUND(L255,2)*ROUND(G255,3),2)</f>
      </c>
      <c s="36" t="s">
        <v>77</v>
      </c>
      <c>
        <f>(M255*21)/100</f>
      </c>
      <c t="s">
        <v>27</v>
      </c>
    </row>
    <row r="256" spans="1:5" ht="12.75">
      <c r="A256" s="35" t="s">
        <v>55</v>
      </c>
      <c r="E256" s="39" t="s">
        <v>51</v>
      </c>
    </row>
    <row r="257" spans="1:5" ht="12.75">
      <c r="A257" s="35" t="s">
        <v>56</v>
      </c>
      <c r="E257" s="40" t="s">
        <v>233</v>
      </c>
    </row>
    <row r="258" spans="1:5" ht="25.5">
      <c r="A258" t="s">
        <v>58</v>
      </c>
      <c r="E258" s="39" t="s">
        <v>79</v>
      </c>
    </row>
    <row r="259" spans="1:16" ht="25.5">
      <c r="A259" t="s">
        <v>49</v>
      </c>
      <c s="34" t="s">
        <v>524</v>
      </c>
      <c s="34" t="s">
        <v>150</v>
      </c>
      <c s="35" t="s">
        <v>51</v>
      </c>
      <c s="6" t="s">
        <v>151</v>
      </c>
      <c s="36" t="s">
        <v>53</v>
      </c>
      <c s="37">
        <v>20</v>
      </c>
      <c s="36">
        <v>0</v>
      </c>
      <c s="36">
        <f>ROUND(G259*H259,6)</f>
      </c>
      <c r="L259" s="38">
        <v>0</v>
      </c>
      <c s="32">
        <f>ROUND(ROUND(L259,2)*ROUND(G259,3),2)</f>
      </c>
      <c s="36" t="s">
        <v>62</v>
      </c>
      <c>
        <f>(M259*21)/100</f>
      </c>
      <c t="s">
        <v>27</v>
      </c>
    </row>
    <row r="260" spans="1:5" ht="12.75">
      <c r="A260" s="35" t="s">
        <v>55</v>
      </c>
      <c r="E260" s="39" t="s">
        <v>51</v>
      </c>
    </row>
    <row r="261" spans="1:5" ht="38.25">
      <c r="A261" s="35" t="s">
        <v>56</v>
      </c>
      <c r="E261" s="40" t="s">
        <v>235</v>
      </c>
    </row>
    <row r="262" spans="1:5" ht="76.5">
      <c r="A262" t="s">
        <v>58</v>
      </c>
      <c r="E262" s="39" t="s">
        <v>236</v>
      </c>
    </row>
    <row r="263" spans="1:16" ht="25.5">
      <c r="A263" t="s">
        <v>49</v>
      </c>
      <c s="34" t="s">
        <v>525</v>
      </c>
      <c s="34" t="s">
        <v>155</v>
      </c>
      <c s="35" t="s">
        <v>51</v>
      </c>
      <c s="6" t="s">
        <v>156</v>
      </c>
      <c s="36" t="s">
        <v>53</v>
      </c>
      <c s="37">
        <v>26</v>
      </c>
      <c s="36">
        <v>0</v>
      </c>
      <c s="36">
        <f>ROUND(G263*H263,6)</f>
      </c>
      <c r="L263" s="38">
        <v>0</v>
      </c>
      <c s="32">
        <f>ROUND(ROUND(L263,2)*ROUND(G263,3),2)</f>
      </c>
      <c s="36" t="s">
        <v>62</v>
      </c>
      <c>
        <f>(M263*21)/100</f>
      </c>
      <c t="s">
        <v>27</v>
      </c>
    </row>
    <row r="264" spans="1:5" ht="12.75">
      <c r="A264" s="35" t="s">
        <v>55</v>
      </c>
      <c r="E264" s="39" t="s">
        <v>51</v>
      </c>
    </row>
    <row r="265" spans="1:5" ht="38.25">
      <c r="A265" s="35" t="s">
        <v>56</v>
      </c>
      <c r="E265" s="40" t="s">
        <v>238</v>
      </c>
    </row>
    <row r="266" spans="1:5" ht="63.75">
      <c r="A266" t="s">
        <v>58</v>
      </c>
      <c r="E266" s="39" t="s">
        <v>239</v>
      </c>
    </row>
    <row r="267" spans="1:16" ht="12.75">
      <c r="A267" t="s">
        <v>49</v>
      </c>
      <c s="34" t="s">
        <v>526</v>
      </c>
      <c s="34" t="s">
        <v>241</v>
      </c>
      <c s="35" t="s">
        <v>51</v>
      </c>
      <c s="6" t="s">
        <v>242</v>
      </c>
      <c s="36" t="s">
        <v>53</v>
      </c>
      <c s="37">
        <v>72</v>
      </c>
      <c s="36">
        <v>0</v>
      </c>
      <c s="36">
        <f>ROUND(G267*H267,6)</f>
      </c>
      <c r="L267" s="38">
        <v>0</v>
      </c>
      <c s="32">
        <f>ROUND(ROUND(L267,2)*ROUND(G267,3),2)</f>
      </c>
      <c s="36" t="s">
        <v>62</v>
      </c>
      <c>
        <f>(M267*21)/100</f>
      </c>
      <c t="s">
        <v>27</v>
      </c>
    </row>
    <row r="268" spans="1:5" ht="12.75">
      <c r="A268" s="35" t="s">
        <v>55</v>
      </c>
      <c r="E268" s="39" t="s">
        <v>51</v>
      </c>
    </row>
    <row r="269" spans="1:5" ht="12.75">
      <c r="A269" s="35" t="s">
        <v>56</v>
      </c>
      <c r="E269" s="40" t="s">
        <v>527</v>
      </c>
    </row>
    <row r="270" spans="1:5" ht="89.25">
      <c r="A270" t="s">
        <v>58</v>
      </c>
      <c r="E270" s="39" t="s">
        <v>244</v>
      </c>
    </row>
    <row r="271" spans="1:16" ht="12.75">
      <c r="A271" t="s">
        <v>49</v>
      </c>
      <c s="34" t="s">
        <v>528</v>
      </c>
      <c s="34" t="s">
        <v>246</v>
      </c>
      <c s="35" t="s">
        <v>51</v>
      </c>
      <c s="6" t="s">
        <v>247</v>
      </c>
      <c s="36" t="s">
        <v>53</v>
      </c>
      <c s="37">
        <v>87</v>
      </c>
      <c s="36">
        <v>0</v>
      </c>
      <c s="36">
        <f>ROUND(G271*H271,6)</f>
      </c>
      <c r="L271" s="38">
        <v>0</v>
      </c>
      <c s="32">
        <f>ROUND(ROUND(L271,2)*ROUND(G271,3),2)</f>
      </c>
      <c s="36" t="s">
        <v>62</v>
      </c>
      <c>
        <f>(M271*21)/100</f>
      </c>
      <c t="s">
        <v>27</v>
      </c>
    </row>
    <row r="272" spans="1:5" ht="12.75">
      <c r="A272" s="35" t="s">
        <v>55</v>
      </c>
      <c r="E272" s="39" t="s">
        <v>51</v>
      </c>
    </row>
    <row r="273" spans="1:5" ht="12.75">
      <c r="A273" s="35" t="s">
        <v>56</v>
      </c>
      <c r="E273" s="40" t="s">
        <v>248</v>
      </c>
    </row>
    <row r="274" spans="1:5" ht="38.25">
      <c r="A274" t="s">
        <v>58</v>
      </c>
      <c r="E274" s="39" t="s">
        <v>249</v>
      </c>
    </row>
    <row r="275" spans="1:16" ht="12.75">
      <c r="A275" t="s">
        <v>49</v>
      </c>
      <c s="34" t="s">
        <v>529</v>
      </c>
      <c s="34" t="s">
        <v>251</v>
      </c>
      <c s="35" t="s">
        <v>51</v>
      </c>
      <c s="6" t="s">
        <v>252</v>
      </c>
      <c s="36" t="s">
        <v>98</v>
      </c>
      <c s="37">
        <v>180</v>
      </c>
      <c s="36">
        <v>0</v>
      </c>
      <c s="36">
        <f>ROUND(G275*H275,6)</f>
      </c>
      <c r="L275" s="38">
        <v>0</v>
      </c>
      <c s="32">
        <f>ROUND(ROUND(L275,2)*ROUND(G275,3),2)</f>
      </c>
      <c s="36" t="s">
        <v>62</v>
      </c>
      <c>
        <f>(M275*21)/100</f>
      </c>
      <c t="s">
        <v>27</v>
      </c>
    </row>
    <row r="276" spans="1:5" ht="12.75">
      <c r="A276" s="35" t="s">
        <v>55</v>
      </c>
      <c r="E276" s="39" t="s">
        <v>51</v>
      </c>
    </row>
    <row r="277" spans="1:5" ht="12.75">
      <c r="A277" s="35" t="s">
        <v>56</v>
      </c>
      <c r="E277" s="40" t="s">
        <v>530</v>
      </c>
    </row>
    <row r="278" spans="1:5" ht="51">
      <c r="A278" t="s">
        <v>58</v>
      </c>
      <c r="E278" s="39" t="s">
        <v>254</v>
      </c>
    </row>
    <row r="279" spans="1:16" ht="12.75">
      <c r="A279" t="s">
        <v>49</v>
      </c>
      <c s="34" t="s">
        <v>531</v>
      </c>
      <c s="34" t="s">
        <v>102</v>
      </c>
      <c s="35" t="s">
        <v>51</v>
      </c>
      <c s="6" t="s">
        <v>103</v>
      </c>
      <c s="36" t="s">
        <v>98</v>
      </c>
      <c s="37">
        <v>216</v>
      </c>
      <c s="36">
        <v>0</v>
      </c>
      <c s="36">
        <f>ROUND(G279*H279,6)</f>
      </c>
      <c r="L279" s="38">
        <v>0</v>
      </c>
      <c s="32">
        <f>ROUND(ROUND(L279,2)*ROUND(G279,3),2)</f>
      </c>
      <c s="36" t="s">
        <v>62</v>
      </c>
      <c>
        <f>(M279*21)/100</f>
      </c>
      <c t="s">
        <v>27</v>
      </c>
    </row>
    <row r="280" spans="1:5" ht="12.75">
      <c r="A280" s="35" t="s">
        <v>55</v>
      </c>
      <c r="E280" s="39" t="s">
        <v>51</v>
      </c>
    </row>
    <row r="281" spans="1:5" ht="12.75">
      <c r="A281" s="35" t="s">
        <v>56</v>
      </c>
      <c r="E281" s="40" t="s">
        <v>256</v>
      </c>
    </row>
    <row r="282" spans="1:5" ht="25.5">
      <c r="A282" t="s">
        <v>58</v>
      </c>
      <c r="E282" s="39" t="s">
        <v>105</v>
      </c>
    </row>
    <row r="283" spans="1:13" ht="12.75">
      <c r="A283" t="s">
        <v>46</v>
      </c>
      <c r="C283" s="31" t="s">
        <v>85</v>
      </c>
      <c r="E283" s="33" t="s">
        <v>257</v>
      </c>
      <c r="J283" s="32">
        <f>0</f>
      </c>
      <c s="32">
        <f>0</f>
      </c>
      <c s="32">
        <f>0+L284+L288+L292+L296+L300+L304</f>
      </c>
      <c s="32">
        <f>0+M284+M288+M292+M296+M300+M304</f>
      </c>
    </row>
    <row r="284" spans="1:16" ht="25.5">
      <c r="A284" t="s">
        <v>49</v>
      </c>
      <c s="34" t="s">
        <v>532</v>
      </c>
      <c s="34" t="s">
        <v>259</v>
      </c>
      <c s="35" t="s">
        <v>51</v>
      </c>
      <c s="6" t="s">
        <v>260</v>
      </c>
      <c s="36" t="s">
        <v>261</v>
      </c>
      <c s="37">
        <v>35.98</v>
      </c>
      <c s="36">
        <v>0</v>
      </c>
      <c s="36">
        <f>ROUND(G284*H284,6)</f>
      </c>
      <c r="L284" s="38">
        <v>0</v>
      </c>
      <c s="32">
        <f>ROUND(ROUND(L284,2)*ROUND(G284,3),2)</f>
      </c>
      <c s="36" t="s">
        <v>62</v>
      </c>
      <c>
        <f>(M284*21)/100</f>
      </c>
      <c t="s">
        <v>27</v>
      </c>
    </row>
    <row r="285" spans="1:5" ht="12.75">
      <c r="A285" s="35" t="s">
        <v>55</v>
      </c>
      <c r="E285" s="39" t="s">
        <v>51</v>
      </c>
    </row>
    <row r="286" spans="1:5" ht="178.5">
      <c r="A286" s="35" t="s">
        <v>56</v>
      </c>
      <c r="E286" s="40" t="s">
        <v>533</v>
      </c>
    </row>
    <row r="287" spans="1:5" ht="25.5">
      <c r="A287" t="s">
        <v>58</v>
      </c>
      <c r="E287" s="39" t="s">
        <v>263</v>
      </c>
    </row>
    <row r="288" spans="1:16" ht="12.75">
      <c r="A288" t="s">
        <v>49</v>
      </c>
      <c s="34" t="s">
        <v>534</v>
      </c>
      <c s="34" t="s">
        <v>265</v>
      </c>
      <c s="35" t="s">
        <v>51</v>
      </c>
      <c s="6" t="s">
        <v>266</v>
      </c>
      <c s="36" t="s">
        <v>261</v>
      </c>
      <c s="37">
        <v>332.32</v>
      </c>
      <c s="36">
        <v>0</v>
      </c>
      <c s="36">
        <f>ROUND(G288*H288,6)</f>
      </c>
      <c r="L288" s="38">
        <v>0</v>
      </c>
      <c s="32">
        <f>ROUND(ROUND(L288,2)*ROUND(G288,3),2)</f>
      </c>
      <c s="36" t="s">
        <v>62</v>
      </c>
      <c>
        <f>(M288*21)/100</f>
      </c>
      <c t="s">
        <v>27</v>
      </c>
    </row>
    <row r="289" spans="1:5" ht="12.75">
      <c r="A289" s="35" t="s">
        <v>55</v>
      </c>
      <c r="E289" s="39" t="s">
        <v>51</v>
      </c>
    </row>
    <row r="290" spans="1:5" ht="63.75">
      <c r="A290" s="35" t="s">
        <v>56</v>
      </c>
      <c r="E290" s="40" t="s">
        <v>535</v>
      </c>
    </row>
    <row r="291" spans="1:5" ht="38.25">
      <c r="A291" t="s">
        <v>58</v>
      </c>
      <c r="E291" s="39" t="s">
        <v>420</v>
      </c>
    </row>
    <row r="292" spans="1:16" ht="25.5">
      <c r="A292" t="s">
        <v>49</v>
      </c>
      <c s="34" t="s">
        <v>536</v>
      </c>
      <c s="34" t="s">
        <v>270</v>
      </c>
      <c s="35" t="s">
        <v>51</v>
      </c>
      <c s="6" t="s">
        <v>271</v>
      </c>
      <c s="36" t="s">
        <v>261</v>
      </c>
      <c s="37">
        <v>229.86</v>
      </c>
      <c s="36">
        <v>0</v>
      </c>
      <c s="36">
        <f>ROUND(G292*H292,6)</f>
      </c>
      <c r="L292" s="38">
        <v>0</v>
      </c>
      <c s="32">
        <f>ROUND(ROUND(L292,2)*ROUND(G292,3),2)</f>
      </c>
      <c s="36" t="s">
        <v>62</v>
      </c>
      <c>
        <f>(M292*21)/100</f>
      </c>
      <c t="s">
        <v>27</v>
      </c>
    </row>
    <row r="293" spans="1:5" ht="12.75">
      <c r="A293" s="35" t="s">
        <v>55</v>
      </c>
      <c r="E293" s="39" t="s">
        <v>51</v>
      </c>
    </row>
    <row r="294" spans="1:5" ht="38.25">
      <c r="A294" s="35" t="s">
        <v>56</v>
      </c>
      <c r="E294" s="40" t="s">
        <v>537</v>
      </c>
    </row>
    <row r="295" spans="1:5" ht="114.75">
      <c r="A295" t="s">
        <v>58</v>
      </c>
      <c r="E295" s="39" t="s">
        <v>422</v>
      </c>
    </row>
    <row r="296" spans="1:16" ht="25.5">
      <c r="A296" t="s">
        <v>49</v>
      </c>
      <c s="34" t="s">
        <v>538</v>
      </c>
      <c s="34" t="s">
        <v>382</v>
      </c>
      <c s="35" t="s">
        <v>51</v>
      </c>
      <c s="6" t="s">
        <v>383</v>
      </c>
      <c s="36" t="s">
        <v>384</v>
      </c>
      <c s="37">
        <v>689.58</v>
      </c>
      <c s="36">
        <v>0</v>
      </c>
      <c s="36">
        <f>ROUND(G296*H296,6)</f>
      </c>
      <c r="L296" s="38">
        <v>0</v>
      </c>
      <c s="32">
        <f>ROUND(ROUND(L296,2)*ROUND(G296,3),2)</f>
      </c>
      <c s="36" t="s">
        <v>62</v>
      </c>
      <c>
        <f>(M296*21)/100</f>
      </c>
      <c t="s">
        <v>27</v>
      </c>
    </row>
    <row r="297" spans="1:5" ht="12.75">
      <c r="A297" s="35" t="s">
        <v>55</v>
      </c>
      <c r="E297" s="39" t="s">
        <v>51</v>
      </c>
    </row>
    <row r="298" spans="1:5" ht="12.75">
      <c r="A298" s="35" t="s">
        <v>56</v>
      </c>
      <c r="E298" s="40" t="s">
        <v>539</v>
      </c>
    </row>
    <row r="299" spans="1:5" ht="12.75">
      <c r="A299" t="s">
        <v>58</v>
      </c>
      <c r="E299" s="39" t="s">
        <v>540</v>
      </c>
    </row>
    <row r="300" spans="1:16" ht="25.5">
      <c r="A300" t="s">
        <v>49</v>
      </c>
      <c s="34" t="s">
        <v>541</v>
      </c>
      <c s="34" t="s">
        <v>275</v>
      </c>
      <c s="35" t="s">
        <v>276</v>
      </c>
      <c s="6" t="s">
        <v>277</v>
      </c>
      <c s="36" t="s">
        <v>261</v>
      </c>
      <c s="37">
        <v>96.38</v>
      </c>
      <c s="36">
        <v>0</v>
      </c>
      <c s="36">
        <f>ROUND(G300*H300,6)</f>
      </c>
      <c r="L300" s="38">
        <v>0</v>
      </c>
      <c s="32">
        <f>ROUND(ROUND(L300,2)*ROUND(G300,3),2)</f>
      </c>
      <c s="36" t="s">
        <v>77</v>
      </c>
      <c>
        <f>(M300*21)/100</f>
      </c>
      <c t="s">
        <v>27</v>
      </c>
    </row>
    <row r="301" spans="1:5" ht="25.5">
      <c r="A301" s="35" t="s">
        <v>55</v>
      </c>
      <c r="E301" s="39" t="s">
        <v>278</v>
      </c>
    </row>
    <row r="302" spans="1:5" ht="25.5">
      <c r="A302" s="35" t="s">
        <v>56</v>
      </c>
      <c r="E302" s="40" t="s">
        <v>542</v>
      </c>
    </row>
    <row r="303" spans="1:5" ht="102">
      <c r="A303" t="s">
        <v>58</v>
      </c>
      <c r="E303" s="39" t="s">
        <v>280</v>
      </c>
    </row>
    <row r="304" spans="1:16" ht="25.5">
      <c r="A304" t="s">
        <v>49</v>
      </c>
      <c s="34" t="s">
        <v>543</v>
      </c>
      <c s="34" t="s">
        <v>275</v>
      </c>
      <c s="35" t="s">
        <v>282</v>
      </c>
      <c s="6" t="s">
        <v>283</v>
      </c>
      <c s="36" t="s">
        <v>261</v>
      </c>
      <c s="37">
        <v>20.96</v>
      </c>
      <c s="36">
        <v>0</v>
      </c>
      <c s="36">
        <f>ROUND(G304*H304,6)</f>
      </c>
      <c r="L304" s="38">
        <v>0</v>
      </c>
      <c s="32">
        <f>ROUND(ROUND(L304,2)*ROUND(G304,3),2)</f>
      </c>
      <c s="36" t="s">
        <v>77</v>
      </c>
      <c>
        <f>(M304*21)/100</f>
      </c>
      <c t="s">
        <v>27</v>
      </c>
    </row>
    <row r="305" spans="1:5" ht="25.5">
      <c r="A305" s="35" t="s">
        <v>55</v>
      </c>
      <c r="E305" s="39" t="s">
        <v>278</v>
      </c>
    </row>
    <row r="306" spans="1:5" ht="25.5">
      <c r="A306" s="35" t="s">
        <v>56</v>
      </c>
      <c r="E306" s="40" t="s">
        <v>390</v>
      </c>
    </row>
    <row r="307" spans="1:5" ht="102">
      <c r="A307" t="s">
        <v>58</v>
      </c>
      <c r="E307"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546</v>
      </c>
      <c r="E8" s="30" t="s">
        <v>545</v>
      </c>
      <c r="J8" s="29">
        <f>0+J9+J54+J83+J124+J177</f>
      </c>
      <c s="29">
        <f>0+K9+K54+K83+K124+K177</f>
      </c>
      <c s="29">
        <f>0+L9+L54+L83+L124+L177</f>
      </c>
      <c s="29">
        <f>0+M9+M54+M83+M124+M177</f>
      </c>
    </row>
    <row r="9" spans="1:13" ht="12.75">
      <c r="A9" t="s">
        <v>46</v>
      </c>
      <c r="C9" s="31" t="s">
        <v>47</v>
      </c>
      <c r="E9" s="33" t="s">
        <v>48</v>
      </c>
      <c r="J9" s="32">
        <f>0</f>
      </c>
      <c s="32">
        <f>0</f>
      </c>
      <c s="32">
        <f>0+L10+L14+L18+L22+L26+L30+L34+L38+L42+L46+L50</f>
      </c>
      <c s="32">
        <f>0+M10+M14+M18+M22+M26+M30+M34+M38+M42+M46+M50</f>
      </c>
    </row>
    <row r="10" spans="1:16" ht="12.75">
      <c r="A10" t="s">
        <v>49</v>
      </c>
      <c s="34" t="s">
        <v>47</v>
      </c>
      <c s="34" t="s">
        <v>50</v>
      </c>
      <c s="35" t="s">
        <v>51</v>
      </c>
      <c s="6" t="s">
        <v>52</v>
      </c>
      <c s="36" t="s">
        <v>53</v>
      </c>
      <c s="37">
        <v>198</v>
      </c>
      <c s="36">
        <v>0</v>
      </c>
      <c s="36">
        <f>ROUND(G10*H10,6)</f>
      </c>
      <c r="L10" s="38">
        <v>0</v>
      </c>
      <c s="32">
        <f>ROUND(ROUND(L10,2)*ROUND(G10,3),2)</f>
      </c>
      <c s="36" t="s">
        <v>54</v>
      </c>
      <c>
        <f>(M10*21)/100</f>
      </c>
      <c t="s">
        <v>27</v>
      </c>
    </row>
    <row r="11" spans="1:5" ht="12.75">
      <c r="A11" s="35" t="s">
        <v>55</v>
      </c>
      <c r="E11" s="39" t="s">
        <v>51</v>
      </c>
    </row>
    <row r="12" spans="1:5" ht="25.5">
      <c r="A12" s="35" t="s">
        <v>56</v>
      </c>
      <c r="E12" s="40" t="s">
        <v>547</v>
      </c>
    </row>
    <row r="13" spans="1:5" ht="38.25">
      <c r="A13" t="s">
        <v>58</v>
      </c>
      <c r="E13" s="39" t="s">
        <v>59</v>
      </c>
    </row>
    <row r="14" spans="1:16" ht="25.5">
      <c r="A14" t="s">
        <v>49</v>
      </c>
      <c s="34" t="s">
        <v>27</v>
      </c>
      <c s="34" t="s">
        <v>60</v>
      </c>
      <c s="35" t="s">
        <v>51</v>
      </c>
      <c s="6" t="s">
        <v>61</v>
      </c>
      <c s="36" t="s">
        <v>53</v>
      </c>
      <c s="37">
        <v>8</v>
      </c>
      <c s="36">
        <v>0</v>
      </c>
      <c s="36">
        <f>ROUND(G14*H14,6)</f>
      </c>
      <c r="L14" s="38">
        <v>0</v>
      </c>
      <c s="32">
        <f>ROUND(ROUND(L14,2)*ROUND(G14,3),2)</f>
      </c>
      <c s="36" t="s">
        <v>62</v>
      </c>
      <c>
        <f>(M14*21)/100</f>
      </c>
      <c t="s">
        <v>27</v>
      </c>
    </row>
    <row r="15" spans="1:5" ht="12.75">
      <c r="A15" s="35" t="s">
        <v>55</v>
      </c>
      <c r="E15" s="39" t="s">
        <v>51</v>
      </c>
    </row>
    <row r="16" spans="1:5" ht="25.5">
      <c r="A16" s="35" t="s">
        <v>56</v>
      </c>
      <c r="E16" s="40" t="s">
        <v>548</v>
      </c>
    </row>
    <row r="17" spans="1:5" ht="51">
      <c r="A17" t="s">
        <v>58</v>
      </c>
      <c r="E17" s="39" t="s">
        <v>64</v>
      </c>
    </row>
    <row r="18" spans="1:16" ht="25.5">
      <c r="A18" t="s">
        <v>49</v>
      </c>
      <c s="34" t="s">
        <v>26</v>
      </c>
      <c s="34" t="s">
        <v>65</v>
      </c>
      <c s="35" t="s">
        <v>51</v>
      </c>
      <c s="6" t="s">
        <v>66</v>
      </c>
      <c s="36" t="s">
        <v>67</v>
      </c>
      <c s="37">
        <v>15</v>
      </c>
      <c s="36">
        <v>0</v>
      </c>
      <c s="36">
        <f>ROUND(G18*H18,6)</f>
      </c>
      <c r="L18" s="38">
        <v>0</v>
      </c>
      <c s="32">
        <f>ROUND(ROUND(L18,2)*ROUND(G18,3),2)</f>
      </c>
      <c s="36" t="s">
        <v>62</v>
      </c>
      <c>
        <f>(M18*21)/100</f>
      </c>
      <c t="s">
        <v>27</v>
      </c>
    </row>
    <row r="19" spans="1:5" ht="12.75">
      <c r="A19" s="35" t="s">
        <v>55</v>
      </c>
      <c r="E19" s="39" t="s">
        <v>51</v>
      </c>
    </row>
    <row r="20" spans="1:5" ht="25.5">
      <c r="A20" s="35" t="s">
        <v>56</v>
      </c>
      <c r="E20" s="40" t="s">
        <v>549</v>
      </c>
    </row>
    <row r="21" spans="1:5" ht="38.25">
      <c r="A21" t="s">
        <v>58</v>
      </c>
      <c r="E21" s="39" t="s">
        <v>69</v>
      </c>
    </row>
    <row r="22" spans="1:16" ht="25.5">
      <c r="A22" t="s">
        <v>49</v>
      </c>
      <c s="34" t="s">
        <v>70</v>
      </c>
      <c s="34" t="s">
        <v>71</v>
      </c>
      <c s="35" t="s">
        <v>51</v>
      </c>
      <c s="6" t="s">
        <v>66</v>
      </c>
      <c s="36" t="s">
        <v>67</v>
      </c>
      <c s="37">
        <v>8</v>
      </c>
      <c s="36">
        <v>0</v>
      </c>
      <c s="36">
        <f>ROUND(G22*H22,6)</f>
      </c>
      <c r="L22" s="38">
        <v>0</v>
      </c>
      <c s="32">
        <f>ROUND(ROUND(L22,2)*ROUND(G22,3),2)</f>
      </c>
      <c s="36" t="s">
        <v>62</v>
      </c>
      <c>
        <f>(M22*21)/100</f>
      </c>
      <c t="s">
        <v>27</v>
      </c>
    </row>
    <row r="23" spans="1:5" ht="12.75">
      <c r="A23" s="35" t="s">
        <v>55</v>
      </c>
      <c r="E23" s="39" t="s">
        <v>51</v>
      </c>
    </row>
    <row r="24" spans="1:5" ht="12.75">
      <c r="A24" s="35" t="s">
        <v>56</v>
      </c>
      <c r="E24" s="40" t="s">
        <v>72</v>
      </c>
    </row>
    <row r="25" spans="1:5" ht="38.25">
      <c r="A25" t="s">
        <v>58</v>
      </c>
      <c r="E25" s="39" t="s">
        <v>73</v>
      </c>
    </row>
    <row r="26" spans="1:16" ht="25.5">
      <c r="A26" t="s">
        <v>49</v>
      </c>
      <c s="34" t="s">
        <v>74</v>
      </c>
      <c s="34" t="s">
        <v>75</v>
      </c>
      <c s="35" t="s">
        <v>51</v>
      </c>
      <c s="6" t="s">
        <v>76</v>
      </c>
      <c s="36" t="s">
        <v>67</v>
      </c>
      <c s="37">
        <v>23</v>
      </c>
      <c s="36">
        <v>0</v>
      </c>
      <c s="36">
        <f>ROUND(G26*H26,6)</f>
      </c>
      <c r="L26" s="38">
        <v>0</v>
      </c>
      <c s="32">
        <f>ROUND(ROUND(L26,2)*ROUND(G26,3),2)</f>
      </c>
      <c s="36" t="s">
        <v>77</v>
      </c>
      <c>
        <f>(M26*21)/100</f>
      </c>
      <c t="s">
        <v>27</v>
      </c>
    </row>
    <row r="27" spans="1:5" ht="12.75">
      <c r="A27" s="35" t="s">
        <v>55</v>
      </c>
      <c r="E27" s="39" t="s">
        <v>51</v>
      </c>
    </row>
    <row r="28" spans="1:5" ht="12.75">
      <c r="A28" s="35" t="s">
        <v>56</v>
      </c>
      <c r="E28" s="40" t="s">
        <v>78</v>
      </c>
    </row>
    <row r="29" spans="1:5" ht="25.5">
      <c r="A29" t="s">
        <v>58</v>
      </c>
      <c r="E29" s="39" t="s">
        <v>79</v>
      </c>
    </row>
    <row r="30" spans="1:16" ht="12.75">
      <c r="A30" t="s">
        <v>49</v>
      </c>
      <c s="34" t="s">
        <v>80</v>
      </c>
      <c s="34" t="s">
        <v>81</v>
      </c>
      <c s="35" t="s">
        <v>51</v>
      </c>
      <c s="6" t="s">
        <v>82</v>
      </c>
      <c s="36" t="s">
        <v>53</v>
      </c>
      <c s="37">
        <v>110</v>
      </c>
      <c s="36">
        <v>0</v>
      </c>
      <c s="36">
        <f>ROUND(G30*H30,6)</f>
      </c>
      <c r="L30" s="38">
        <v>0</v>
      </c>
      <c s="32">
        <f>ROUND(ROUND(L30,2)*ROUND(G30,3),2)</f>
      </c>
      <c s="36" t="s">
        <v>62</v>
      </c>
      <c>
        <f>(M30*21)/100</f>
      </c>
      <c t="s">
        <v>27</v>
      </c>
    </row>
    <row r="31" spans="1:5" ht="12.75">
      <c r="A31" s="35" t="s">
        <v>55</v>
      </c>
      <c r="E31" s="39" t="s">
        <v>51</v>
      </c>
    </row>
    <row r="32" spans="1:5" ht="12.75">
      <c r="A32" s="35" t="s">
        <v>56</v>
      </c>
      <c r="E32" s="40" t="s">
        <v>550</v>
      </c>
    </row>
    <row r="33" spans="1:5" ht="38.25">
      <c r="A33" t="s">
        <v>58</v>
      </c>
      <c r="E33" s="39" t="s">
        <v>84</v>
      </c>
    </row>
    <row r="34" spans="1:16" ht="12.75">
      <c r="A34" t="s">
        <v>49</v>
      </c>
      <c s="34" t="s">
        <v>85</v>
      </c>
      <c s="34" t="s">
        <v>86</v>
      </c>
      <c s="35" t="s">
        <v>51</v>
      </c>
      <c s="6" t="s">
        <v>87</v>
      </c>
      <c s="36" t="s">
        <v>53</v>
      </c>
      <c s="37">
        <v>264</v>
      </c>
      <c s="36">
        <v>0</v>
      </c>
      <c s="36">
        <f>ROUND(G34*H34,6)</f>
      </c>
      <c r="L34" s="38">
        <v>0</v>
      </c>
      <c s="32">
        <f>ROUND(ROUND(L34,2)*ROUND(G34,3),2)</f>
      </c>
      <c s="36" t="s">
        <v>62</v>
      </c>
      <c>
        <f>(M34*21)/100</f>
      </c>
      <c t="s">
        <v>27</v>
      </c>
    </row>
    <row r="35" spans="1:5" ht="12.75">
      <c r="A35" s="35" t="s">
        <v>55</v>
      </c>
      <c r="E35" s="39" t="s">
        <v>51</v>
      </c>
    </row>
    <row r="36" spans="1:5" ht="25.5">
      <c r="A36" s="35" t="s">
        <v>56</v>
      </c>
      <c r="E36" s="40" t="s">
        <v>551</v>
      </c>
    </row>
    <row r="37" spans="1:5" ht="38.25">
      <c r="A37" t="s">
        <v>58</v>
      </c>
      <c r="E37" s="39" t="s">
        <v>89</v>
      </c>
    </row>
    <row r="38" spans="1:16" ht="12.75">
      <c r="A38" t="s">
        <v>49</v>
      </c>
      <c s="34" t="s">
        <v>90</v>
      </c>
      <c s="34" t="s">
        <v>91</v>
      </c>
      <c s="35" t="s">
        <v>51</v>
      </c>
      <c s="6" t="s">
        <v>92</v>
      </c>
      <c s="36" t="s">
        <v>53</v>
      </c>
      <c s="37">
        <v>132</v>
      </c>
      <c s="36">
        <v>0</v>
      </c>
      <c s="36">
        <f>ROUND(G38*H38,6)</f>
      </c>
      <c r="L38" s="38">
        <v>0</v>
      </c>
      <c s="32">
        <f>ROUND(ROUND(L38,2)*ROUND(G38,3),2)</f>
      </c>
      <c s="36" t="s">
        <v>77</v>
      </c>
      <c>
        <f>(M38*21)/100</f>
      </c>
      <c t="s">
        <v>27</v>
      </c>
    </row>
    <row r="39" spans="1:5" ht="12.75">
      <c r="A39" s="35" t="s">
        <v>55</v>
      </c>
      <c r="E39" s="39" t="s">
        <v>51</v>
      </c>
    </row>
    <row r="40" spans="1:5" ht="12.75">
      <c r="A40" s="35" t="s">
        <v>56</v>
      </c>
      <c r="E40" s="40" t="s">
        <v>93</v>
      </c>
    </row>
    <row r="41" spans="1:5" ht="25.5">
      <c r="A41" t="s">
        <v>58</v>
      </c>
      <c r="E41" s="39" t="s">
        <v>94</v>
      </c>
    </row>
    <row r="42" spans="1:16" ht="25.5">
      <c r="A42" t="s">
        <v>49</v>
      </c>
      <c s="34" t="s">
        <v>95</v>
      </c>
      <c s="34" t="s">
        <v>96</v>
      </c>
      <c s="35" t="s">
        <v>51</v>
      </c>
      <c s="6" t="s">
        <v>97</v>
      </c>
      <c s="36" t="s">
        <v>98</v>
      </c>
      <c s="37">
        <v>205</v>
      </c>
      <c s="36">
        <v>0</v>
      </c>
      <c s="36">
        <f>ROUND(G42*H42,6)</f>
      </c>
      <c r="L42" s="38">
        <v>0</v>
      </c>
      <c s="32">
        <f>ROUND(ROUND(L42,2)*ROUND(G42,3),2)</f>
      </c>
      <c s="36" t="s">
        <v>62</v>
      </c>
      <c>
        <f>(M42*21)/100</f>
      </c>
      <c t="s">
        <v>27</v>
      </c>
    </row>
    <row r="43" spans="1:5" ht="12.75">
      <c r="A43" s="35" t="s">
        <v>55</v>
      </c>
      <c r="E43" s="39" t="s">
        <v>51</v>
      </c>
    </row>
    <row r="44" spans="1:5" ht="25.5">
      <c r="A44" s="35" t="s">
        <v>56</v>
      </c>
      <c r="E44" s="40" t="s">
        <v>552</v>
      </c>
    </row>
    <row r="45" spans="1:5" ht="25.5">
      <c r="A45" t="s">
        <v>58</v>
      </c>
      <c r="E45" s="39" t="s">
        <v>100</v>
      </c>
    </row>
    <row r="46" spans="1:16" ht="12.75">
      <c r="A46" t="s">
        <v>49</v>
      </c>
      <c s="34" t="s">
        <v>101</v>
      </c>
      <c s="34" t="s">
        <v>102</v>
      </c>
      <c s="35" t="s">
        <v>51</v>
      </c>
      <c s="6" t="s">
        <v>103</v>
      </c>
      <c s="36" t="s">
        <v>98</v>
      </c>
      <c s="37">
        <v>246</v>
      </c>
      <c s="36">
        <v>0</v>
      </c>
      <c s="36">
        <f>ROUND(G46*H46,6)</f>
      </c>
      <c r="L46" s="38">
        <v>0</v>
      </c>
      <c s="32">
        <f>ROUND(ROUND(L46,2)*ROUND(G46,3),2)</f>
      </c>
      <c s="36" t="s">
        <v>62</v>
      </c>
      <c>
        <f>(M46*21)/100</f>
      </c>
      <c t="s">
        <v>27</v>
      </c>
    </row>
    <row r="47" spans="1:5" ht="12.75">
      <c r="A47" s="35" t="s">
        <v>55</v>
      </c>
      <c r="E47" s="39" t="s">
        <v>51</v>
      </c>
    </row>
    <row r="48" spans="1:5" ht="12.75">
      <c r="A48" s="35" t="s">
        <v>56</v>
      </c>
      <c r="E48" s="40" t="s">
        <v>104</v>
      </c>
    </row>
    <row r="49" spans="1:5" ht="25.5">
      <c r="A49" t="s">
        <v>58</v>
      </c>
      <c r="E49" s="39" t="s">
        <v>105</v>
      </c>
    </row>
    <row r="50" spans="1:16" ht="12.75">
      <c r="A50" t="s">
        <v>49</v>
      </c>
      <c s="34" t="s">
        <v>106</v>
      </c>
      <c s="34" t="s">
        <v>107</v>
      </c>
      <c s="35" t="s">
        <v>51</v>
      </c>
      <c s="6" t="s">
        <v>108</v>
      </c>
      <c s="36" t="s">
        <v>53</v>
      </c>
      <c s="37">
        <v>110</v>
      </c>
      <c s="36">
        <v>0</v>
      </c>
      <c s="36">
        <f>ROUND(G50*H50,6)</f>
      </c>
      <c r="L50" s="38">
        <v>0</v>
      </c>
      <c s="32">
        <f>ROUND(ROUND(L50,2)*ROUND(G50,3),2)</f>
      </c>
      <c s="36" t="s">
        <v>62</v>
      </c>
      <c>
        <f>(M50*21)/100</f>
      </c>
      <c t="s">
        <v>27</v>
      </c>
    </row>
    <row r="51" spans="1:5" ht="12.75">
      <c r="A51" s="35" t="s">
        <v>55</v>
      </c>
      <c r="E51" s="39" t="s">
        <v>51</v>
      </c>
    </row>
    <row r="52" spans="1:5" ht="12.75">
      <c r="A52" s="35" t="s">
        <v>56</v>
      </c>
      <c r="E52" s="40" t="s">
        <v>109</v>
      </c>
    </row>
    <row r="53" spans="1:5" ht="25.5">
      <c r="A53" t="s">
        <v>58</v>
      </c>
      <c r="E53" s="39" t="s">
        <v>110</v>
      </c>
    </row>
    <row r="54" spans="1:13" ht="12.75">
      <c r="A54" t="s">
        <v>46</v>
      </c>
      <c r="C54" s="31" t="s">
        <v>27</v>
      </c>
      <c r="E54" s="33" t="s">
        <v>111</v>
      </c>
      <c r="J54" s="32">
        <f>0</f>
      </c>
      <c s="32">
        <f>0</f>
      </c>
      <c s="32">
        <f>0+L55+L59+L63+L67+L71+L75+L79</f>
      </c>
      <c s="32">
        <f>0+M55+M59+M63+M67+M71+M75+M79</f>
      </c>
    </row>
    <row r="55" spans="1:16" ht="25.5">
      <c r="A55" t="s">
        <v>49</v>
      </c>
      <c s="34" t="s">
        <v>112</v>
      </c>
      <c s="34" t="s">
        <v>294</v>
      </c>
      <c s="35" t="s">
        <v>51</v>
      </c>
      <c s="6" t="s">
        <v>295</v>
      </c>
      <c s="36" t="s">
        <v>67</v>
      </c>
      <c s="37">
        <v>4</v>
      </c>
      <c s="36">
        <v>0</v>
      </c>
      <c s="36">
        <f>ROUND(G55*H55,6)</f>
      </c>
      <c r="L55" s="38">
        <v>0</v>
      </c>
      <c s="32">
        <f>ROUND(ROUND(L55,2)*ROUND(G55,3),2)</f>
      </c>
      <c s="36" t="s">
        <v>62</v>
      </c>
      <c>
        <f>(M55*21)/100</f>
      </c>
      <c t="s">
        <v>27</v>
      </c>
    </row>
    <row r="56" spans="1:5" ht="12.75">
      <c r="A56" s="35" t="s">
        <v>55</v>
      </c>
      <c r="E56" s="39" t="s">
        <v>51</v>
      </c>
    </row>
    <row r="57" spans="1:5" ht="12.75">
      <c r="A57" s="35" t="s">
        <v>56</v>
      </c>
      <c r="E57" s="40" t="s">
        <v>553</v>
      </c>
    </row>
    <row r="58" spans="1:5" ht="51">
      <c r="A58" t="s">
        <v>58</v>
      </c>
      <c r="E58" s="39" t="s">
        <v>297</v>
      </c>
    </row>
    <row r="59" spans="1:16" ht="25.5">
      <c r="A59" t="s">
        <v>49</v>
      </c>
      <c s="34" t="s">
        <v>117</v>
      </c>
      <c s="34" t="s">
        <v>298</v>
      </c>
      <c s="35" t="s">
        <v>51</v>
      </c>
      <c s="6" t="s">
        <v>299</v>
      </c>
      <c s="36" t="s">
        <v>67</v>
      </c>
      <c s="37">
        <v>4</v>
      </c>
      <c s="36">
        <v>0</v>
      </c>
      <c s="36">
        <f>ROUND(G59*H59,6)</f>
      </c>
      <c r="L59" s="38">
        <v>0</v>
      </c>
      <c s="32">
        <f>ROUND(ROUND(L59,2)*ROUND(G59,3),2)</f>
      </c>
      <c s="36" t="s">
        <v>62</v>
      </c>
      <c>
        <f>(M59*21)/100</f>
      </c>
      <c t="s">
        <v>27</v>
      </c>
    </row>
    <row r="60" spans="1:5" ht="12.75">
      <c r="A60" s="35" t="s">
        <v>55</v>
      </c>
      <c r="E60" s="39" t="s">
        <v>51</v>
      </c>
    </row>
    <row r="61" spans="1:5" ht="12.75">
      <c r="A61" s="35" t="s">
        <v>56</v>
      </c>
      <c r="E61" s="40" t="s">
        <v>554</v>
      </c>
    </row>
    <row r="62" spans="1:5" ht="51">
      <c r="A62" t="s">
        <v>58</v>
      </c>
      <c r="E62" s="39" t="s">
        <v>301</v>
      </c>
    </row>
    <row r="63" spans="1:16" ht="25.5">
      <c r="A63" t="s">
        <v>49</v>
      </c>
      <c s="34" t="s">
        <v>122</v>
      </c>
      <c s="34" t="s">
        <v>113</v>
      </c>
      <c s="35" t="s">
        <v>51</v>
      </c>
      <c s="6" t="s">
        <v>114</v>
      </c>
      <c s="36" t="s">
        <v>53</v>
      </c>
      <c s="37">
        <v>1274</v>
      </c>
      <c s="36">
        <v>0</v>
      </c>
      <c s="36">
        <f>ROUND(G63*H63,6)</f>
      </c>
      <c r="L63" s="38">
        <v>0</v>
      </c>
      <c s="32">
        <f>ROUND(ROUND(L63,2)*ROUND(G63,3),2)</f>
      </c>
      <c s="36" t="s">
        <v>62</v>
      </c>
      <c>
        <f>(M63*21)/100</f>
      </c>
      <c t="s">
        <v>27</v>
      </c>
    </row>
    <row r="64" spans="1:5" ht="12.75">
      <c r="A64" s="35" t="s">
        <v>55</v>
      </c>
      <c r="E64" s="39" t="s">
        <v>51</v>
      </c>
    </row>
    <row r="65" spans="1:5" ht="25.5">
      <c r="A65" s="35" t="s">
        <v>56</v>
      </c>
      <c r="E65" s="40" t="s">
        <v>555</v>
      </c>
    </row>
    <row r="66" spans="1:5" ht="51">
      <c r="A66" t="s">
        <v>58</v>
      </c>
      <c r="E66" s="39" t="s">
        <v>116</v>
      </c>
    </row>
    <row r="67" spans="1:16" ht="25.5">
      <c r="A67" t="s">
        <v>49</v>
      </c>
      <c s="34" t="s">
        <v>128</v>
      </c>
      <c s="34" t="s">
        <v>118</v>
      </c>
      <c s="35" t="s">
        <v>51</v>
      </c>
      <c s="6" t="s">
        <v>119</v>
      </c>
      <c s="36" t="s">
        <v>53</v>
      </c>
      <c s="37">
        <v>1274</v>
      </c>
      <c s="36">
        <v>0</v>
      </c>
      <c s="36">
        <f>ROUND(G67*H67,6)</f>
      </c>
      <c r="L67" s="38">
        <v>0</v>
      </c>
      <c s="32">
        <f>ROUND(ROUND(L67,2)*ROUND(G67,3),2)</f>
      </c>
      <c s="36" t="s">
        <v>62</v>
      </c>
      <c>
        <f>(M67*21)/100</f>
      </c>
      <c t="s">
        <v>27</v>
      </c>
    </row>
    <row r="68" spans="1:5" ht="12.75">
      <c r="A68" s="35" t="s">
        <v>55</v>
      </c>
      <c r="E68" s="39" t="s">
        <v>51</v>
      </c>
    </row>
    <row r="69" spans="1:5" ht="12.75">
      <c r="A69" s="35" t="s">
        <v>56</v>
      </c>
      <c r="E69" s="40" t="s">
        <v>120</v>
      </c>
    </row>
    <row r="70" spans="1:5" ht="38.25">
      <c r="A70" t="s">
        <v>58</v>
      </c>
      <c r="E70" s="39" t="s">
        <v>121</v>
      </c>
    </row>
    <row r="71" spans="1:16" ht="25.5">
      <c r="A71" t="s">
        <v>49</v>
      </c>
      <c s="34" t="s">
        <v>133</v>
      </c>
      <c s="34" t="s">
        <v>123</v>
      </c>
      <c s="35" t="s">
        <v>51</v>
      </c>
      <c s="6" t="s">
        <v>124</v>
      </c>
      <c s="36" t="s">
        <v>125</v>
      </c>
      <c s="37">
        <v>45.4</v>
      </c>
      <c s="36">
        <v>0</v>
      </c>
      <c s="36">
        <f>ROUND(G71*H71,6)</f>
      </c>
      <c r="L71" s="38">
        <v>0</v>
      </c>
      <c s="32">
        <f>ROUND(ROUND(L71,2)*ROUND(G71,3),2)</f>
      </c>
      <c s="36" t="s">
        <v>62</v>
      </c>
      <c>
        <f>(M71*21)/100</f>
      </c>
      <c t="s">
        <v>27</v>
      </c>
    </row>
    <row r="72" spans="1:5" ht="12.75">
      <c r="A72" s="35" t="s">
        <v>55</v>
      </c>
      <c r="E72" s="39" t="s">
        <v>51</v>
      </c>
    </row>
    <row r="73" spans="1:5" ht="25.5">
      <c r="A73" s="35" t="s">
        <v>56</v>
      </c>
      <c r="E73" s="40" t="s">
        <v>556</v>
      </c>
    </row>
    <row r="74" spans="1:5" ht="76.5">
      <c r="A74" t="s">
        <v>58</v>
      </c>
      <c r="E74" s="39" t="s">
        <v>127</v>
      </c>
    </row>
    <row r="75" spans="1:16" ht="25.5">
      <c r="A75" t="s">
        <v>49</v>
      </c>
      <c s="34" t="s">
        <v>139</v>
      </c>
      <c s="34" t="s">
        <v>129</v>
      </c>
      <c s="35" t="s">
        <v>51</v>
      </c>
      <c s="6" t="s">
        <v>130</v>
      </c>
      <c s="36" t="s">
        <v>125</v>
      </c>
      <c s="37">
        <v>2</v>
      </c>
      <c s="36">
        <v>0</v>
      </c>
      <c s="36">
        <f>ROUND(G75*H75,6)</f>
      </c>
      <c r="L75" s="38">
        <v>0</v>
      </c>
      <c s="32">
        <f>ROUND(ROUND(L75,2)*ROUND(G75,3),2)</f>
      </c>
      <c s="36" t="s">
        <v>62</v>
      </c>
      <c>
        <f>(M75*21)/100</f>
      </c>
      <c t="s">
        <v>27</v>
      </c>
    </row>
    <row r="76" spans="1:5" ht="12.75">
      <c r="A76" s="35" t="s">
        <v>55</v>
      </c>
      <c r="E76" s="39" t="s">
        <v>51</v>
      </c>
    </row>
    <row r="77" spans="1:5" ht="12.75">
      <c r="A77" s="35" t="s">
        <v>56</v>
      </c>
      <c r="E77" s="40" t="s">
        <v>557</v>
      </c>
    </row>
    <row r="78" spans="1:5" ht="63.75">
      <c r="A78" t="s">
        <v>58</v>
      </c>
      <c r="E78" s="39" t="s">
        <v>132</v>
      </c>
    </row>
    <row r="79" spans="1:16" ht="25.5">
      <c r="A79" t="s">
        <v>49</v>
      </c>
      <c s="34" t="s">
        <v>144</v>
      </c>
      <c s="34" t="s">
        <v>134</v>
      </c>
      <c s="35" t="s">
        <v>51</v>
      </c>
      <c s="6" t="s">
        <v>135</v>
      </c>
      <c s="36" t="s">
        <v>125</v>
      </c>
      <c s="37">
        <v>31</v>
      </c>
      <c s="36">
        <v>0</v>
      </c>
      <c s="36">
        <f>ROUND(G79*H79,6)</f>
      </c>
      <c r="L79" s="38">
        <v>0</v>
      </c>
      <c s="32">
        <f>ROUND(ROUND(L79,2)*ROUND(G79,3),2)</f>
      </c>
      <c s="36" t="s">
        <v>62</v>
      </c>
      <c>
        <f>(M79*21)/100</f>
      </c>
      <c t="s">
        <v>27</v>
      </c>
    </row>
    <row r="80" spans="1:5" ht="12.75">
      <c r="A80" s="35" t="s">
        <v>55</v>
      </c>
      <c r="E80" s="39" t="s">
        <v>51</v>
      </c>
    </row>
    <row r="81" spans="1:5" ht="25.5">
      <c r="A81" s="35" t="s">
        <v>56</v>
      </c>
      <c r="E81" s="40" t="s">
        <v>558</v>
      </c>
    </row>
    <row r="82" spans="1:5" ht="76.5">
      <c r="A82" t="s">
        <v>58</v>
      </c>
      <c r="E82" s="39" t="s">
        <v>137</v>
      </c>
    </row>
    <row r="83" spans="1:13" ht="12.75">
      <c r="A83" t="s">
        <v>46</v>
      </c>
      <c r="C83" s="31" t="s">
        <v>26</v>
      </c>
      <c r="E83" s="33" t="s">
        <v>165</v>
      </c>
      <c r="J83" s="32">
        <f>0</f>
      </c>
      <c s="32">
        <f>0</f>
      </c>
      <c s="32">
        <f>0+L84+L88+L92+L96+L100+L104+L108+L112+L116+L120</f>
      </c>
      <c s="32">
        <f>0+M84+M88+M92+M96+M100+M104+M108+M112+M116+M120</f>
      </c>
    </row>
    <row r="84" spans="1:16" ht="25.5">
      <c r="A84" t="s">
        <v>49</v>
      </c>
      <c s="34" t="s">
        <v>149</v>
      </c>
      <c s="34" t="s">
        <v>65</v>
      </c>
      <c s="35" t="s">
        <v>51</v>
      </c>
      <c s="6" t="s">
        <v>66</v>
      </c>
      <c s="36" t="s">
        <v>67</v>
      </c>
      <c s="37">
        <v>243</v>
      </c>
      <c s="36">
        <v>0</v>
      </c>
      <c s="36">
        <f>ROUND(G84*H84,6)</f>
      </c>
      <c r="L84" s="38">
        <v>0</v>
      </c>
      <c s="32">
        <f>ROUND(ROUND(L84,2)*ROUND(G84,3),2)</f>
      </c>
      <c s="36" t="s">
        <v>62</v>
      </c>
      <c>
        <f>(M84*21)/100</f>
      </c>
      <c t="s">
        <v>27</v>
      </c>
    </row>
    <row r="85" spans="1:5" ht="12.75">
      <c r="A85" s="35" t="s">
        <v>55</v>
      </c>
      <c r="E85" s="39" t="s">
        <v>51</v>
      </c>
    </row>
    <row r="86" spans="1:5" ht="51">
      <c r="A86" s="35" t="s">
        <v>56</v>
      </c>
      <c r="E86" s="40" t="s">
        <v>559</v>
      </c>
    </row>
    <row r="87" spans="1:5" ht="51">
      <c r="A87" t="s">
        <v>58</v>
      </c>
      <c r="E87" s="39" t="s">
        <v>339</v>
      </c>
    </row>
    <row r="88" spans="1:16" ht="25.5">
      <c r="A88" t="s">
        <v>49</v>
      </c>
      <c s="34" t="s">
        <v>154</v>
      </c>
      <c s="34" t="s">
        <v>150</v>
      </c>
      <c s="35" t="s">
        <v>51</v>
      </c>
      <c s="6" t="s">
        <v>151</v>
      </c>
      <c s="36" t="s">
        <v>53</v>
      </c>
      <c s="37">
        <v>131</v>
      </c>
      <c s="36">
        <v>0</v>
      </c>
      <c s="36">
        <f>ROUND(G88*H88,6)</f>
      </c>
      <c r="L88" s="38">
        <v>0</v>
      </c>
      <c s="32">
        <f>ROUND(ROUND(L88,2)*ROUND(G88,3),2)</f>
      </c>
      <c s="36" t="s">
        <v>62</v>
      </c>
      <c>
        <f>(M88*21)/100</f>
      </c>
      <c t="s">
        <v>27</v>
      </c>
    </row>
    <row r="89" spans="1:5" ht="12.75">
      <c r="A89" s="35" t="s">
        <v>55</v>
      </c>
      <c r="E89" s="39" t="s">
        <v>51</v>
      </c>
    </row>
    <row r="90" spans="1:5" ht="38.25">
      <c r="A90" s="35" t="s">
        <v>56</v>
      </c>
      <c r="E90" s="40" t="s">
        <v>560</v>
      </c>
    </row>
    <row r="91" spans="1:5" ht="76.5">
      <c r="A91" t="s">
        <v>58</v>
      </c>
      <c r="E91" s="39" t="s">
        <v>153</v>
      </c>
    </row>
    <row r="92" spans="1:16" ht="25.5">
      <c r="A92" t="s">
        <v>49</v>
      </c>
      <c s="34" t="s">
        <v>159</v>
      </c>
      <c s="34" t="s">
        <v>155</v>
      </c>
      <c s="35" t="s">
        <v>51</v>
      </c>
      <c s="6" t="s">
        <v>156</v>
      </c>
      <c s="36" t="s">
        <v>53</v>
      </c>
      <c s="37">
        <v>61</v>
      </c>
      <c s="36">
        <v>0</v>
      </c>
      <c s="36">
        <f>ROUND(G92*H92,6)</f>
      </c>
      <c r="L92" s="38">
        <v>0</v>
      </c>
      <c s="32">
        <f>ROUND(ROUND(L92,2)*ROUND(G92,3),2)</f>
      </c>
      <c s="36" t="s">
        <v>62</v>
      </c>
      <c>
        <f>(M92*21)/100</f>
      </c>
      <c t="s">
        <v>27</v>
      </c>
    </row>
    <row r="93" spans="1:5" ht="12.75">
      <c r="A93" s="35" t="s">
        <v>55</v>
      </c>
      <c r="E93" s="39" t="s">
        <v>51</v>
      </c>
    </row>
    <row r="94" spans="1:5" ht="38.25">
      <c r="A94" s="35" t="s">
        <v>56</v>
      </c>
      <c r="E94" s="40" t="s">
        <v>561</v>
      </c>
    </row>
    <row r="95" spans="1:5" ht="63.75">
      <c r="A95" t="s">
        <v>58</v>
      </c>
      <c r="E95" s="39" t="s">
        <v>158</v>
      </c>
    </row>
    <row r="96" spans="1:16" ht="12.75">
      <c r="A96" t="s">
        <v>49</v>
      </c>
      <c s="34" t="s">
        <v>166</v>
      </c>
      <c s="34" t="s">
        <v>175</v>
      </c>
      <c s="35" t="s">
        <v>51</v>
      </c>
      <c s="6" t="s">
        <v>176</v>
      </c>
      <c s="36" t="s">
        <v>53</v>
      </c>
      <c s="37">
        <v>1008</v>
      </c>
      <c s="36">
        <v>0</v>
      </c>
      <c s="36">
        <f>ROUND(G96*H96,6)</f>
      </c>
      <c r="L96" s="38">
        <v>0</v>
      </c>
      <c s="32">
        <f>ROUND(ROUND(L96,2)*ROUND(G96,3),2)</f>
      </c>
      <c s="36" t="s">
        <v>62</v>
      </c>
      <c>
        <f>(M96*21)/100</f>
      </c>
      <c t="s">
        <v>27</v>
      </c>
    </row>
    <row r="97" spans="1:5" ht="12.75">
      <c r="A97" s="35" t="s">
        <v>55</v>
      </c>
      <c r="E97" s="39" t="s">
        <v>51</v>
      </c>
    </row>
    <row r="98" spans="1:5" ht="25.5">
      <c r="A98" s="35" t="s">
        <v>56</v>
      </c>
      <c r="E98" s="40" t="s">
        <v>562</v>
      </c>
    </row>
    <row r="99" spans="1:5" ht="38.25">
      <c r="A99" t="s">
        <v>58</v>
      </c>
      <c r="E99" s="39" t="s">
        <v>178</v>
      </c>
    </row>
    <row r="100" spans="1:16" ht="12.75">
      <c r="A100" t="s">
        <v>49</v>
      </c>
      <c s="34" t="s">
        <v>168</v>
      </c>
      <c s="34" t="s">
        <v>180</v>
      </c>
      <c s="35" t="s">
        <v>51</v>
      </c>
      <c s="6" t="s">
        <v>181</v>
      </c>
      <c s="36" t="s">
        <v>53</v>
      </c>
      <c s="37">
        <v>1210</v>
      </c>
      <c s="36">
        <v>0</v>
      </c>
      <c s="36">
        <f>ROUND(G100*H100,6)</f>
      </c>
      <c r="L100" s="38">
        <v>0</v>
      </c>
      <c s="32">
        <f>ROUND(ROUND(L100,2)*ROUND(G100,3),2)</f>
      </c>
      <c s="36" t="s">
        <v>62</v>
      </c>
      <c>
        <f>(M100*21)/100</f>
      </c>
      <c t="s">
        <v>27</v>
      </c>
    </row>
    <row r="101" spans="1:5" ht="12.75">
      <c r="A101" s="35" t="s">
        <v>55</v>
      </c>
      <c r="E101" s="39" t="s">
        <v>51</v>
      </c>
    </row>
    <row r="102" spans="1:5" ht="12.75">
      <c r="A102" s="35" t="s">
        <v>56</v>
      </c>
      <c r="E102" s="40" t="s">
        <v>182</v>
      </c>
    </row>
    <row r="103" spans="1:5" ht="38.25">
      <c r="A103" t="s">
        <v>58</v>
      </c>
      <c r="E103" s="39" t="s">
        <v>183</v>
      </c>
    </row>
    <row r="104" spans="1:16" ht="12.75">
      <c r="A104" t="s">
        <v>49</v>
      </c>
      <c s="34" t="s">
        <v>171</v>
      </c>
      <c s="34" t="s">
        <v>185</v>
      </c>
      <c s="35" t="s">
        <v>51</v>
      </c>
      <c s="6" t="s">
        <v>186</v>
      </c>
      <c s="36" t="s">
        <v>53</v>
      </c>
      <c s="37">
        <v>363</v>
      </c>
      <c s="36">
        <v>0</v>
      </c>
      <c s="36">
        <f>ROUND(G104*H104,6)</f>
      </c>
      <c r="L104" s="38">
        <v>0</v>
      </c>
      <c s="32">
        <f>ROUND(ROUND(L104,2)*ROUND(G104,3),2)</f>
      </c>
      <c s="36" t="s">
        <v>62</v>
      </c>
      <c>
        <f>(M104*21)/100</f>
      </c>
      <c t="s">
        <v>27</v>
      </c>
    </row>
    <row r="105" spans="1:5" ht="12.75">
      <c r="A105" s="35" t="s">
        <v>55</v>
      </c>
      <c r="E105" s="39" t="s">
        <v>51</v>
      </c>
    </row>
    <row r="106" spans="1:5" ht="25.5">
      <c r="A106" s="35" t="s">
        <v>56</v>
      </c>
      <c r="E106" s="40" t="s">
        <v>563</v>
      </c>
    </row>
    <row r="107" spans="1:5" ht="38.25">
      <c r="A107" t="s">
        <v>58</v>
      </c>
      <c r="E107" s="39" t="s">
        <v>188</v>
      </c>
    </row>
    <row r="108" spans="1:16" ht="25.5">
      <c r="A108" t="s">
        <v>49</v>
      </c>
      <c s="34" t="s">
        <v>172</v>
      </c>
      <c s="34" t="s">
        <v>96</v>
      </c>
      <c s="35" t="s">
        <v>51</v>
      </c>
      <c s="6" t="s">
        <v>97</v>
      </c>
      <c s="36" t="s">
        <v>98</v>
      </c>
      <c s="37">
        <v>495</v>
      </c>
      <c s="36">
        <v>0</v>
      </c>
      <c s="36">
        <f>ROUND(G108*H108,6)</f>
      </c>
      <c r="L108" s="38">
        <v>0</v>
      </c>
      <c s="32">
        <f>ROUND(ROUND(L108,2)*ROUND(G108,3),2)</f>
      </c>
      <c s="36" t="s">
        <v>62</v>
      </c>
      <c>
        <f>(M108*21)/100</f>
      </c>
      <c t="s">
        <v>27</v>
      </c>
    </row>
    <row r="109" spans="1:5" ht="12.75">
      <c r="A109" s="35" t="s">
        <v>55</v>
      </c>
      <c r="E109" s="39" t="s">
        <v>51</v>
      </c>
    </row>
    <row r="110" spans="1:5" ht="38.25">
      <c r="A110" s="35" t="s">
        <v>56</v>
      </c>
      <c r="E110" s="40" t="s">
        <v>564</v>
      </c>
    </row>
    <row r="111" spans="1:5" ht="38.25">
      <c r="A111" t="s">
        <v>58</v>
      </c>
      <c r="E111" s="39" t="s">
        <v>191</v>
      </c>
    </row>
    <row r="112" spans="1:16" ht="12.75">
      <c r="A112" t="s">
        <v>49</v>
      </c>
      <c s="34" t="s">
        <v>173</v>
      </c>
      <c s="34" t="s">
        <v>193</v>
      </c>
      <c s="35" t="s">
        <v>51</v>
      </c>
      <c s="6" t="s">
        <v>194</v>
      </c>
      <c s="36" t="s">
        <v>98</v>
      </c>
      <c s="37">
        <v>424</v>
      </c>
      <c s="36">
        <v>0</v>
      </c>
      <c s="36">
        <f>ROUND(G112*H112,6)</f>
      </c>
      <c r="L112" s="38">
        <v>0</v>
      </c>
      <c s="32">
        <f>ROUND(ROUND(L112,2)*ROUND(G112,3),2)</f>
      </c>
      <c s="36" t="s">
        <v>62</v>
      </c>
      <c>
        <f>(M112*21)/100</f>
      </c>
      <c t="s">
        <v>27</v>
      </c>
    </row>
    <row r="113" spans="1:5" ht="12.75">
      <c r="A113" s="35" t="s">
        <v>55</v>
      </c>
      <c r="E113" s="39" t="s">
        <v>51</v>
      </c>
    </row>
    <row r="114" spans="1:5" ht="25.5">
      <c r="A114" s="35" t="s">
        <v>56</v>
      </c>
      <c r="E114" s="40" t="s">
        <v>195</v>
      </c>
    </row>
    <row r="115" spans="1:5" ht="25.5">
      <c r="A115" t="s">
        <v>58</v>
      </c>
      <c r="E115" s="39" t="s">
        <v>196</v>
      </c>
    </row>
    <row r="116" spans="1:16" ht="12.75">
      <c r="A116" t="s">
        <v>49</v>
      </c>
      <c s="34" t="s">
        <v>174</v>
      </c>
      <c s="34" t="s">
        <v>102</v>
      </c>
      <c s="35" t="s">
        <v>51</v>
      </c>
      <c s="6" t="s">
        <v>103</v>
      </c>
      <c s="36" t="s">
        <v>98</v>
      </c>
      <c s="37">
        <v>170</v>
      </c>
      <c s="36">
        <v>0</v>
      </c>
      <c s="36">
        <f>ROUND(G116*H116,6)</f>
      </c>
      <c r="L116" s="38">
        <v>0</v>
      </c>
      <c s="32">
        <f>ROUND(ROUND(L116,2)*ROUND(G116,3),2)</f>
      </c>
      <c s="36" t="s">
        <v>62</v>
      </c>
      <c>
        <f>(M116*21)/100</f>
      </c>
      <c t="s">
        <v>27</v>
      </c>
    </row>
    <row r="117" spans="1:5" ht="12.75">
      <c r="A117" s="35" t="s">
        <v>55</v>
      </c>
      <c r="E117" s="39" t="s">
        <v>51</v>
      </c>
    </row>
    <row r="118" spans="1:5" ht="25.5">
      <c r="A118" s="35" t="s">
        <v>56</v>
      </c>
      <c r="E118" s="40" t="s">
        <v>105</v>
      </c>
    </row>
    <row r="119" spans="1:5" ht="12.75">
      <c r="A119" t="s">
        <v>58</v>
      </c>
      <c r="E119" s="39" t="s">
        <v>51</v>
      </c>
    </row>
    <row r="120" spans="1:16" ht="25.5">
      <c r="A120" t="s">
        <v>49</v>
      </c>
      <c s="34" t="s">
        <v>179</v>
      </c>
      <c s="34" t="s">
        <v>199</v>
      </c>
      <c s="35" t="s">
        <v>51</v>
      </c>
      <c s="6" t="s">
        <v>200</v>
      </c>
      <c s="36" t="s">
        <v>67</v>
      </c>
      <c s="37">
        <v>2</v>
      </c>
      <c s="36">
        <v>0</v>
      </c>
      <c s="36">
        <f>ROUND(G120*H120,6)</f>
      </c>
      <c r="L120" s="38">
        <v>0</v>
      </c>
      <c s="32">
        <f>ROUND(ROUND(L120,2)*ROUND(G120,3),2)</f>
      </c>
      <c s="36" t="s">
        <v>62</v>
      </c>
      <c>
        <f>(M120*21)/100</f>
      </c>
      <c t="s">
        <v>27</v>
      </c>
    </row>
    <row r="121" spans="1:5" ht="12.75">
      <c r="A121" s="35" t="s">
        <v>55</v>
      </c>
      <c r="E121" s="39" t="s">
        <v>51</v>
      </c>
    </row>
    <row r="122" spans="1:5" ht="25.5">
      <c r="A122" s="35" t="s">
        <v>56</v>
      </c>
      <c r="E122" s="40" t="s">
        <v>350</v>
      </c>
    </row>
    <row r="123" spans="1:5" ht="25.5">
      <c r="A123" t="s">
        <v>58</v>
      </c>
      <c r="E123" s="39" t="s">
        <v>202</v>
      </c>
    </row>
    <row r="124" spans="1:13" ht="12.75">
      <c r="A124" t="s">
        <v>46</v>
      </c>
      <c r="C124" s="31" t="s">
        <v>70</v>
      </c>
      <c r="E124" s="33" t="s">
        <v>203</v>
      </c>
      <c r="J124" s="32">
        <f>0</f>
      </c>
      <c s="32">
        <f>0</f>
      </c>
      <c s="32">
        <f>0+L125+L129+L133+L137+L141+L145+L149+L153+L157+L161+L165+L169+L173</f>
      </c>
      <c s="32">
        <f>0+M125+M129+M133+M137+M141+M145+M149+M153+M157+M161+M165+M169+M173</f>
      </c>
    </row>
    <row r="125" spans="1:16" ht="25.5">
      <c r="A125" t="s">
        <v>49</v>
      </c>
      <c s="34" t="s">
        <v>184</v>
      </c>
      <c s="34" t="s">
        <v>205</v>
      </c>
      <c s="35" t="s">
        <v>51</v>
      </c>
      <c s="6" t="s">
        <v>206</v>
      </c>
      <c s="36" t="s">
        <v>98</v>
      </c>
      <c s="37">
        <v>10.8</v>
      </c>
      <c s="36">
        <v>0</v>
      </c>
      <c s="36">
        <f>ROUND(G125*H125,6)</f>
      </c>
      <c r="L125" s="38">
        <v>0</v>
      </c>
      <c s="32">
        <f>ROUND(ROUND(L125,2)*ROUND(G125,3),2)</f>
      </c>
      <c s="36" t="s">
        <v>62</v>
      </c>
      <c>
        <f>(M125*21)/100</f>
      </c>
      <c t="s">
        <v>27</v>
      </c>
    </row>
    <row r="126" spans="1:5" ht="12.75">
      <c r="A126" s="35" t="s">
        <v>55</v>
      </c>
      <c r="E126" s="39" t="s">
        <v>51</v>
      </c>
    </row>
    <row r="127" spans="1:5" ht="12.75">
      <c r="A127" s="35" t="s">
        <v>56</v>
      </c>
      <c r="E127" s="40" t="s">
        <v>207</v>
      </c>
    </row>
    <row r="128" spans="1:5" ht="25.5">
      <c r="A128" t="s">
        <v>58</v>
      </c>
      <c r="E128" s="39" t="s">
        <v>208</v>
      </c>
    </row>
    <row r="129" spans="1:16" ht="25.5">
      <c r="A129" t="s">
        <v>49</v>
      </c>
      <c s="34" t="s">
        <v>189</v>
      </c>
      <c s="34" t="s">
        <v>210</v>
      </c>
      <c s="35" t="s">
        <v>51</v>
      </c>
      <c s="6" t="s">
        <v>211</v>
      </c>
      <c s="36" t="s">
        <v>125</v>
      </c>
      <c s="37">
        <v>2.9</v>
      </c>
      <c s="36">
        <v>0</v>
      </c>
      <c s="36">
        <f>ROUND(G129*H129,6)</f>
      </c>
      <c r="L129" s="38">
        <v>0</v>
      </c>
      <c s="32">
        <f>ROUND(ROUND(L129,2)*ROUND(G129,3),2)</f>
      </c>
      <c s="36" t="s">
        <v>62</v>
      </c>
      <c>
        <f>(M129*21)/100</f>
      </c>
      <c t="s">
        <v>27</v>
      </c>
    </row>
    <row r="130" spans="1:5" ht="12.75">
      <c r="A130" s="35" t="s">
        <v>55</v>
      </c>
      <c r="E130" s="39" t="s">
        <v>51</v>
      </c>
    </row>
    <row r="131" spans="1:5" ht="38.25">
      <c r="A131" s="35" t="s">
        <v>56</v>
      </c>
      <c r="E131" s="40" t="s">
        <v>212</v>
      </c>
    </row>
    <row r="132" spans="1:5" ht="51">
      <c r="A132" t="s">
        <v>58</v>
      </c>
      <c r="E132" s="39" t="s">
        <v>213</v>
      </c>
    </row>
    <row r="133" spans="1:16" ht="25.5">
      <c r="A133" t="s">
        <v>49</v>
      </c>
      <c s="34" t="s">
        <v>192</v>
      </c>
      <c s="34" t="s">
        <v>215</v>
      </c>
      <c s="35" t="s">
        <v>51</v>
      </c>
      <c s="6" t="s">
        <v>216</v>
      </c>
      <c s="36" t="s">
        <v>125</v>
      </c>
      <c s="37">
        <v>2.9</v>
      </c>
      <c s="36">
        <v>0</v>
      </c>
      <c s="36">
        <f>ROUND(G133*H133,6)</f>
      </c>
      <c r="L133" s="38">
        <v>0</v>
      </c>
      <c s="32">
        <f>ROUND(ROUND(L133,2)*ROUND(G133,3),2)</f>
      </c>
      <c s="36" t="s">
        <v>62</v>
      </c>
      <c>
        <f>(M133*21)/100</f>
      </c>
      <c t="s">
        <v>27</v>
      </c>
    </row>
    <row r="134" spans="1:5" ht="12.75">
      <c r="A134" s="35" t="s">
        <v>55</v>
      </c>
      <c r="E134" s="39" t="s">
        <v>51</v>
      </c>
    </row>
    <row r="135" spans="1:5" ht="12.75">
      <c r="A135" s="35" t="s">
        <v>56</v>
      </c>
      <c r="E135" s="40" t="s">
        <v>217</v>
      </c>
    </row>
    <row r="136" spans="1:5" ht="25.5">
      <c r="A136" t="s">
        <v>58</v>
      </c>
      <c r="E136" s="39" t="s">
        <v>218</v>
      </c>
    </row>
    <row r="137" spans="1:16" ht="25.5">
      <c r="A137" t="s">
        <v>49</v>
      </c>
      <c s="34" t="s">
        <v>197</v>
      </c>
      <c s="34" t="s">
        <v>220</v>
      </c>
      <c s="35" t="s">
        <v>51</v>
      </c>
      <c s="6" t="s">
        <v>221</v>
      </c>
      <c s="36" t="s">
        <v>67</v>
      </c>
      <c s="37">
        <v>9</v>
      </c>
      <c s="36">
        <v>0</v>
      </c>
      <c s="36">
        <f>ROUND(G137*H137,6)</f>
      </c>
      <c r="L137" s="38">
        <v>0</v>
      </c>
      <c s="32">
        <f>ROUND(ROUND(L137,2)*ROUND(G137,3),2)</f>
      </c>
      <c s="36" t="s">
        <v>62</v>
      </c>
      <c>
        <f>(M137*21)/100</f>
      </c>
      <c t="s">
        <v>27</v>
      </c>
    </row>
    <row r="138" spans="1:5" ht="12.75">
      <c r="A138" s="35" t="s">
        <v>55</v>
      </c>
      <c r="E138" s="39" t="s">
        <v>51</v>
      </c>
    </row>
    <row r="139" spans="1:5" ht="12.75">
      <c r="A139" s="35" t="s">
        <v>56</v>
      </c>
      <c r="E139" s="40" t="s">
        <v>565</v>
      </c>
    </row>
    <row r="140" spans="1:5" ht="51">
      <c r="A140" t="s">
        <v>58</v>
      </c>
      <c r="E140" s="39" t="s">
        <v>223</v>
      </c>
    </row>
    <row r="141" spans="1:16" ht="25.5">
      <c r="A141" t="s">
        <v>49</v>
      </c>
      <c s="34" t="s">
        <v>198</v>
      </c>
      <c s="34" t="s">
        <v>225</v>
      </c>
      <c s="35" t="s">
        <v>51</v>
      </c>
      <c s="6" t="s">
        <v>226</v>
      </c>
      <c s="36" t="s">
        <v>67</v>
      </c>
      <c s="37">
        <v>11</v>
      </c>
      <c s="36">
        <v>0</v>
      </c>
      <c s="36">
        <f>ROUND(G141*H141,6)</f>
      </c>
      <c r="L141" s="38">
        <v>0</v>
      </c>
      <c s="32">
        <f>ROUND(ROUND(L141,2)*ROUND(G141,3),2)</f>
      </c>
      <c s="36" t="s">
        <v>62</v>
      </c>
      <c>
        <f>(M141*21)/100</f>
      </c>
      <c t="s">
        <v>27</v>
      </c>
    </row>
    <row r="142" spans="1:5" ht="12.75">
      <c r="A142" s="35" t="s">
        <v>55</v>
      </c>
      <c r="E142" s="39" t="s">
        <v>51</v>
      </c>
    </row>
    <row r="143" spans="1:5" ht="12.75">
      <c r="A143" s="35" t="s">
        <v>56</v>
      </c>
      <c r="E143" s="40" t="s">
        <v>566</v>
      </c>
    </row>
    <row r="144" spans="1:5" ht="38.25">
      <c r="A144" t="s">
        <v>58</v>
      </c>
      <c r="E144" s="39" t="s">
        <v>228</v>
      </c>
    </row>
    <row r="145" spans="1:16" ht="25.5">
      <c r="A145" t="s">
        <v>49</v>
      </c>
      <c s="34" t="s">
        <v>204</v>
      </c>
      <c s="34" t="s">
        <v>71</v>
      </c>
      <c s="35" t="s">
        <v>51</v>
      </c>
      <c s="6" t="s">
        <v>66</v>
      </c>
      <c s="36" t="s">
        <v>67</v>
      </c>
      <c s="37">
        <v>7</v>
      </c>
      <c s="36">
        <v>0</v>
      </c>
      <c s="36">
        <f>ROUND(G145*H145,6)</f>
      </c>
      <c r="L145" s="38">
        <v>0</v>
      </c>
      <c s="32">
        <f>ROUND(ROUND(L145,2)*ROUND(G145,3),2)</f>
      </c>
      <c s="36" t="s">
        <v>62</v>
      </c>
      <c>
        <f>(M145*21)/100</f>
      </c>
      <c t="s">
        <v>27</v>
      </c>
    </row>
    <row r="146" spans="1:5" ht="12.75">
      <c r="A146" s="35" t="s">
        <v>55</v>
      </c>
      <c r="E146" s="39" t="s">
        <v>51</v>
      </c>
    </row>
    <row r="147" spans="1:5" ht="25.5">
      <c r="A147" s="35" t="s">
        <v>56</v>
      </c>
      <c r="E147" s="40" t="s">
        <v>567</v>
      </c>
    </row>
    <row r="148" spans="1:5" ht="76.5">
      <c r="A148" t="s">
        <v>58</v>
      </c>
      <c r="E148" s="39" t="s">
        <v>231</v>
      </c>
    </row>
    <row r="149" spans="1:16" ht="25.5">
      <c r="A149" t="s">
        <v>49</v>
      </c>
      <c s="34" t="s">
        <v>209</v>
      </c>
      <c s="34" t="s">
        <v>75</v>
      </c>
      <c s="35" t="s">
        <v>51</v>
      </c>
      <c s="6" t="s">
        <v>76</v>
      </c>
      <c s="36" t="s">
        <v>67</v>
      </c>
      <c s="37">
        <v>7</v>
      </c>
      <c s="36">
        <v>0</v>
      </c>
      <c s="36">
        <f>ROUND(G149*H149,6)</f>
      </c>
      <c r="L149" s="38">
        <v>0</v>
      </c>
      <c s="32">
        <f>ROUND(ROUND(L149,2)*ROUND(G149,3),2)</f>
      </c>
      <c s="36" t="s">
        <v>77</v>
      </c>
      <c>
        <f>(M149*21)/100</f>
      </c>
      <c t="s">
        <v>27</v>
      </c>
    </row>
    <row r="150" spans="1:5" ht="12.75">
      <c r="A150" s="35" t="s">
        <v>55</v>
      </c>
      <c r="E150" s="39" t="s">
        <v>51</v>
      </c>
    </row>
    <row r="151" spans="1:5" ht="12.75">
      <c r="A151" s="35" t="s">
        <v>56</v>
      </c>
      <c r="E151" s="40" t="s">
        <v>233</v>
      </c>
    </row>
    <row r="152" spans="1:5" ht="25.5">
      <c r="A152" t="s">
        <v>58</v>
      </c>
      <c r="E152" s="39" t="s">
        <v>79</v>
      </c>
    </row>
    <row r="153" spans="1:16" ht="25.5">
      <c r="A153" t="s">
        <v>49</v>
      </c>
      <c s="34" t="s">
        <v>214</v>
      </c>
      <c s="34" t="s">
        <v>150</v>
      </c>
      <c s="35" t="s">
        <v>51</v>
      </c>
      <c s="6" t="s">
        <v>151</v>
      </c>
      <c s="36" t="s">
        <v>53</v>
      </c>
      <c s="37">
        <v>12</v>
      </c>
      <c s="36">
        <v>0</v>
      </c>
      <c s="36">
        <f>ROUND(G153*H153,6)</f>
      </c>
      <c r="L153" s="38">
        <v>0</v>
      </c>
      <c s="32">
        <f>ROUND(ROUND(L153,2)*ROUND(G153,3),2)</f>
      </c>
      <c s="36" t="s">
        <v>62</v>
      </c>
      <c>
        <f>(M153*21)/100</f>
      </c>
      <c t="s">
        <v>27</v>
      </c>
    </row>
    <row r="154" spans="1:5" ht="12.75">
      <c r="A154" s="35" t="s">
        <v>55</v>
      </c>
      <c r="E154" s="39" t="s">
        <v>51</v>
      </c>
    </row>
    <row r="155" spans="1:5" ht="38.25">
      <c r="A155" s="35" t="s">
        <v>56</v>
      </c>
      <c r="E155" s="40" t="s">
        <v>235</v>
      </c>
    </row>
    <row r="156" spans="1:5" ht="76.5">
      <c r="A156" t="s">
        <v>58</v>
      </c>
      <c r="E156" s="39" t="s">
        <v>236</v>
      </c>
    </row>
    <row r="157" spans="1:16" ht="25.5">
      <c r="A157" t="s">
        <v>49</v>
      </c>
      <c s="34" t="s">
        <v>219</v>
      </c>
      <c s="34" t="s">
        <v>155</v>
      </c>
      <c s="35" t="s">
        <v>51</v>
      </c>
      <c s="6" t="s">
        <v>156</v>
      </c>
      <c s="36" t="s">
        <v>53</v>
      </c>
      <c s="37">
        <v>16</v>
      </c>
      <c s="36">
        <v>0</v>
      </c>
      <c s="36">
        <f>ROUND(G157*H157,6)</f>
      </c>
      <c r="L157" s="38">
        <v>0</v>
      </c>
      <c s="32">
        <f>ROUND(ROUND(L157,2)*ROUND(G157,3),2)</f>
      </c>
      <c s="36" t="s">
        <v>62</v>
      </c>
      <c>
        <f>(M157*21)/100</f>
      </c>
      <c t="s">
        <v>27</v>
      </c>
    </row>
    <row r="158" spans="1:5" ht="12.75">
      <c r="A158" s="35" t="s">
        <v>55</v>
      </c>
      <c r="E158" s="39" t="s">
        <v>51</v>
      </c>
    </row>
    <row r="159" spans="1:5" ht="38.25">
      <c r="A159" s="35" t="s">
        <v>56</v>
      </c>
      <c r="E159" s="40" t="s">
        <v>238</v>
      </c>
    </row>
    <row r="160" spans="1:5" ht="63.75">
      <c r="A160" t="s">
        <v>58</v>
      </c>
      <c r="E160" s="39" t="s">
        <v>239</v>
      </c>
    </row>
    <row r="161" spans="1:16" ht="12.75">
      <c r="A161" t="s">
        <v>49</v>
      </c>
      <c s="34" t="s">
        <v>224</v>
      </c>
      <c s="34" t="s">
        <v>241</v>
      </c>
      <c s="35" t="s">
        <v>51</v>
      </c>
      <c s="6" t="s">
        <v>242</v>
      </c>
      <c s="36" t="s">
        <v>53</v>
      </c>
      <c s="37">
        <v>48</v>
      </c>
      <c s="36">
        <v>0</v>
      </c>
      <c s="36">
        <f>ROUND(G161*H161,6)</f>
      </c>
      <c r="L161" s="38">
        <v>0</v>
      </c>
      <c s="32">
        <f>ROUND(ROUND(L161,2)*ROUND(G161,3),2)</f>
      </c>
      <c s="36" t="s">
        <v>62</v>
      </c>
      <c>
        <f>(M161*21)/100</f>
      </c>
      <c t="s">
        <v>27</v>
      </c>
    </row>
    <row r="162" spans="1:5" ht="12.75">
      <c r="A162" s="35" t="s">
        <v>55</v>
      </c>
      <c r="E162" s="39" t="s">
        <v>51</v>
      </c>
    </row>
    <row r="163" spans="1:5" ht="12.75">
      <c r="A163" s="35" t="s">
        <v>56</v>
      </c>
      <c r="E163" s="40" t="s">
        <v>568</v>
      </c>
    </row>
    <row r="164" spans="1:5" ht="89.25">
      <c r="A164" t="s">
        <v>58</v>
      </c>
      <c r="E164" s="39" t="s">
        <v>244</v>
      </c>
    </row>
    <row r="165" spans="1:16" ht="12.75">
      <c r="A165" t="s">
        <v>49</v>
      </c>
      <c s="34" t="s">
        <v>229</v>
      </c>
      <c s="34" t="s">
        <v>246</v>
      </c>
      <c s="35" t="s">
        <v>51</v>
      </c>
      <c s="6" t="s">
        <v>247</v>
      </c>
      <c s="36" t="s">
        <v>53</v>
      </c>
      <c s="37">
        <v>58</v>
      </c>
      <c s="36">
        <v>0</v>
      </c>
      <c s="36">
        <f>ROUND(G165*H165,6)</f>
      </c>
      <c r="L165" s="38">
        <v>0</v>
      </c>
      <c s="32">
        <f>ROUND(ROUND(L165,2)*ROUND(G165,3),2)</f>
      </c>
      <c s="36" t="s">
        <v>62</v>
      </c>
      <c>
        <f>(M165*21)/100</f>
      </c>
      <c t="s">
        <v>27</v>
      </c>
    </row>
    <row r="166" spans="1:5" ht="12.75">
      <c r="A166" s="35" t="s">
        <v>55</v>
      </c>
      <c r="E166" s="39" t="s">
        <v>51</v>
      </c>
    </row>
    <row r="167" spans="1:5" ht="12.75">
      <c r="A167" s="35" t="s">
        <v>56</v>
      </c>
      <c r="E167" s="40" t="s">
        <v>248</v>
      </c>
    </row>
    <row r="168" spans="1:5" ht="38.25">
      <c r="A168" t="s">
        <v>58</v>
      </c>
      <c r="E168" s="39" t="s">
        <v>249</v>
      </c>
    </row>
    <row r="169" spans="1:16" ht="12.75">
      <c r="A169" t="s">
        <v>49</v>
      </c>
      <c s="34" t="s">
        <v>232</v>
      </c>
      <c s="34" t="s">
        <v>251</v>
      </c>
      <c s="35" t="s">
        <v>51</v>
      </c>
      <c s="6" t="s">
        <v>252</v>
      </c>
      <c s="36" t="s">
        <v>98</v>
      </c>
      <c s="37">
        <v>120</v>
      </c>
      <c s="36">
        <v>0</v>
      </c>
      <c s="36">
        <f>ROUND(G169*H169,6)</f>
      </c>
      <c r="L169" s="38">
        <v>0</v>
      </c>
      <c s="32">
        <f>ROUND(ROUND(L169,2)*ROUND(G169,3),2)</f>
      </c>
      <c s="36" t="s">
        <v>62</v>
      </c>
      <c>
        <f>(M169*21)/100</f>
      </c>
      <c t="s">
        <v>27</v>
      </c>
    </row>
    <row r="170" spans="1:5" ht="12.75">
      <c r="A170" s="35" t="s">
        <v>55</v>
      </c>
      <c r="E170" s="39" t="s">
        <v>51</v>
      </c>
    </row>
    <row r="171" spans="1:5" ht="12.75">
      <c r="A171" s="35" t="s">
        <v>56</v>
      </c>
      <c r="E171" s="40" t="s">
        <v>569</v>
      </c>
    </row>
    <row r="172" spans="1:5" ht="51">
      <c r="A172" t="s">
        <v>58</v>
      </c>
      <c r="E172" s="39" t="s">
        <v>254</v>
      </c>
    </row>
    <row r="173" spans="1:16" ht="12.75">
      <c r="A173" t="s">
        <v>49</v>
      </c>
      <c s="34" t="s">
        <v>234</v>
      </c>
      <c s="34" t="s">
        <v>102</v>
      </c>
      <c s="35" t="s">
        <v>51</v>
      </c>
      <c s="6" t="s">
        <v>103</v>
      </c>
      <c s="36" t="s">
        <v>98</v>
      </c>
      <c s="37">
        <v>144</v>
      </c>
      <c s="36">
        <v>0</v>
      </c>
      <c s="36">
        <f>ROUND(G173*H173,6)</f>
      </c>
      <c r="L173" s="38">
        <v>0</v>
      </c>
      <c s="32">
        <f>ROUND(ROUND(L173,2)*ROUND(G173,3),2)</f>
      </c>
      <c s="36" t="s">
        <v>62</v>
      </c>
      <c>
        <f>(M173*21)/100</f>
      </c>
      <c t="s">
        <v>27</v>
      </c>
    </row>
    <row r="174" spans="1:5" ht="12.75">
      <c r="A174" s="35" t="s">
        <v>55</v>
      </c>
      <c r="E174" s="39" t="s">
        <v>51</v>
      </c>
    </row>
    <row r="175" spans="1:5" ht="12.75">
      <c r="A175" s="35" t="s">
        <v>56</v>
      </c>
      <c r="E175" s="40" t="s">
        <v>256</v>
      </c>
    </row>
    <row r="176" spans="1:5" ht="25.5">
      <c r="A176" t="s">
        <v>58</v>
      </c>
      <c r="E176" s="39" t="s">
        <v>105</v>
      </c>
    </row>
    <row r="177" spans="1:13" ht="12.75">
      <c r="A177" t="s">
        <v>46</v>
      </c>
      <c r="C177" s="31" t="s">
        <v>74</v>
      </c>
      <c r="E177" s="33" t="s">
        <v>257</v>
      </c>
      <c r="J177" s="32">
        <f>0</f>
      </c>
      <c s="32">
        <f>0</f>
      </c>
      <c s="32">
        <f>0+L178+L182+L186+L190+L194+L198</f>
      </c>
      <c s="32">
        <f>0+M178+M182+M186+M190+M194+M198</f>
      </c>
    </row>
    <row r="178" spans="1:16" ht="25.5">
      <c r="A178" t="s">
        <v>49</v>
      </c>
      <c s="34" t="s">
        <v>237</v>
      </c>
      <c s="34" t="s">
        <v>259</v>
      </c>
      <c s="35" t="s">
        <v>51</v>
      </c>
      <c s="6" t="s">
        <v>260</v>
      </c>
      <c s="36" t="s">
        <v>261</v>
      </c>
      <c s="37">
        <v>12.76</v>
      </c>
      <c s="36">
        <v>0</v>
      </c>
      <c s="36">
        <f>ROUND(G178*H178,6)</f>
      </c>
      <c r="L178" s="38">
        <v>0</v>
      </c>
      <c s="32">
        <f>ROUND(ROUND(L178,2)*ROUND(G178,3),2)</f>
      </c>
      <c s="36" t="s">
        <v>62</v>
      </c>
      <c>
        <f>(M178*21)/100</f>
      </c>
      <c t="s">
        <v>27</v>
      </c>
    </row>
    <row r="179" spans="1:5" ht="12.75">
      <c r="A179" s="35" t="s">
        <v>55</v>
      </c>
      <c r="E179" s="39" t="s">
        <v>51</v>
      </c>
    </row>
    <row r="180" spans="1:5" ht="102">
      <c r="A180" s="35" t="s">
        <v>56</v>
      </c>
      <c r="E180" s="40" t="s">
        <v>570</v>
      </c>
    </row>
    <row r="181" spans="1:5" ht="25.5">
      <c r="A181" t="s">
        <v>58</v>
      </c>
      <c r="E181" s="39" t="s">
        <v>263</v>
      </c>
    </row>
    <row r="182" spans="1:16" ht="12.75">
      <c r="A182" t="s">
        <v>49</v>
      </c>
      <c s="34" t="s">
        <v>240</v>
      </c>
      <c s="34" t="s">
        <v>265</v>
      </c>
      <c s="35" t="s">
        <v>51</v>
      </c>
      <c s="6" t="s">
        <v>266</v>
      </c>
      <c s="36" t="s">
        <v>261</v>
      </c>
      <c s="37">
        <v>160.34</v>
      </c>
      <c s="36">
        <v>0</v>
      </c>
      <c s="36">
        <f>ROUND(G182*H182,6)</f>
      </c>
      <c r="L182" s="38">
        <v>0</v>
      </c>
      <c s="32">
        <f>ROUND(ROUND(L182,2)*ROUND(G182,3),2)</f>
      </c>
      <c s="36" t="s">
        <v>62</v>
      </c>
      <c>
        <f>(M182*21)/100</f>
      </c>
      <c t="s">
        <v>27</v>
      </c>
    </row>
    <row r="183" spans="1:5" ht="12.75">
      <c r="A183" s="35" t="s">
        <v>55</v>
      </c>
      <c r="E183" s="39" t="s">
        <v>51</v>
      </c>
    </row>
    <row r="184" spans="1:5" ht="63.75">
      <c r="A184" s="35" t="s">
        <v>56</v>
      </c>
      <c r="E184" s="40" t="s">
        <v>571</v>
      </c>
    </row>
    <row r="185" spans="1:5" ht="38.25">
      <c r="A185" t="s">
        <v>58</v>
      </c>
      <c r="E185" s="39" t="s">
        <v>420</v>
      </c>
    </row>
    <row r="186" spans="1:16" ht="25.5">
      <c r="A186" t="s">
        <v>49</v>
      </c>
      <c s="34" t="s">
        <v>245</v>
      </c>
      <c s="34" t="s">
        <v>270</v>
      </c>
      <c s="35" t="s">
        <v>51</v>
      </c>
      <c s="6" t="s">
        <v>271</v>
      </c>
      <c s="36" t="s">
        <v>261</v>
      </c>
      <c s="37">
        <v>116.57</v>
      </c>
      <c s="36">
        <v>0</v>
      </c>
      <c s="36">
        <f>ROUND(G186*H186,6)</f>
      </c>
      <c r="L186" s="38">
        <v>0</v>
      </c>
      <c s="32">
        <f>ROUND(ROUND(L186,2)*ROUND(G186,3),2)</f>
      </c>
      <c s="36" t="s">
        <v>62</v>
      </c>
      <c>
        <f>(M186*21)/100</f>
      </c>
      <c t="s">
        <v>27</v>
      </c>
    </row>
    <row r="187" spans="1:5" ht="12.75">
      <c r="A187" s="35" t="s">
        <v>55</v>
      </c>
      <c r="E187" s="39" t="s">
        <v>51</v>
      </c>
    </row>
    <row r="188" spans="1:5" ht="38.25">
      <c r="A188" s="35" t="s">
        <v>56</v>
      </c>
      <c r="E188" s="40" t="s">
        <v>572</v>
      </c>
    </row>
    <row r="189" spans="1:5" ht="114.75">
      <c r="A189" t="s">
        <v>58</v>
      </c>
      <c r="E189" s="39" t="s">
        <v>422</v>
      </c>
    </row>
    <row r="190" spans="1:16" ht="25.5">
      <c r="A190" t="s">
        <v>49</v>
      </c>
      <c s="34" t="s">
        <v>250</v>
      </c>
      <c s="34" t="s">
        <v>382</v>
      </c>
      <c s="35" t="s">
        <v>51</v>
      </c>
      <c s="6" t="s">
        <v>383</v>
      </c>
      <c s="36" t="s">
        <v>384</v>
      </c>
      <c s="37">
        <v>349.71</v>
      </c>
      <c s="36">
        <v>0</v>
      </c>
      <c s="36">
        <f>ROUND(G190*H190,6)</f>
      </c>
      <c r="L190" s="38">
        <v>0</v>
      </c>
      <c s="32">
        <f>ROUND(ROUND(L190,2)*ROUND(G190,3),2)</f>
      </c>
      <c s="36" t="s">
        <v>62</v>
      </c>
      <c>
        <f>(M190*21)/100</f>
      </c>
      <c t="s">
        <v>27</v>
      </c>
    </row>
    <row r="191" spans="1:5" ht="12.75">
      <c r="A191" s="35" t="s">
        <v>55</v>
      </c>
      <c r="E191" s="39" t="s">
        <v>51</v>
      </c>
    </row>
    <row r="192" spans="1:5" ht="12.75">
      <c r="A192" s="35" t="s">
        <v>56</v>
      </c>
      <c r="E192" s="40" t="s">
        <v>539</v>
      </c>
    </row>
    <row r="193" spans="1:5" ht="12.75">
      <c r="A193" t="s">
        <v>58</v>
      </c>
      <c r="E193" s="39" t="s">
        <v>540</v>
      </c>
    </row>
    <row r="194" spans="1:16" ht="25.5">
      <c r="A194" t="s">
        <v>49</v>
      </c>
      <c s="34" t="s">
        <v>255</v>
      </c>
      <c s="34" t="s">
        <v>275</v>
      </c>
      <c s="35" t="s">
        <v>276</v>
      </c>
      <c s="6" t="s">
        <v>277</v>
      </c>
      <c s="36" t="s">
        <v>261</v>
      </c>
      <c s="37">
        <v>49.19</v>
      </c>
      <c s="36">
        <v>0</v>
      </c>
      <c s="36">
        <f>ROUND(G194*H194,6)</f>
      </c>
      <c r="L194" s="38">
        <v>0</v>
      </c>
      <c s="32">
        <f>ROUND(ROUND(L194,2)*ROUND(G194,3),2)</f>
      </c>
      <c s="36" t="s">
        <v>77</v>
      </c>
      <c>
        <f>(M194*21)/100</f>
      </c>
      <c t="s">
        <v>27</v>
      </c>
    </row>
    <row r="195" spans="1:5" ht="25.5">
      <c r="A195" s="35" t="s">
        <v>55</v>
      </c>
      <c r="E195" s="39" t="s">
        <v>278</v>
      </c>
    </row>
    <row r="196" spans="1:5" ht="25.5">
      <c r="A196" s="35" t="s">
        <v>56</v>
      </c>
      <c r="E196" s="40" t="s">
        <v>279</v>
      </c>
    </row>
    <row r="197" spans="1:5" ht="102">
      <c r="A197" t="s">
        <v>58</v>
      </c>
      <c r="E197" s="39" t="s">
        <v>280</v>
      </c>
    </row>
    <row r="198" spans="1:16" ht="25.5">
      <c r="A198" t="s">
        <v>49</v>
      </c>
      <c s="34" t="s">
        <v>258</v>
      </c>
      <c s="34" t="s">
        <v>275</v>
      </c>
      <c s="35" t="s">
        <v>282</v>
      </c>
      <c s="6" t="s">
        <v>283</v>
      </c>
      <c s="36" t="s">
        <v>261</v>
      </c>
      <c s="37">
        <v>10.31</v>
      </c>
      <c s="36">
        <v>0</v>
      </c>
      <c s="36">
        <f>ROUND(G198*H198,6)</f>
      </c>
      <c r="L198" s="38">
        <v>0</v>
      </c>
      <c s="32">
        <f>ROUND(ROUND(L198,2)*ROUND(G198,3),2)</f>
      </c>
      <c s="36" t="s">
        <v>77</v>
      </c>
      <c>
        <f>(M198*21)/100</f>
      </c>
      <c t="s">
        <v>27</v>
      </c>
    </row>
    <row r="199" spans="1:5" ht="25.5">
      <c r="A199" s="35" t="s">
        <v>55</v>
      </c>
      <c r="E199" s="39" t="s">
        <v>278</v>
      </c>
    </row>
    <row r="200" spans="1:5" ht="25.5">
      <c r="A200" s="35" t="s">
        <v>56</v>
      </c>
      <c r="E200" s="40" t="s">
        <v>390</v>
      </c>
    </row>
    <row r="201" spans="1:5" ht="102">
      <c r="A201" t="s">
        <v>58</v>
      </c>
      <c r="E201"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COUNTIFS(L8:L211,"=0",A8:A211,"P")+COUNTIFS(L8:L211,"",A8:A211,"P")+SUM(Q8:Q211)</f>
      </c>
    </row>
    <row r="8" spans="1:13" ht="12.75">
      <c r="A8" t="s">
        <v>44</v>
      </c>
      <c r="C8" s="28" t="s">
        <v>575</v>
      </c>
      <c r="E8" s="30" t="s">
        <v>574</v>
      </c>
      <c r="J8" s="29">
        <f>0+J9+J54+J83+J96+J137+J190</f>
      </c>
      <c s="29">
        <f>0+K9+K54+K83+K96+K137+K190</f>
      </c>
      <c s="29">
        <f>0+L9+L54+L83+L96+L137+L190</f>
      </c>
      <c s="29">
        <f>0+M9+M54+M83+M96+M137+M190</f>
      </c>
    </row>
    <row r="9" spans="1:13" ht="12.75">
      <c r="A9" t="s">
        <v>46</v>
      </c>
      <c r="C9" s="31" t="s">
        <v>47</v>
      </c>
      <c r="E9" s="33" t="s">
        <v>48</v>
      </c>
      <c r="J9" s="32">
        <f>0</f>
      </c>
      <c s="32">
        <f>0</f>
      </c>
      <c s="32">
        <f>0+L10+L14+L18+L22+L26+L30+L34+L38+L42+L46+L50</f>
      </c>
      <c s="32">
        <f>0+M10+M14+M18+M22+M26+M30+M34+M38+M42+M46+M50</f>
      </c>
    </row>
    <row r="10" spans="1:16" ht="12.75">
      <c r="A10" t="s">
        <v>49</v>
      </c>
      <c s="34" t="s">
        <v>47</v>
      </c>
      <c s="34" t="s">
        <v>50</v>
      </c>
      <c s="35" t="s">
        <v>51</v>
      </c>
      <c s="6" t="s">
        <v>52</v>
      </c>
      <c s="36" t="s">
        <v>53</v>
      </c>
      <c s="37">
        <v>270</v>
      </c>
      <c s="36">
        <v>0</v>
      </c>
      <c s="36">
        <f>ROUND(G10*H10,6)</f>
      </c>
      <c r="L10" s="38">
        <v>0</v>
      </c>
      <c s="32">
        <f>ROUND(ROUND(L10,2)*ROUND(G10,3),2)</f>
      </c>
      <c s="36" t="s">
        <v>54</v>
      </c>
      <c>
        <f>(M10*21)/100</f>
      </c>
      <c t="s">
        <v>27</v>
      </c>
    </row>
    <row r="11" spans="1:5" ht="12.75">
      <c r="A11" s="35" t="s">
        <v>55</v>
      </c>
      <c r="E11" s="39" t="s">
        <v>51</v>
      </c>
    </row>
    <row r="12" spans="1:5" ht="25.5">
      <c r="A12" s="35" t="s">
        <v>56</v>
      </c>
      <c r="E12" s="40" t="s">
        <v>576</v>
      </c>
    </row>
    <row r="13" spans="1:5" ht="38.25">
      <c r="A13" t="s">
        <v>58</v>
      </c>
      <c r="E13" s="39" t="s">
        <v>59</v>
      </c>
    </row>
    <row r="14" spans="1:16" ht="25.5">
      <c r="A14" t="s">
        <v>49</v>
      </c>
      <c s="34" t="s">
        <v>27</v>
      </c>
      <c s="34" t="s">
        <v>60</v>
      </c>
      <c s="35" t="s">
        <v>51</v>
      </c>
      <c s="6" t="s">
        <v>61</v>
      </c>
      <c s="36" t="s">
        <v>53</v>
      </c>
      <c s="37">
        <v>6</v>
      </c>
      <c s="36">
        <v>0</v>
      </c>
      <c s="36">
        <f>ROUND(G14*H14,6)</f>
      </c>
      <c r="L14" s="38">
        <v>0</v>
      </c>
      <c s="32">
        <f>ROUND(ROUND(L14,2)*ROUND(G14,3),2)</f>
      </c>
      <c s="36" t="s">
        <v>62</v>
      </c>
      <c>
        <f>(M14*21)/100</f>
      </c>
      <c t="s">
        <v>27</v>
      </c>
    </row>
    <row r="15" spans="1:5" ht="12.75">
      <c r="A15" s="35" t="s">
        <v>55</v>
      </c>
      <c r="E15" s="39" t="s">
        <v>51</v>
      </c>
    </row>
    <row r="16" spans="1:5" ht="25.5">
      <c r="A16" s="35" t="s">
        <v>56</v>
      </c>
      <c r="E16" s="40" t="s">
        <v>577</v>
      </c>
    </row>
    <row r="17" spans="1:5" ht="51">
      <c r="A17" t="s">
        <v>58</v>
      </c>
      <c r="E17" s="39" t="s">
        <v>64</v>
      </c>
    </row>
    <row r="18" spans="1:16" ht="25.5">
      <c r="A18" t="s">
        <v>49</v>
      </c>
      <c s="34" t="s">
        <v>26</v>
      </c>
      <c s="34" t="s">
        <v>65</v>
      </c>
      <c s="35" t="s">
        <v>51</v>
      </c>
      <c s="6" t="s">
        <v>66</v>
      </c>
      <c s="36" t="s">
        <v>67</v>
      </c>
      <c s="37">
        <v>20</v>
      </c>
      <c s="36">
        <v>0</v>
      </c>
      <c s="36">
        <f>ROUND(G18*H18,6)</f>
      </c>
      <c r="L18" s="38">
        <v>0</v>
      </c>
      <c s="32">
        <f>ROUND(ROUND(L18,2)*ROUND(G18,3),2)</f>
      </c>
      <c s="36" t="s">
        <v>62</v>
      </c>
      <c>
        <f>(M18*21)/100</f>
      </c>
      <c t="s">
        <v>27</v>
      </c>
    </row>
    <row r="19" spans="1:5" ht="12.75">
      <c r="A19" s="35" t="s">
        <v>55</v>
      </c>
      <c r="E19" s="39" t="s">
        <v>51</v>
      </c>
    </row>
    <row r="20" spans="1:5" ht="25.5">
      <c r="A20" s="35" t="s">
        <v>56</v>
      </c>
      <c r="E20" s="40" t="s">
        <v>578</v>
      </c>
    </row>
    <row r="21" spans="1:5" ht="38.25">
      <c r="A21" t="s">
        <v>58</v>
      </c>
      <c r="E21" s="39" t="s">
        <v>69</v>
      </c>
    </row>
    <row r="22" spans="1:16" ht="25.5">
      <c r="A22" t="s">
        <v>49</v>
      </c>
      <c s="34" t="s">
        <v>70</v>
      </c>
      <c s="34" t="s">
        <v>71</v>
      </c>
      <c s="35" t="s">
        <v>51</v>
      </c>
      <c s="6" t="s">
        <v>66</v>
      </c>
      <c s="36" t="s">
        <v>67</v>
      </c>
      <c s="37">
        <v>10</v>
      </c>
      <c s="36">
        <v>0</v>
      </c>
      <c s="36">
        <f>ROUND(G22*H22,6)</f>
      </c>
      <c r="L22" s="38">
        <v>0</v>
      </c>
      <c s="32">
        <f>ROUND(ROUND(L22,2)*ROUND(G22,3),2)</f>
      </c>
      <c s="36" t="s">
        <v>62</v>
      </c>
      <c>
        <f>(M22*21)/100</f>
      </c>
      <c t="s">
        <v>27</v>
      </c>
    </row>
    <row r="23" spans="1:5" ht="12.75">
      <c r="A23" s="35" t="s">
        <v>55</v>
      </c>
      <c r="E23" s="39" t="s">
        <v>51</v>
      </c>
    </row>
    <row r="24" spans="1:5" ht="12.75">
      <c r="A24" s="35" t="s">
        <v>56</v>
      </c>
      <c r="E24" s="40" t="s">
        <v>72</v>
      </c>
    </row>
    <row r="25" spans="1:5" ht="38.25">
      <c r="A25" t="s">
        <v>58</v>
      </c>
      <c r="E25" s="39" t="s">
        <v>73</v>
      </c>
    </row>
    <row r="26" spans="1:16" ht="25.5">
      <c r="A26" t="s">
        <v>49</v>
      </c>
      <c s="34" t="s">
        <v>74</v>
      </c>
      <c s="34" t="s">
        <v>75</v>
      </c>
      <c s="35" t="s">
        <v>51</v>
      </c>
      <c s="6" t="s">
        <v>76</v>
      </c>
      <c s="36" t="s">
        <v>67</v>
      </c>
      <c s="37">
        <v>30</v>
      </c>
      <c s="36">
        <v>0</v>
      </c>
      <c s="36">
        <f>ROUND(G26*H26,6)</f>
      </c>
      <c r="L26" s="38">
        <v>0</v>
      </c>
      <c s="32">
        <f>ROUND(ROUND(L26,2)*ROUND(G26,3),2)</f>
      </c>
      <c s="36" t="s">
        <v>77</v>
      </c>
      <c>
        <f>(M26*21)/100</f>
      </c>
      <c t="s">
        <v>27</v>
      </c>
    </row>
    <row r="27" spans="1:5" ht="12.75">
      <c r="A27" s="35" t="s">
        <v>55</v>
      </c>
      <c r="E27" s="39" t="s">
        <v>51</v>
      </c>
    </row>
    <row r="28" spans="1:5" ht="12.75">
      <c r="A28" s="35" t="s">
        <v>56</v>
      </c>
      <c r="E28" s="40" t="s">
        <v>78</v>
      </c>
    </row>
    <row r="29" spans="1:5" ht="25.5">
      <c r="A29" t="s">
        <v>58</v>
      </c>
      <c r="E29" s="39" t="s">
        <v>79</v>
      </c>
    </row>
    <row r="30" spans="1:16" ht="12.75">
      <c r="A30" t="s">
        <v>49</v>
      </c>
      <c s="34" t="s">
        <v>80</v>
      </c>
      <c s="34" t="s">
        <v>81</v>
      </c>
      <c s="35" t="s">
        <v>51</v>
      </c>
      <c s="6" t="s">
        <v>82</v>
      </c>
      <c s="36" t="s">
        <v>53</v>
      </c>
      <c s="37">
        <v>150</v>
      </c>
      <c s="36">
        <v>0</v>
      </c>
      <c s="36">
        <f>ROUND(G30*H30,6)</f>
      </c>
      <c r="L30" s="38">
        <v>0</v>
      </c>
      <c s="32">
        <f>ROUND(ROUND(L30,2)*ROUND(G30,3),2)</f>
      </c>
      <c s="36" t="s">
        <v>62</v>
      </c>
      <c>
        <f>(M30*21)/100</f>
      </c>
      <c t="s">
        <v>27</v>
      </c>
    </row>
    <row r="31" spans="1:5" ht="12.75">
      <c r="A31" s="35" t="s">
        <v>55</v>
      </c>
      <c r="E31" s="39" t="s">
        <v>51</v>
      </c>
    </row>
    <row r="32" spans="1:5" ht="12.75">
      <c r="A32" s="35" t="s">
        <v>56</v>
      </c>
      <c r="E32" s="40" t="s">
        <v>579</v>
      </c>
    </row>
    <row r="33" spans="1:5" ht="38.25">
      <c r="A33" t="s">
        <v>58</v>
      </c>
      <c r="E33" s="39" t="s">
        <v>84</v>
      </c>
    </row>
    <row r="34" spans="1:16" ht="12.75">
      <c r="A34" t="s">
        <v>49</v>
      </c>
      <c s="34" t="s">
        <v>85</v>
      </c>
      <c s="34" t="s">
        <v>86</v>
      </c>
      <c s="35" t="s">
        <v>51</v>
      </c>
      <c s="6" t="s">
        <v>87</v>
      </c>
      <c s="36" t="s">
        <v>53</v>
      </c>
      <c s="37">
        <v>360</v>
      </c>
      <c s="36">
        <v>0</v>
      </c>
      <c s="36">
        <f>ROUND(G34*H34,6)</f>
      </c>
      <c r="L34" s="38">
        <v>0</v>
      </c>
      <c s="32">
        <f>ROUND(ROUND(L34,2)*ROUND(G34,3),2)</f>
      </c>
      <c s="36" t="s">
        <v>62</v>
      </c>
      <c>
        <f>(M34*21)/100</f>
      </c>
      <c t="s">
        <v>27</v>
      </c>
    </row>
    <row r="35" spans="1:5" ht="12.75">
      <c r="A35" s="35" t="s">
        <v>55</v>
      </c>
      <c r="E35" s="39" t="s">
        <v>51</v>
      </c>
    </row>
    <row r="36" spans="1:5" ht="25.5">
      <c r="A36" s="35" t="s">
        <v>56</v>
      </c>
      <c r="E36" s="40" t="s">
        <v>580</v>
      </c>
    </row>
    <row r="37" spans="1:5" ht="38.25">
      <c r="A37" t="s">
        <v>58</v>
      </c>
      <c r="E37" s="39" t="s">
        <v>89</v>
      </c>
    </row>
    <row r="38" spans="1:16" ht="12.75">
      <c r="A38" t="s">
        <v>49</v>
      </c>
      <c s="34" t="s">
        <v>90</v>
      </c>
      <c s="34" t="s">
        <v>91</v>
      </c>
      <c s="35" t="s">
        <v>51</v>
      </c>
      <c s="6" t="s">
        <v>92</v>
      </c>
      <c s="36" t="s">
        <v>53</v>
      </c>
      <c s="37">
        <v>180</v>
      </c>
      <c s="36">
        <v>0</v>
      </c>
      <c s="36">
        <f>ROUND(G38*H38,6)</f>
      </c>
      <c r="L38" s="38">
        <v>0</v>
      </c>
      <c s="32">
        <f>ROUND(ROUND(L38,2)*ROUND(G38,3),2)</f>
      </c>
      <c s="36" t="s">
        <v>77</v>
      </c>
      <c>
        <f>(M38*21)/100</f>
      </c>
      <c t="s">
        <v>27</v>
      </c>
    </row>
    <row r="39" spans="1:5" ht="12.75">
      <c r="A39" s="35" t="s">
        <v>55</v>
      </c>
      <c r="E39" s="39" t="s">
        <v>51</v>
      </c>
    </row>
    <row r="40" spans="1:5" ht="12.75">
      <c r="A40" s="35" t="s">
        <v>56</v>
      </c>
      <c r="E40" s="40" t="s">
        <v>93</v>
      </c>
    </row>
    <row r="41" spans="1:5" ht="25.5">
      <c r="A41" t="s">
        <v>58</v>
      </c>
      <c r="E41" s="39" t="s">
        <v>94</v>
      </c>
    </row>
    <row r="42" spans="1:16" ht="25.5">
      <c r="A42" t="s">
        <v>49</v>
      </c>
      <c s="34" t="s">
        <v>95</v>
      </c>
      <c s="34" t="s">
        <v>96</v>
      </c>
      <c s="35" t="s">
        <v>51</v>
      </c>
      <c s="6" t="s">
        <v>97</v>
      </c>
      <c s="36" t="s">
        <v>98</v>
      </c>
      <c s="37">
        <v>275</v>
      </c>
      <c s="36">
        <v>0</v>
      </c>
      <c s="36">
        <f>ROUND(G42*H42,6)</f>
      </c>
      <c r="L42" s="38">
        <v>0</v>
      </c>
      <c s="32">
        <f>ROUND(ROUND(L42,2)*ROUND(G42,3),2)</f>
      </c>
      <c s="36" t="s">
        <v>62</v>
      </c>
      <c>
        <f>(M42*21)/100</f>
      </c>
      <c t="s">
        <v>27</v>
      </c>
    </row>
    <row r="43" spans="1:5" ht="12.75">
      <c r="A43" s="35" t="s">
        <v>55</v>
      </c>
      <c r="E43" s="39" t="s">
        <v>51</v>
      </c>
    </row>
    <row r="44" spans="1:5" ht="25.5">
      <c r="A44" s="35" t="s">
        <v>56</v>
      </c>
      <c r="E44" s="40" t="s">
        <v>581</v>
      </c>
    </row>
    <row r="45" spans="1:5" ht="25.5">
      <c r="A45" t="s">
        <v>58</v>
      </c>
      <c r="E45" s="39" t="s">
        <v>100</v>
      </c>
    </row>
    <row r="46" spans="1:16" ht="12.75">
      <c r="A46" t="s">
        <v>49</v>
      </c>
      <c s="34" t="s">
        <v>101</v>
      </c>
      <c s="34" t="s">
        <v>102</v>
      </c>
      <c s="35" t="s">
        <v>51</v>
      </c>
      <c s="6" t="s">
        <v>103</v>
      </c>
      <c s="36" t="s">
        <v>98</v>
      </c>
      <c s="37">
        <v>330</v>
      </c>
      <c s="36">
        <v>0</v>
      </c>
      <c s="36">
        <f>ROUND(G46*H46,6)</f>
      </c>
      <c r="L46" s="38">
        <v>0</v>
      </c>
      <c s="32">
        <f>ROUND(ROUND(L46,2)*ROUND(G46,3),2)</f>
      </c>
      <c s="36" t="s">
        <v>62</v>
      </c>
      <c>
        <f>(M46*21)/100</f>
      </c>
      <c t="s">
        <v>27</v>
      </c>
    </row>
    <row r="47" spans="1:5" ht="12.75">
      <c r="A47" s="35" t="s">
        <v>55</v>
      </c>
      <c r="E47" s="39" t="s">
        <v>51</v>
      </c>
    </row>
    <row r="48" spans="1:5" ht="12.75">
      <c r="A48" s="35" t="s">
        <v>56</v>
      </c>
      <c r="E48" s="40" t="s">
        <v>104</v>
      </c>
    </row>
    <row r="49" spans="1:5" ht="25.5">
      <c r="A49" t="s">
        <v>58</v>
      </c>
      <c r="E49" s="39" t="s">
        <v>105</v>
      </c>
    </row>
    <row r="50" spans="1:16" ht="12.75">
      <c r="A50" t="s">
        <v>49</v>
      </c>
      <c s="34" t="s">
        <v>106</v>
      </c>
      <c s="34" t="s">
        <v>107</v>
      </c>
      <c s="35" t="s">
        <v>51</v>
      </c>
      <c s="6" t="s">
        <v>108</v>
      </c>
      <c s="36" t="s">
        <v>53</v>
      </c>
      <c s="37">
        <v>150</v>
      </c>
      <c s="36">
        <v>0</v>
      </c>
      <c s="36">
        <f>ROUND(G50*H50,6)</f>
      </c>
      <c r="L50" s="38">
        <v>0</v>
      </c>
      <c s="32">
        <f>ROUND(ROUND(L50,2)*ROUND(G50,3),2)</f>
      </c>
      <c s="36" t="s">
        <v>62</v>
      </c>
      <c>
        <f>(M50*21)/100</f>
      </c>
      <c t="s">
        <v>27</v>
      </c>
    </row>
    <row r="51" spans="1:5" ht="12.75">
      <c r="A51" s="35" t="s">
        <v>55</v>
      </c>
      <c r="E51" s="39" t="s">
        <v>51</v>
      </c>
    </row>
    <row r="52" spans="1:5" ht="12.75">
      <c r="A52" s="35" t="s">
        <v>56</v>
      </c>
      <c r="E52" s="40" t="s">
        <v>109</v>
      </c>
    </row>
    <row r="53" spans="1:5" ht="25.5">
      <c r="A53" t="s">
        <v>58</v>
      </c>
      <c r="E53" s="39" t="s">
        <v>110</v>
      </c>
    </row>
    <row r="54" spans="1:13" ht="12.75">
      <c r="A54" t="s">
        <v>46</v>
      </c>
      <c r="C54" s="31" t="s">
        <v>27</v>
      </c>
      <c r="E54" s="33" t="s">
        <v>111</v>
      </c>
      <c r="J54" s="32">
        <f>0</f>
      </c>
      <c s="32">
        <f>0</f>
      </c>
      <c s="32">
        <f>0+L55+L59+L63+L67+L71+L75+L79</f>
      </c>
      <c s="32">
        <f>0+M55+M59+M63+M67+M71+M75+M79</f>
      </c>
    </row>
    <row r="55" spans="1:16" ht="25.5">
      <c r="A55" t="s">
        <v>49</v>
      </c>
      <c s="34" t="s">
        <v>112</v>
      </c>
      <c s="34" t="s">
        <v>294</v>
      </c>
      <c s="35" t="s">
        <v>51</v>
      </c>
      <c s="6" t="s">
        <v>295</v>
      </c>
      <c s="36" t="s">
        <v>67</v>
      </c>
      <c s="37">
        <v>3</v>
      </c>
      <c s="36">
        <v>0</v>
      </c>
      <c s="36">
        <f>ROUND(G55*H55,6)</f>
      </c>
      <c r="L55" s="38">
        <v>0</v>
      </c>
      <c s="32">
        <f>ROUND(ROUND(L55,2)*ROUND(G55,3),2)</f>
      </c>
      <c s="36" t="s">
        <v>62</v>
      </c>
      <c>
        <f>(M55*21)/100</f>
      </c>
      <c t="s">
        <v>27</v>
      </c>
    </row>
    <row r="56" spans="1:5" ht="12.75">
      <c r="A56" s="35" t="s">
        <v>55</v>
      </c>
      <c r="E56" s="39" t="s">
        <v>51</v>
      </c>
    </row>
    <row r="57" spans="1:5" ht="12.75">
      <c r="A57" s="35" t="s">
        <v>56</v>
      </c>
      <c r="E57" s="40" t="s">
        <v>582</v>
      </c>
    </row>
    <row r="58" spans="1:5" ht="51">
      <c r="A58" t="s">
        <v>58</v>
      </c>
      <c r="E58" s="39" t="s">
        <v>297</v>
      </c>
    </row>
    <row r="59" spans="1:16" ht="25.5">
      <c r="A59" t="s">
        <v>49</v>
      </c>
      <c s="34" t="s">
        <v>117</v>
      </c>
      <c s="34" t="s">
        <v>298</v>
      </c>
      <c s="35" t="s">
        <v>51</v>
      </c>
      <c s="6" t="s">
        <v>299</v>
      </c>
      <c s="36" t="s">
        <v>67</v>
      </c>
      <c s="37">
        <v>3</v>
      </c>
      <c s="36">
        <v>0</v>
      </c>
      <c s="36">
        <f>ROUND(G59*H59,6)</f>
      </c>
      <c r="L59" s="38">
        <v>0</v>
      </c>
      <c s="32">
        <f>ROUND(ROUND(L59,2)*ROUND(G59,3),2)</f>
      </c>
      <c s="36" t="s">
        <v>62</v>
      </c>
      <c>
        <f>(M59*21)/100</f>
      </c>
      <c t="s">
        <v>27</v>
      </c>
    </row>
    <row r="60" spans="1:5" ht="12.75">
      <c r="A60" s="35" t="s">
        <v>55</v>
      </c>
      <c r="E60" s="39" t="s">
        <v>51</v>
      </c>
    </row>
    <row r="61" spans="1:5" ht="12.75">
      <c r="A61" s="35" t="s">
        <v>56</v>
      </c>
      <c r="E61" s="40" t="s">
        <v>554</v>
      </c>
    </row>
    <row r="62" spans="1:5" ht="51">
      <c r="A62" t="s">
        <v>58</v>
      </c>
      <c r="E62" s="39" t="s">
        <v>301</v>
      </c>
    </row>
    <row r="63" spans="1:16" ht="25.5">
      <c r="A63" t="s">
        <v>49</v>
      </c>
      <c s="34" t="s">
        <v>122</v>
      </c>
      <c s="34" t="s">
        <v>113</v>
      </c>
      <c s="35" t="s">
        <v>51</v>
      </c>
      <c s="6" t="s">
        <v>114</v>
      </c>
      <c s="36" t="s">
        <v>53</v>
      </c>
      <c s="37">
        <v>2016</v>
      </c>
      <c s="36">
        <v>0</v>
      </c>
      <c s="36">
        <f>ROUND(G63*H63,6)</f>
      </c>
      <c r="L63" s="38">
        <v>0</v>
      </c>
      <c s="32">
        <f>ROUND(ROUND(L63,2)*ROUND(G63,3),2)</f>
      </c>
      <c s="36" t="s">
        <v>62</v>
      </c>
      <c>
        <f>(M63*21)/100</f>
      </c>
      <c t="s">
        <v>27</v>
      </c>
    </row>
    <row r="64" spans="1:5" ht="12.75">
      <c r="A64" s="35" t="s">
        <v>55</v>
      </c>
      <c r="E64" s="39" t="s">
        <v>51</v>
      </c>
    </row>
    <row r="65" spans="1:5" ht="25.5">
      <c r="A65" s="35" t="s">
        <v>56</v>
      </c>
      <c r="E65" s="40" t="s">
        <v>583</v>
      </c>
    </row>
    <row r="66" spans="1:5" ht="51">
      <c r="A66" t="s">
        <v>58</v>
      </c>
      <c r="E66" s="39" t="s">
        <v>116</v>
      </c>
    </row>
    <row r="67" spans="1:16" ht="25.5">
      <c r="A67" t="s">
        <v>49</v>
      </c>
      <c s="34" t="s">
        <v>128</v>
      </c>
      <c s="34" t="s">
        <v>118</v>
      </c>
      <c s="35" t="s">
        <v>51</v>
      </c>
      <c s="6" t="s">
        <v>119</v>
      </c>
      <c s="36" t="s">
        <v>53</v>
      </c>
      <c s="37">
        <v>2016</v>
      </c>
      <c s="36">
        <v>0</v>
      </c>
      <c s="36">
        <f>ROUND(G67*H67,6)</f>
      </c>
      <c r="L67" s="38">
        <v>0</v>
      </c>
      <c s="32">
        <f>ROUND(ROUND(L67,2)*ROUND(G67,3),2)</f>
      </c>
      <c s="36" t="s">
        <v>62</v>
      </c>
      <c>
        <f>(M67*21)/100</f>
      </c>
      <c t="s">
        <v>27</v>
      </c>
    </row>
    <row r="68" spans="1:5" ht="12.75">
      <c r="A68" s="35" t="s">
        <v>55</v>
      </c>
      <c r="E68" s="39" t="s">
        <v>51</v>
      </c>
    </row>
    <row r="69" spans="1:5" ht="12.75">
      <c r="A69" s="35" t="s">
        <v>56</v>
      </c>
      <c r="E69" s="40" t="s">
        <v>120</v>
      </c>
    </row>
    <row r="70" spans="1:5" ht="38.25">
      <c r="A70" t="s">
        <v>58</v>
      </c>
      <c r="E70" s="39" t="s">
        <v>121</v>
      </c>
    </row>
    <row r="71" spans="1:16" ht="25.5">
      <c r="A71" t="s">
        <v>49</v>
      </c>
      <c s="34" t="s">
        <v>133</v>
      </c>
      <c s="34" t="s">
        <v>123</v>
      </c>
      <c s="35" t="s">
        <v>51</v>
      </c>
      <c s="6" t="s">
        <v>124</v>
      </c>
      <c s="36" t="s">
        <v>125</v>
      </c>
      <c s="37">
        <v>40.7</v>
      </c>
      <c s="36">
        <v>0</v>
      </c>
      <c s="36">
        <f>ROUND(G71*H71,6)</f>
      </c>
      <c r="L71" s="38">
        <v>0</v>
      </c>
      <c s="32">
        <f>ROUND(ROUND(L71,2)*ROUND(G71,3),2)</f>
      </c>
      <c s="36" t="s">
        <v>62</v>
      </c>
      <c>
        <f>(M71*21)/100</f>
      </c>
      <c t="s">
        <v>27</v>
      </c>
    </row>
    <row r="72" spans="1:5" ht="12.75">
      <c r="A72" s="35" t="s">
        <v>55</v>
      </c>
      <c r="E72" s="39" t="s">
        <v>51</v>
      </c>
    </row>
    <row r="73" spans="1:5" ht="25.5">
      <c r="A73" s="35" t="s">
        <v>56</v>
      </c>
      <c r="E73" s="40" t="s">
        <v>584</v>
      </c>
    </row>
    <row r="74" spans="1:5" ht="76.5">
      <c r="A74" t="s">
        <v>58</v>
      </c>
      <c r="E74" s="39" t="s">
        <v>127</v>
      </c>
    </row>
    <row r="75" spans="1:16" ht="25.5">
      <c r="A75" t="s">
        <v>49</v>
      </c>
      <c s="34" t="s">
        <v>139</v>
      </c>
      <c s="34" t="s">
        <v>129</v>
      </c>
      <c s="35" t="s">
        <v>51</v>
      </c>
      <c s="6" t="s">
        <v>130</v>
      </c>
      <c s="36" t="s">
        <v>125</v>
      </c>
      <c s="37">
        <v>1.5</v>
      </c>
      <c s="36">
        <v>0</v>
      </c>
      <c s="36">
        <f>ROUND(G75*H75,6)</f>
      </c>
      <c r="L75" s="38">
        <v>0</v>
      </c>
      <c s="32">
        <f>ROUND(ROUND(L75,2)*ROUND(G75,3),2)</f>
      </c>
      <c s="36" t="s">
        <v>62</v>
      </c>
      <c>
        <f>(M75*21)/100</f>
      </c>
      <c t="s">
        <v>27</v>
      </c>
    </row>
    <row r="76" spans="1:5" ht="12.75">
      <c r="A76" s="35" t="s">
        <v>55</v>
      </c>
      <c r="E76" s="39" t="s">
        <v>51</v>
      </c>
    </row>
    <row r="77" spans="1:5" ht="12.75">
      <c r="A77" s="35" t="s">
        <v>56</v>
      </c>
      <c r="E77" s="40" t="s">
        <v>585</v>
      </c>
    </row>
    <row r="78" spans="1:5" ht="63.75">
      <c r="A78" t="s">
        <v>58</v>
      </c>
      <c r="E78" s="39" t="s">
        <v>132</v>
      </c>
    </row>
    <row r="79" spans="1:16" ht="25.5">
      <c r="A79" t="s">
        <v>49</v>
      </c>
      <c s="34" t="s">
        <v>144</v>
      </c>
      <c s="34" t="s">
        <v>134</v>
      </c>
      <c s="35" t="s">
        <v>51</v>
      </c>
      <c s="6" t="s">
        <v>135</v>
      </c>
      <c s="36" t="s">
        <v>125</v>
      </c>
      <c s="37">
        <v>42</v>
      </c>
      <c s="36">
        <v>0</v>
      </c>
      <c s="36">
        <f>ROUND(G79*H79,6)</f>
      </c>
      <c r="L79" s="38">
        <v>0</v>
      </c>
      <c s="32">
        <f>ROUND(ROUND(L79,2)*ROUND(G79,3),2)</f>
      </c>
      <c s="36" t="s">
        <v>62</v>
      </c>
      <c>
        <f>(M79*21)/100</f>
      </c>
      <c t="s">
        <v>27</v>
      </c>
    </row>
    <row r="80" spans="1:5" ht="12.75">
      <c r="A80" s="35" t="s">
        <v>55</v>
      </c>
      <c r="E80" s="39" t="s">
        <v>51</v>
      </c>
    </row>
    <row r="81" spans="1:5" ht="25.5">
      <c r="A81" s="35" t="s">
        <v>56</v>
      </c>
      <c r="E81" s="40" t="s">
        <v>586</v>
      </c>
    </row>
    <row r="82" spans="1:5" ht="76.5">
      <c r="A82" t="s">
        <v>58</v>
      </c>
      <c r="E82" s="39" t="s">
        <v>137</v>
      </c>
    </row>
    <row r="83" spans="1:13" ht="12.75">
      <c r="A83" t="s">
        <v>46</v>
      </c>
      <c r="C83" s="31" t="s">
        <v>26</v>
      </c>
      <c r="E83" s="33" t="s">
        <v>138</v>
      </c>
      <c r="J83" s="32">
        <f>0</f>
      </c>
      <c s="32">
        <f>0</f>
      </c>
      <c s="32">
        <f>0+L84+L88+L92</f>
      </c>
      <c s="32">
        <f>0+M84+M88+M92</f>
      </c>
    </row>
    <row r="84" spans="1:16" ht="25.5">
      <c r="A84" t="s">
        <v>49</v>
      </c>
      <c s="34" t="s">
        <v>149</v>
      </c>
      <c s="34" t="s">
        <v>65</v>
      </c>
      <c s="35" t="s">
        <v>51</v>
      </c>
      <c s="6" t="s">
        <v>66</v>
      </c>
      <c s="36" t="s">
        <v>67</v>
      </c>
      <c s="37">
        <v>7</v>
      </c>
      <c s="36">
        <v>0</v>
      </c>
      <c s="36">
        <f>ROUND(G84*H84,6)</f>
      </c>
      <c r="L84" s="38">
        <v>0</v>
      </c>
      <c s="32">
        <f>ROUND(ROUND(L84,2)*ROUND(G84,3),2)</f>
      </c>
      <c s="36" t="s">
        <v>62</v>
      </c>
      <c>
        <f>(M84*21)/100</f>
      </c>
      <c t="s">
        <v>27</v>
      </c>
    </row>
    <row r="85" spans="1:5" ht="12.75">
      <c r="A85" s="35" t="s">
        <v>55</v>
      </c>
      <c r="E85" s="39" t="s">
        <v>51</v>
      </c>
    </row>
    <row r="86" spans="1:5" ht="12.75">
      <c r="A86" s="35" t="s">
        <v>56</v>
      </c>
      <c r="E86" s="40" t="s">
        <v>587</v>
      </c>
    </row>
    <row r="87" spans="1:5" ht="38.25">
      <c r="A87" t="s">
        <v>58</v>
      </c>
      <c r="E87" s="39" t="s">
        <v>588</v>
      </c>
    </row>
    <row r="88" spans="1:16" ht="25.5">
      <c r="A88" t="s">
        <v>49</v>
      </c>
      <c s="34" t="s">
        <v>154</v>
      </c>
      <c s="34" t="s">
        <v>150</v>
      </c>
      <c s="35" t="s">
        <v>51</v>
      </c>
      <c s="6" t="s">
        <v>151</v>
      </c>
      <c s="36" t="s">
        <v>53</v>
      </c>
      <c s="37">
        <v>4</v>
      </c>
      <c s="36">
        <v>0</v>
      </c>
      <c s="36">
        <f>ROUND(G88*H88,6)</f>
      </c>
      <c r="L88" s="38">
        <v>0</v>
      </c>
      <c s="32">
        <f>ROUND(ROUND(L88,2)*ROUND(G88,3),2)</f>
      </c>
      <c s="36" t="s">
        <v>62</v>
      </c>
      <c>
        <f>(M88*21)/100</f>
      </c>
      <c t="s">
        <v>27</v>
      </c>
    </row>
    <row r="89" spans="1:5" ht="12.75">
      <c r="A89" s="35" t="s">
        <v>55</v>
      </c>
      <c r="E89" s="39" t="s">
        <v>51</v>
      </c>
    </row>
    <row r="90" spans="1:5" ht="38.25">
      <c r="A90" s="35" t="s">
        <v>56</v>
      </c>
      <c r="E90" s="40" t="s">
        <v>589</v>
      </c>
    </row>
    <row r="91" spans="1:5" ht="76.5">
      <c r="A91" t="s">
        <v>58</v>
      </c>
      <c r="E91" s="39" t="s">
        <v>153</v>
      </c>
    </row>
    <row r="92" spans="1:16" ht="25.5">
      <c r="A92" t="s">
        <v>49</v>
      </c>
      <c s="34" t="s">
        <v>159</v>
      </c>
      <c s="34" t="s">
        <v>155</v>
      </c>
      <c s="35" t="s">
        <v>51</v>
      </c>
      <c s="6" t="s">
        <v>156</v>
      </c>
      <c s="36" t="s">
        <v>53</v>
      </c>
      <c s="37">
        <v>2</v>
      </c>
      <c s="36">
        <v>0</v>
      </c>
      <c s="36">
        <f>ROUND(G92*H92,6)</f>
      </c>
      <c r="L92" s="38">
        <v>0</v>
      </c>
      <c s="32">
        <f>ROUND(ROUND(L92,2)*ROUND(G92,3),2)</f>
      </c>
      <c s="36" t="s">
        <v>62</v>
      </c>
      <c>
        <f>(M92*21)/100</f>
      </c>
      <c t="s">
        <v>27</v>
      </c>
    </row>
    <row r="93" spans="1:5" ht="12.75">
      <c r="A93" s="35" t="s">
        <v>55</v>
      </c>
      <c r="E93" s="39" t="s">
        <v>51</v>
      </c>
    </row>
    <row r="94" spans="1:5" ht="38.25">
      <c r="A94" s="35" t="s">
        <v>56</v>
      </c>
      <c r="E94" s="40" t="s">
        <v>311</v>
      </c>
    </row>
    <row r="95" spans="1:5" ht="63.75">
      <c r="A95" t="s">
        <v>58</v>
      </c>
      <c r="E95" s="39" t="s">
        <v>158</v>
      </c>
    </row>
    <row r="96" spans="1:13" ht="12.75">
      <c r="A96" t="s">
        <v>46</v>
      </c>
      <c r="C96" s="31" t="s">
        <v>70</v>
      </c>
      <c r="E96" s="33" t="s">
        <v>165</v>
      </c>
      <c r="J96" s="32">
        <f>0</f>
      </c>
      <c s="32">
        <f>0</f>
      </c>
      <c s="32">
        <f>0+L97+L101+L105+L109+L113+L117+L121+L125+L129+L133</f>
      </c>
      <c s="32">
        <f>0+M97+M101+M105+M109+M113+M117+M121+M125+M129+M133</f>
      </c>
    </row>
    <row r="97" spans="1:16" ht="25.5">
      <c r="A97" t="s">
        <v>49</v>
      </c>
      <c s="34" t="s">
        <v>166</v>
      </c>
      <c s="34" t="s">
        <v>65</v>
      </c>
      <c s="35" t="s">
        <v>51</v>
      </c>
      <c s="6" t="s">
        <v>66</v>
      </c>
      <c s="36" t="s">
        <v>67</v>
      </c>
      <c s="37">
        <v>107</v>
      </c>
      <c s="36">
        <v>0</v>
      </c>
      <c s="36">
        <f>ROUND(G97*H97,6)</f>
      </c>
      <c r="L97" s="38">
        <v>0</v>
      </c>
      <c s="32">
        <f>ROUND(ROUND(L97,2)*ROUND(G97,3),2)</f>
      </c>
      <c s="36" t="s">
        <v>62</v>
      </c>
      <c>
        <f>(M97*21)/100</f>
      </c>
      <c t="s">
        <v>27</v>
      </c>
    </row>
    <row r="98" spans="1:5" ht="12.75">
      <c r="A98" s="35" t="s">
        <v>55</v>
      </c>
      <c r="E98" s="39" t="s">
        <v>51</v>
      </c>
    </row>
    <row r="99" spans="1:5" ht="51">
      <c r="A99" s="35" t="s">
        <v>56</v>
      </c>
      <c r="E99" s="40" t="s">
        <v>590</v>
      </c>
    </row>
    <row r="100" spans="1:5" ht="51">
      <c r="A100" t="s">
        <v>58</v>
      </c>
      <c r="E100" s="39" t="s">
        <v>591</v>
      </c>
    </row>
    <row r="101" spans="1:16" ht="25.5">
      <c r="A101" t="s">
        <v>49</v>
      </c>
      <c s="34" t="s">
        <v>168</v>
      </c>
      <c s="34" t="s">
        <v>150</v>
      </c>
      <c s="35" t="s">
        <v>51</v>
      </c>
      <c s="6" t="s">
        <v>151</v>
      </c>
      <c s="36" t="s">
        <v>53</v>
      </c>
      <c s="37">
        <v>50</v>
      </c>
      <c s="36">
        <v>0</v>
      </c>
      <c s="36">
        <f>ROUND(G101*H101,6)</f>
      </c>
      <c r="L101" s="38">
        <v>0</v>
      </c>
      <c s="32">
        <f>ROUND(ROUND(L101,2)*ROUND(G101,3),2)</f>
      </c>
      <c s="36" t="s">
        <v>62</v>
      </c>
      <c>
        <f>(M101*21)/100</f>
      </c>
      <c t="s">
        <v>27</v>
      </c>
    </row>
    <row r="102" spans="1:5" ht="12.75">
      <c r="A102" s="35" t="s">
        <v>55</v>
      </c>
      <c r="E102" s="39" t="s">
        <v>51</v>
      </c>
    </row>
    <row r="103" spans="1:5" ht="38.25">
      <c r="A103" s="35" t="s">
        <v>56</v>
      </c>
      <c r="E103" s="40" t="s">
        <v>592</v>
      </c>
    </row>
    <row r="104" spans="1:5" ht="76.5">
      <c r="A104" t="s">
        <v>58</v>
      </c>
      <c r="E104" s="39" t="s">
        <v>153</v>
      </c>
    </row>
    <row r="105" spans="1:16" ht="25.5">
      <c r="A105" t="s">
        <v>49</v>
      </c>
      <c s="34" t="s">
        <v>171</v>
      </c>
      <c s="34" t="s">
        <v>155</v>
      </c>
      <c s="35" t="s">
        <v>51</v>
      </c>
      <c s="6" t="s">
        <v>156</v>
      </c>
      <c s="36" t="s">
        <v>53</v>
      </c>
      <c s="37">
        <v>27</v>
      </c>
      <c s="36">
        <v>0</v>
      </c>
      <c s="36">
        <f>ROUND(G105*H105,6)</f>
      </c>
      <c r="L105" s="38">
        <v>0</v>
      </c>
      <c s="32">
        <f>ROUND(ROUND(L105,2)*ROUND(G105,3),2)</f>
      </c>
      <c s="36" t="s">
        <v>62</v>
      </c>
      <c>
        <f>(M105*21)/100</f>
      </c>
      <c t="s">
        <v>27</v>
      </c>
    </row>
    <row r="106" spans="1:5" ht="12.75">
      <c r="A106" s="35" t="s">
        <v>55</v>
      </c>
      <c r="E106" s="39" t="s">
        <v>51</v>
      </c>
    </row>
    <row r="107" spans="1:5" ht="38.25">
      <c r="A107" s="35" t="s">
        <v>56</v>
      </c>
      <c r="E107" s="40" t="s">
        <v>561</v>
      </c>
    </row>
    <row r="108" spans="1:5" ht="63.75">
      <c r="A108" t="s">
        <v>58</v>
      </c>
      <c r="E108" s="39" t="s">
        <v>158</v>
      </c>
    </row>
    <row r="109" spans="1:16" ht="12.75">
      <c r="A109" t="s">
        <v>49</v>
      </c>
      <c s="34" t="s">
        <v>172</v>
      </c>
      <c s="34" t="s">
        <v>175</v>
      </c>
      <c s="35" t="s">
        <v>51</v>
      </c>
      <c s="6" t="s">
        <v>176</v>
      </c>
      <c s="36" t="s">
        <v>53</v>
      </c>
      <c s="37">
        <v>369</v>
      </c>
      <c s="36">
        <v>0</v>
      </c>
      <c s="36">
        <f>ROUND(G109*H109,6)</f>
      </c>
      <c r="L109" s="38">
        <v>0</v>
      </c>
      <c s="32">
        <f>ROUND(ROUND(L109,2)*ROUND(G109,3),2)</f>
      </c>
      <c s="36" t="s">
        <v>62</v>
      </c>
      <c>
        <f>(M109*21)/100</f>
      </c>
      <c t="s">
        <v>27</v>
      </c>
    </row>
    <row r="110" spans="1:5" ht="12.75">
      <c r="A110" s="35" t="s">
        <v>55</v>
      </c>
      <c r="E110" s="39" t="s">
        <v>51</v>
      </c>
    </row>
    <row r="111" spans="1:5" ht="25.5">
      <c r="A111" s="35" t="s">
        <v>56</v>
      </c>
      <c r="E111" s="40" t="s">
        <v>593</v>
      </c>
    </row>
    <row r="112" spans="1:5" ht="38.25">
      <c r="A112" t="s">
        <v>58</v>
      </c>
      <c r="E112" s="39" t="s">
        <v>178</v>
      </c>
    </row>
    <row r="113" spans="1:16" ht="12.75">
      <c r="A113" t="s">
        <v>49</v>
      </c>
      <c s="34" t="s">
        <v>173</v>
      </c>
      <c s="34" t="s">
        <v>180</v>
      </c>
      <c s="35" t="s">
        <v>51</v>
      </c>
      <c s="6" t="s">
        <v>181</v>
      </c>
      <c s="36" t="s">
        <v>53</v>
      </c>
      <c s="37">
        <v>443</v>
      </c>
      <c s="36">
        <v>0</v>
      </c>
      <c s="36">
        <f>ROUND(G113*H113,6)</f>
      </c>
      <c r="L113" s="38">
        <v>0</v>
      </c>
      <c s="32">
        <f>ROUND(ROUND(L113,2)*ROUND(G113,3),2)</f>
      </c>
      <c s="36" t="s">
        <v>62</v>
      </c>
      <c>
        <f>(M113*21)/100</f>
      </c>
      <c t="s">
        <v>27</v>
      </c>
    </row>
    <row r="114" spans="1:5" ht="12.75">
      <c r="A114" s="35" t="s">
        <v>55</v>
      </c>
      <c r="E114" s="39" t="s">
        <v>51</v>
      </c>
    </row>
    <row r="115" spans="1:5" ht="12.75">
      <c r="A115" s="35" t="s">
        <v>56</v>
      </c>
      <c r="E115" s="40" t="s">
        <v>182</v>
      </c>
    </row>
    <row r="116" spans="1:5" ht="38.25">
      <c r="A116" t="s">
        <v>58</v>
      </c>
      <c r="E116" s="39" t="s">
        <v>183</v>
      </c>
    </row>
    <row r="117" spans="1:16" ht="12.75">
      <c r="A117" t="s">
        <v>49</v>
      </c>
      <c s="34" t="s">
        <v>174</v>
      </c>
      <c s="34" t="s">
        <v>185</v>
      </c>
      <c s="35" t="s">
        <v>51</v>
      </c>
      <c s="6" t="s">
        <v>186</v>
      </c>
      <c s="36" t="s">
        <v>53</v>
      </c>
      <c s="37">
        <v>133</v>
      </c>
      <c s="36">
        <v>0</v>
      </c>
      <c s="36">
        <f>ROUND(G117*H117,6)</f>
      </c>
      <c r="L117" s="38">
        <v>0</v>
      </c>
      <c s="32">
        <f>ROUND(ROUND(L117,2)*ROUND(G117,3),2)</f>
      </c>
      <c s="36" t="s">
        <v>62</v>
      </c>
      <c>
        <f>(M117*21)/100</f>
      </c>
      <c t="s">
        <v>27</v>
      </c>
    </row>
    <row r="118" spans="1:5" ht="12.75">
      <c r="A118" s="35" t="s">
        <v>55</v>
      </c>
      <c r="E118" s="39" t="s">
        <v>51</v>
      </c>
    </row>
    <row r="119" spans="1:5" ht="25.5">
      <c r="A119" s="35" t="s">
        <v>56</v>
      </c>
      <c r="E119" s="40" t="s">
        <v>563</v>
      </c>
    </row>
    <row r="120" spans="1:5" ht="38.25">
      <c r="A120" t="s">
        <v>58</v>
      </c>
      <c r="E120" s="39" t="s">
        <v>188</v>
      </c>
    </row>
    <row r="121" spans="1:16" ht="25.5">
      <c r="A121" t="s">
        <v>49</v>
      </c>
      <c s="34" t="s">
        <v>179</v>
      </c>
      <c s="34" t="s">
        <v>96</v>
      </c>
      <c s="35" t="s">
        <v>51</v>
      </c>
      <c s="6" t="s">
        <v>97</v>
      </c>
      <c s="36" t="s">
        <v>98</v>
      </c>
      <c s="37">
        <v>209</v>
      </c>
      <c s="36">
        <v>0</v>
      </c>
      <c s="36">
        <f>ROUND(G121*H121,6)</f>
      </c>
      <c r="L121" s="38">
        <v>0</v>
      </c>
      <c s="32">
        <f>ROUND(ROUND(L121,2)*ROUND(G121,3),2)</f>
      </c>
      <c s="36" t="s">
        <v>62</v>
      </c>
      <c>
        <f>(M121*21)/100</f>
      </c>
      <c t="s">
        <v>27</v>
      </c>
    </row>
    <row r="122" spans="1:5" ht="12.75">
      <c r="A122" s="35" t="s">
        <v>55</v>
      </c>
      <c r="E122" s="39" t="s">
        <v>51</v>
      </c>
    </row>
    <row r="123" spans="1:5" ht="38.25">
      <c r="A123" s="35" t="s">
        <v>56</v>
      </c>
      <c r="E123" s="40" t="s">
        <v>594</v>
      </c>
    </row>
    <row r="124" spans="1:5" ht="38.25">
      <c r="A124" t="s">
        <v>58</v>
      </c>
      <c r="E124" s="39" t="s">
        <v>191</v>
      </c>
    </row>
    <row r="125" spans="1:16" ht="12.75">
      <c r="A125" t="s">
        <v>49</v>
      </c>
      <c s="34" t="s">
        <v>184</v>
      </c>
      <c s="34" t="s">
        <v>193</v>
      </c>
      <c s="35" t="s">
        <v>51</v>
      </c>
      <c s="6" t="s">
        <v>194</v>
      </c>
      <c s="36" t="s">
        <v>98</v>
      </c>
      <c s="37">
        <v>155</v>
      </c>
      <c s="36">
        <v>0</v>
      </c>
      <c s="36">
        <f>ROUND(G125*H125,6)</f>
      </c>
      <c r="L125" s="38">
        <v>0</v>
      </c>
      <c s="32">
        <f>ROUND(ROUND(L125,2)*ROUND(G125,3),2)</f>
      </c>
      <c s="36" t="s">
        <v>62</v>
      </c>
      <c>
        <f>(M125*21)/100</f>
      </c>
      <c t="s">
        <v>27</v>
      </c>
    </row>
    <row r="126" spans="1:5" ht="12.75">
      <c r="A126" s="35" t="s">
        <v>55</v>
      </c>
      <c r="E126" s="39" t="s">
        <v>51</v>
      </c>
    </row>
    <row r="127" spans="1:5" ht="25.5">
      <c r="A127" s="35" t="s">
        <v>56</v>
      </c>
      <c r="E127" s="40" t="s">
        <v>195</v>
      </c>
    </row>
    <row r="128" spans="1:5" ht="25.5">
      <c r="A128" t="s">
        <v>58</v>
      </c>
      <c r="E128" s="39" t="s">
        <v>196</v>
      </c>
    </row>
    <row r="129" spans="1:16" ht="12.75">
      <c r="A129" t="s">
        <v>49</v>
      </c>
      <c s="34" t="s">
        <v>189</v>
      </c>
      <c s="34" t="s">
        <v>102</v>
      </c>
      <c s="35" t="s">
        <v>51</v>
      </c>
      <c s="6" t="s">
        <v>103</v>
      </c>
      <c s="36" t="s">
        <v>98</v>
      </c>
      <c s="37">
        <v>96</v>
      </c>
      <c s="36">
        <v>0</v>
      </c>
      <c s="36">
        <f>ROUND(G129*H129,6)</f>
      </c>
      <c r="L129" s="38">
        <v>0</v>
      </c>
      <c s="32">
        <f>ROUND(ROUND(L129,2)*ROUND(G129,3),2)</f>
      </c>
      <c s="36" t="s">
        <v>62</v>
      </c>
      <c>
        <f>(M129*21)/100</f>
      </c>
      <c t="s">
        <v>27</v>
      </c>
    </row>
    <row r="130" spans="1:5" ht="12.75">
      <c r="A130" s="35" t="s">
        <v>55</v>
      </c>
      <c r="E130" s="39" t="s">
        <v>51</v>
      </c>
    </row>
    <row r="131" spans="1:5" ht="25.5">
      <c r="A131" s="35" t="s">
        <v>56</v>
      </c>
      <c r="E131" s="40" t="s">
        <v>105</v>
      </c>
    </row>
    <row r="132" spans="1:5" ht="12.75">
      <c r="A132" t="s">
        <v>58</v>
      </c>
      <c r="E132" s="39" t="s">
        <v>51</v>
      </c>
    </row>
    <row r="133" spans="1:16" ht="25.5">
      <c r="A133" t="s">
        <v>49</v>
      </c>
      <c s="34" t="s">
        <v>192</v>
      </c>
      <c s="34" t="s">
        <v>199</v>
      </c>
      <c s="35" t="s">
        <v>51</v>
      </c>
      <c s="6" t="s">
        <v>200</v>
      </c>
      <c s="36" t="s">
        <v>67</v>
      </c>
      <c s="37">
        <v>2</v>
      </c>
      <c s="36">
        <v>0</v>
      </c>
      <c s="36">
        <f>ROUND(G133*H133,6)</f>
      </c>
      <c r="L133" s="38">
        <v>0</v>
      </c>
      <c s="32">
        <f>ROUND(ROUND(L133,2)*ROUND(G133,3),2)</f>
      </c>
      <c s="36" t="s">
        <v>62</v>
      </c>
      <c>
        <f>(M133*21)/100</f>
      </c>
      <c t="s">
        <v>27</v>
      </c>
    </row>
    <row r="134" spans="1:5" ht="12.75">
      <c r="A134" s="35" t="s">
        <v>55</v>
      </c>
      <c r="E134" s="39" t="s">
        <v>51</v>
      </c>
    </row>
    <row r="135" spans="1:5" ht="25.5">
      <c r="A135" s="35" t="s">
        <v>56</v>
      </c>
      <c r="E135" s="40" t="s">
        <v>350</v>
      </c>
    </row>
    <row r="136" spans="1:5" ht="25.5">
      <c r="A136" t="s">
        <v>58</v>
      </c>
      <c r="E136" s="39" t="s">
        <v>202</v>
      </c>
    </row>
    <row r="137" spans="1:13" ht="12.75">
      <c r="A137" t="s">
        <v>46</v>
      </c>
      <c r="C137" s="31" t="s">
        <v>74</v>
      </c>
      <c r="E137" s="33" t="s">
        <v>203</v>
      </c>
      <c r="J137" s="32">
        <f>0</f>
      </c>
      <c s="32">
        <f>0</f>
      </c>
      <c s="32">
        <f>0+L138+L142+L146+L150+L154+L158+L162+L166+L170+L174+L178+L182+L186</f>
      </c>
      <c s="32">
        <f>0+M138+M142+M146+M150+M154+M158+M162+M166+M170+M174+M178+M182+M186</f>
      </c>
    </row>
    <row r="138" spans="1:16" ht="25.5">
      <c r="A138" t="s">
        <v>49</v>
      </c>
      <c s="34" t="s">
        <v>197</v>
      </c>
      <c s="34" t="s">
        <v>205</v>
      </c>
      <c s="35" t="s">
        <v>51</v>
      </c>
      <c s="6" t="s">
        <v>206</v>
      </c>
      <c s="36" t="s">
        <v>98</v>
      </c>
      <c s="37">
        <v>39.6</v>
      </c>
      <c s="36">
        <v>0</v>
      </c>
      <c s="36">
        <f>ROUND(G138*H138,6)</f>
      </c>
      <c r="L138" s="38">
        <v>0</v>
      </c>
      <c s="32">
        <f>ROUND(ROUND(L138,2)*ROUND(G138,3),2)</f>
      </c>
      <c s="36" t="s">
        <v>62</v>
      </c>
      <c>
        <f>(M138*21)/100</f>
      </c>
      <c t="s">
        <v>27</v>
      </c>
    </row>
    <row r="139" spans="1:5" ht="12.75">
      <c r="A139" s="35" t="s">
        <v>55</v>
      </c>
      <c r="E139" s="39" t="s">
        <v>51</v>
      </c>
    </row>
    <row r="140" spans="1:5" ht="12.75">
      <c r="A140" s="35" t="s">
        <v>56</v>
      </c>
      <c r="E140" s="40" t="s">
        <v>207</v>
      </c>
    </row>
    <row r="141" spans="1:5" ht="25.5">
      <c r="A141" t="s">
        <v>58</v>
      </c>
      <c r="E141" s="39" t="s">
        <v>208</v>
      </c>
    </row>
    <row r="142" spans="1:16" ht="25.5">
      <c r="A142" t="s">
        <v>49</v>
      </c>
      <c s="34" t="s">
        <v>198</v>
      </c>
      <c s="34" t="s">
        <v>210</v>
      </c>
      <c s="35" t="s">
        <v>51</v>
      </c>
      <c s="6" t="s">
        <v>211</v>
      </c>
      <c s="36" t="s">
        <v>125</v>
      </c>
      <c s="37">
        <v>10.5</v>
      </c>
      <c s="36">
        <v>0</v>
      </c>
      <c s="36">
        <f>ROUND(G142*H142,6)</f>
      </c>
      <c r="L142" s="38">
        <v>0</v>
      </c>
      <c s="32">
        <f>ROUND(ROUND(L142,2)*ROUND(G142,3),2)</f>
      </c>
      <c s="36" t="s">
        <v>62</v>
      </c>
      <c>
        <f>(M142*21)/100</f>
      </c>
      <c t="s">
        <v>27</v>
      </c>
    </row>
    <row r="143" spans="1:5" ht="12.75">
      <c r="A143" s="35" t="s">
        <v>55</v>
      </c>
      <c r="E143" s="39" t="s">
        <v>51</v>
      </c>
    </row>
    <row r="144" spans="1:5" ht="38.25">
      <c r="A144" s="35" t="s">
        <v>56</v>
      </c>
      <c r="E144" s="40" t="s">
        <v>212</v>
      </c>
    </row>
    <row r="145" spans="1:5" ht="51">
      <c r="A145" t="s">
        <v>58</v>
      </c>
      <c r="E145" s="39" t="s">
        <v>213</v>
      </c>
    </row>
    <row r="146" spans="1:16" ht="25.5">
      <c r="A146" t="s">
        <v>49</v>
      </c>
      <c s="34" t="s">
        <v>204</v>
      </c>
      <c s="34" t="s">
        <v>215</v>
      </c>
      <c s="35" t="s">
        <v>51</v>
      </c>
      <c s="6" t="s">
        <v>216</v>
      </c>
      <c s="36" t="s">
        <v>125</v>
      </c>
      <c s="37">
        <v>10.5</v>
      </c>
      <c s="36">
        <v>0</v>
      </c>
      <c s="36">
        <f>ROUND(G146*H146,6)</f>
      </c>
      <c r="L146" s="38">
        <v>0</v>
      </c>
      <c s="32">
        <f>ROUND(ROUND(L146,2)*ROUND(G146,3),2)</f>
      </c>
      <c s="36" t="s">
        <v>62</v>
      </c>
      <c>
        <f>(M146*21)/100</f>
      </c>
      <c t="s">
        <v>27</v>
      </c>
    </row>
    <row r="147" spans="1:5" ht="12.75">
      <c r="A147" s="35" t="s">
        <v>55</v>
      </c>
      <c r="E147" s="39" t="s">
        <v>51</v>
      </c>
    </row>
    <row r="148" spans="1:5" ht="12.75">
      <c r="A148" s="35" t="s">
        <v>56</v>
      </c>
      <c r="E148" s="40" t="s">
        <v>217</v>
      </c>
    </row>
    <row r="149" spans="1:5" ht="25.5">
      <c r="A149" t="s">
        <v>58</v>
      </c>
      <c r="E149" s="39" t="s">
        <v>218</v>
      </c>
    </row>
    <row r="150" spans="1:16" ht="25.5">
      <c r="A150" t="s">
        <v>49</v>
      </c>
      <c s="34" t="s">
        <v>209</v>
      </c>
      <c s="34" t="s">
        <v>220</v>
      </c>
      <c s="35" t="s">
        <v>51</v>
      </c>
      <c s="6" t="s">
        <v>221</v>
      </c>
      <c s="36" t="s">
        <v>67</v>
      </c>
      <c s="37">
        <v>33</v>
      </c>
      <c s="36">
        <v>0</v>
      </c>
      <c s="36">
        <f>ROUND(G150*H150,6)</f>
      </c>
      <c r="L150" s="38">
        <v>0</v>
      </c>
      <c s="32">
        <f>ROUND(ROUND(L150,2)*ROUND(G150,3),2)</f>
      </c>
      <c s="36" t="s">
        <v>62</v>
      </c>
      <c>
        <f>(M150*21)/100</f>
      </c>
      <c t="s">
        <v>27</v>
      </c>
    </row>
    <row r="151" spans="1:5" ht="12.75">
      <c r="A151" s="35" t="s">
        <v>55</v>
      </c>
      <c r="E151" s="39" t="s">
        <v>51</v>
      </c>
    </row>
    <row r="152" spans="1:5" ht="12.75">
      <c r="A152" s="35" t="s">
        <v>56</v>
      </c>
      <c r="E152" s="40" t="s">
        <v>595</v>
      </c>
    </row>
    <row r="153" spans="1:5" ht="51">
      <c r="A153" t="s">
        <v>58</v>
      </c>
      <c r="E153" s="39" t="s">
        <v>223</v>
      </c>
    </row>
    <row r="154" spans="1:16" ht="25.5">
      <c r="A154" t="s">
        <v>49</v>
      </c>
      <c s="34" t="s">
        <v>214</v>
      </c>
      <c s="34" t="s">
        <v>225</v>
      </c>
      <c s="35" t="s">
        <v>51</v>
      </c>
      <c s="6" t="s">
        <v>226</v>
      </c>
      <c s="36" t="s">
        <v>67</v>
      </c>
      <c s="37">
        <v>41</v>
      </c>
      <c s="36">
        <v>0</v>
      </c>
      <c s="36">
        <f>ROUND(G154*H154,6)</f>
      </c>
      <c r="L154" s="38">
        <v>0</v>
      </c>
      <c s="32">
        <f>ROUND(ROUND(L154,2)*ROUND(G154,3),2)</f>
      </c>
      <c s="36" t="s">
        <v>62</v>
      </c>
      <c>
        <f>(M154*21)/100</f>
      </c>
      <c t="s">
        <v>27</v>
      </c>
    </row>
    <row r="155" spans="1:5" ht="12.75">
      <c r="A155" s="35" t="s">
        <v>55</v>
      </c>
      <c r="E155" s="39" t="s">
        <v>51</v>
      </c>
    </row>
    <row r="156" spans="1:5" ht="12.75">
      <c r="A156" s="35" t="s">
        <v>56</v>
      </c>
      <c r="E156" s="40" t="s">
        <v>596</v>
      </c>
    </row>
    <row r="157" spans="1:5" ht="38.25">
      <c r="A157" t="s">
        <v>58</v>
      </c>
      <c r="E157" s="39" t="s">
        <v>228</v>
      </c>
    </row>
    <row r="158" spans="1:16" ht="25.5">
      <c r="A158" t="s">
        <v>49</v>
      </c>
      <c s="34" t="s">
        <v>219</v>
      </c>
      <c s="34" t="s">
        <v>71</v>
      </c>
      <c s="35" t="s">
        <v>51</v>
      </c>
      <c s="6" t="s">
        <v>66</v>
      </c>
      <c s="36" t="s">
        <v>67</v>
      </c>
      <c s="37">
        <v>25</v>
      </c>
      <c s="36">
        <v>0</v>
      </c>
      <c s="36">
        <f>ROUND(G158*H158,6)</f>
      </c>
      <c r="L158" s="38">
        <v>0</v>
      </c>
      <c s="32">
        <f>ROUND(ROUND(L158,2)*ROUND(G158,3),2)</f>
      </c>
      <c s="36" t="s">
        <v>62</v>
      </c>
      <c>
        <f>(M158*21)/100</f>
      </c>
      <c t="s">
        <v>27</v>
      </c>
    </row>
    <row r="159" spans="1:5" ht="12.75">
      <c r="A159" s="35" t="s">
        <v>55</v>
      </c>
      <c r="E159" s="39" t="s">
        <v>51</v>
      </c>
    </row>
    <row r="160" spans="1:5" ht="25.5">
      <c r="A160" s="35" t="s">
        <v>56</v>
      </c>
      <c r="E160" s="40" t="s">
        <v>597</v>
      </c>
    </row>
    <row r="161" spans="1:5" ht="76.5">
      <c r="A161" t="s">
        <v>58</v>
      </c>
      <c r="E161" s="39" t="s">
        <v>231</v>
      </c>
    </row>
    <row r="162" spans="1:16" ht="25.5">
      <c r="A162" t="s">
        <v>49</v>
      </c>
      <c s="34" t="s">
        <v>224</v>
      </c>
      <c s="34" t="s">
        <v>75</v>
      </c>
      <c s="35" t="s">
        <v>51</v>
      </c>
      <c s="6" t="s">
        <v>76</v>
      </c>
      <c s="36" t="s">
        <v>67</v>
      </c>
      <c s="37">
        <v>25</v>
      </c>
      <c s="36">
        <v>0</v>
      </c>
      <c s="36">
        <f>ROUND(G162*H162,6)</f>
      </c>
      <c r="L162" s="38">
        <v>0</v>
      </c>
      <c s="32">
        <f>ROUND(ROUND(L162,2)*ROUND(G162,3),2)</f>
      </c>
      <c s="36" t="s">
        <v>77</v>
      </c>
      <c>
        <f>(M162*21)/100</f>
      </c>
      <c t="s">
        <v>27</v>
      </c>
    </row>
    <row r="163" spans="1:5" ht="12.75">
      <c r="A163" s="35" t="s">
        <v>55</v>
      </c>
      <c r="E163" s="39" t="s">
        <v>51</v>
      </c>
    </row>
    <row r="164" spans="1:5" ht="12.75">
      <c r="A164" s="35" t="s">
        <v>56</v>
      </c>
      <c r="E164" s="40" t="s">
        <v>233</v>
      </c>
    </row>
    <row r="165" spans="1:5" ht="25.5">
      <c r="A165" t="s">
        <v>58</v>
      </c>
      <c r="E165" s="39" t="s">
        <v>79</v>
      </c>
    </row>
    <row r="166" spans="1:16" ht="25.5">
      <c r="A166" t="s">
        <v>49</v>
      </c>
      <c s="34" t="s">
        <v>229</v>
      </c>
      <c s="34" t="s">
        <v>150</v>
      </c>
      <c s="35" t="s">
        <v>51</v>
      </c>
      <c s="6" t="s">
        <v>151</v>
      </c>
      <c s="36" t="s">
        <v>53</v>
      </c>
      <c s="37">
        <v>41</v>
      </c>
      <c s="36">
        <v>0</v>
      </c>
      <c s="36">
        <f>ROUND(G166*H166,6)</f>
      </c>
      <c r="L166" s="38">
        <v>0</v>
      </c>
      <c s="32">
        <f>ROUND(ROUND(L166,2)*ROUND(G166,3),2)</f>
      </c>
      <c s="36" t="s">
        <v>62</v>
      </c>
      <c>
        <f>(M166*21)/100</f>
      </c>
      <c t="s">
        <v>27</v>
      </c>
    </row>
    <row r="167" spans="1:5" ht="12.75">
      <c r="A167" s="35" t="s">
        <v>55</v>
      </c>
      <c r="E167" s="39" t="s">
        <v>51</v>
      </c>
    </row>
    <row r="168" spans="1:5" ht="38.25">
      <c r="A168" s="35" t="s">
        <v>56</v>
      </c>
      <c r="E168" s="40" t="s">
        <v>235</v>
      </c>
    </row>
    <row r="169" spans="1:5" ht="76.5">
      <c r="A169" t="s">
        <v>58</v>
      </c>
      <c r="E169" s="39" t="s">
        <v>236</v>
      </c>
    </row>
    <row r="170" spans="1:16" ht="25.5">
      <c r="A170" t="s">
        <v>49</v>
      </c>
      <c s="34" t="s">
        <v>232</v>
      </c>
      <c s="34" t="s">
        <v>155</v>
      </c>
      <c s="35" t="s">
        <v>51</v>
      </c>
      <c s="6" t="s">
        <v>156</v>
      </c>
      <c s="36" t="s">
        <v>53</v>
      </c>
      <c s="37">
        <v>57</v>
      </c>
      <c s="36">
        <v>0</v>
      </c>
      <c s="36">
        <f>ROUND(G170*H170,6)</f>
      </c>
      <c r="L170" s="38">
        <v>0</v>
      </c>
      <c s="32">
        <f>ROUND(ROUND(L170,2)*ROUND(G170,3),2)</f>
      </c>
      <c s="36" t="s">
        <v>62</v>
      </c>
      <c>
        <f>(M170*21)/100</f>
      </c>
      <c t="s">
        <v>27</v>
      </c>
    </row>
    <row r="171" spans="1:5" ht="12.75">
      <c r="A171" s="35" t="s">
        <v>55</v>
      </c>
      <c r="E171" s="39" t="s">
        <v>51</v>
      </c>
    </row>
    <row r="172" spans="1:5" ht="38.25">
      <c r="A172" s="35" t="s">
        <v>56</v>
      </c>
      <c r="E172" s="40" t="s">
        <v>238</v>
      </c>
    </row>
    <row r="173" spans="1:5" ht="63.75">
      <c r="A173" t="s">
        <v>58</v>
      </c>
      <c r="E173" s="39" t="s">
        <v>239</v>
      </c>
    </row>
    <row r="174" spans="1:16" ht="12.75">
      <c r="A174" t="s">
        <v>49</v>
      </c>
      <c s="34" t="s">
        <v>234</v>
      </c>
      <c s="34" t="s">
        <v>241</v>
      </c>
      <c s="35" t="s">
        <v>51</v>
      </c>
      <c s="6" t="s">
        <v>242</v>
      </c>
      <c s="36" t="s">
        <v>53</v>
      </c>
      <c s="37">
        <v>174</v>
      </c>
      <c s="36">
        <v>0</v>
      </c>
      <c s="36">
        <f>ROUND(G174*H174,6)</f>
      </c>
      <c r="L174" s="38">
        <v>0</v>
      </c>
      <c s="32">
        <f>ROUND(ROUND(L174,2)*ROUND(G174,3),2)</f>
      </c>
      <c s="36" t="s">
        <v>62</v>
      </c>
      <c>
        <f>(M174*21)/100</f>
      </c>
      <c t="s">
        <v>27</v>
      </c>
    </row>
    <row r="175" spans="1:5" ht="12.75">
      <c r="A175" s="35" t="s">
        <v>55</v>
      </c>
      <c r="E175" s="39" t="s">
        <v>51</v>
      </c>
    </row>
    <row r="176" spans="1:5" ht="12.75">
      <c r="A176" s="35" t="s">
        <v>56</v>
      </c>
      <c r="E176" s="40" t="s">
        <v>598</v>
      </c>
    </row>
    <row r="177" spans="1:5" ht="89.25">
      <c r="A177" t="s">
        <v>58</v>
      </c>
      <c r="E177" s="39" t="s">
        <v>244</v>
      </c>
    </row>
    <row r="178" spans="1:16" ht="12.75">
      <c r="A178" t="s">
        <v>49</v>
      </c>
      <c s="34" t="s">
        <v>237</v>
      </c>
      <c s="34" t="s">
        <v>246</v>
      </c>
      <c s="35" t="s">
        <v>51</v>
      </c>
      <c s="6" t="s">
        <v>247</v>
      </c>
      <c s="36" t="s">
        <v>53</v>
      </c>
      <c s="37">
        <v>209</v>
      </c>
      <c s="36">
        <v>0</v>
      </c>
      <c s="36">
        <f>ROUND(G178*H178,6)</f>
      </c>
      <c r="L178" s="38">
        <v>0</v>
      </c>
      <c s="32">
        <f>ROUND(ROUND(L178,2)*ROUND(G178,3),2)</f>
      </c>
      <c s="36" t="s">
        <v>62</v>
      </c>
      <c>
        <f>(M178*21)/100</f>
      </c>
      <c t="s">
        <v>27</v>
      </c>
    </row>
    <row r="179" spans="1:5" ht="12.75">
      <c r="A179" s="35" t="s">
        <v>55</v>
      </c>
      <c r="E179" s="39" t="s">
        <v>51</v>
      </c>
    </row>
    <row r="180" spans="1:5" ht="12.75">
      <c r="A180" s="35" t="s">
        <v>56</v>
      </c>
      <c r="E180" s="40" t="s">
        <v>248</v>
      </c>
    </row>
    <row r="181" spans="1:5" ht="38.25">
      <c r="A181" t="s">
        <v>58</v>
      </c>
      <c r="E181" s="39" t="s">
        <v>249</v>
      </c>
    </row>
    <row r="182" spans="1:16" ht="12.75">
      <c r="A182" t="s">
        <v>49</v>
      </c>
      <c s="34" t="s">
        <v>240</v>
      </c>
      <c s="34" t="s">
        <v>251</v>
      </c>
      <c s="35" t="s">
        <v>51</v>
      </c>
      <c s="6" t="s">
        <v>252</v>
      </c>
      <c s="36" t="s">
        <v>98</v>
      </c>
      <c s="37">
        <v>435</v>
      </c>
      <c s="36">
        <v>0</v>
      </c>
      <c s="36">
        <f>ROUND(G182*H182,6)</f>
      </c>
      <c r="L182" s="38">
        <v>0</v>
      </c>
      <c s="32">
        <f>ROUND(ROUND(L182,2)*ROUND(G182,3),2)</f>
      </c>
      <c s="36" t="s">
        <v>62</v>
      </c>
      <c>
        <f>(M182*21)/100</f>
      </c>
      <c t="s">
        <v>27</v>
      </c>
    </row>
    <row r="183" spans="1:5" ht="12.75">
      <c r="A183" s="35" t="s">
        <v>55</v>
      </c>
      <c r="E183" s="39" t="s">
        <v>51</v>
      </c>
    </row>
    <row r="184" spans="1:5" ht="12.75">
      <c r="A184" s="35" t="s">
        <v>56</v>
      </c>
      <c r="E184" s="40" t="s">
        <v>569</v>
      </c>
    </row>
    <row r="185" spans="1:5" ht="51">
      <c r="A185" t="s">
        <v>58</v>
      </c>
      <c r="E185" s="39" t="s">
        <v>254</v>
      </c>
    </row>
    <row r="186" spans="1:16" ht="12.75">
      <c r="A186" t="s">
        <v>49</v>
      </c>
      <c s="34" t="s">
        <v>245</v>
      </c>
      <c s="34" t="s">
        <v>102</v>
      </c>
      <c s="35" t="s">
        <v>51</v>
      </c>
      <c s="6" t="s">
        <v>103</v>
      </c>
      <c s="36" t="s">
        <v>98</v>
      </c>
      <c s="37">
        <v>522</v>
      </c>
      <c s="36">
        <v>0</v>
      </c>
      <c s="36">
        <f>ROUND(G186*H186,6)</f>
      </c>
      <c r="L186" s="38">
        <v>0</v>
      </c>
      <c s="32">
        <f>ROUND(ROUND(L186,2)*ROUND(G186,3),2)</f>
      </c>
      <c s="36" t="s">
        <v>62</v>
      </c>
      <c>
        <f>(M186*21)/100</f>
      </c>
      <c t="s">
        <v>27</v>
      </c>
    </row>
    <row r="187" spans="1:5" ht="12.75">
      <c r="A187" s="35" t="s">
        <v>55</v>
      </c>
      <c r="E187" s="39" t="s">
        <v>51</v>
      </c>
    </row>
    <row r="188" spans="1:5" ht="12.75">
      <c r="A188" s="35" t="s">
        <v>56</v>
      </c>
      <c r="E188" s="40" t="s">
        <v>256</v>
      </c>
    </row>
    <row r="189" spans="1:5" ht="25.5">
      <c r="A189" t="s">
        <v>58</v>
      </c>
      <c r="E189" s="39" t="s">
        <v>105</v>
      </c>
    </row>
    <row r="190" spans="1:13" ht="12.75">
      <c r="A190" t="s">
        <v>46</v>
      </c>
      <c r="C190" s="31" t="s">
        <v>80</v>
      </c>
      <c r="E190" s="33" t="s">
        <v>257</v>
      </c>
      <c r="J190" s="32">
        <f>0</f>
      </c>
      <c s="32">
        <f>0</f>
      </c>
      <c s="32">
        <f>0+L191+L195+L199+L203+L207+L211</f>
      </c>
      <c s="32">
        <f>0+M191+M195+M199+M203+M207+M211</f>
      </c>
    </row>
    <row r="191" spans="1:16" ht="25.5">
      <c r="A191" t="s">
        <v>49</v>
      </c>
      <c s="34" t="s">
        <v>250</v>
      </c>
      <c s="34" t="s">
        <v>259</v>
      </c>
      <c s="35" t="s">
        <v>51</v>
      </c>
      <c s="6" t="s">
        <v>260</v>
      </c>
      <c s="36" t="s">
        <v>261</v>
      </c>
      <c s="37">
        <v>29.04</v>
      </c>
      <c s="36">
        <v>0</v>
      </c>
      <c s="36">
        <f>ROUND(G191*H191,6)</f>
      </c>
      <c r="L191" s="38">
        <v>0</v>
      </c>
      <c s="32">
        <f>ROUND(ROUND(L191,2)*ROUND(G191,3),2)</f>
      </c>
      <c s="36" t="s">
        <v>62</v>
      </c>
      <c>
        <f>(M191*21)/100</f>
      </c>
      <c t="s">
        <v>27</v>
      </c>
    </row>
    <row r="192" spans="1:5" ht="12.75">
      <c r="A192" s="35" t="s">
        <v>55</v>
      </c>
      <c r="E192" s="39" t="s">
        <v>51</v>
      </c>
    </row>
    <row r="193" spans="1:5" ht="114.75">
      <c r="A193" s="35" t="s">
        <v>56</v>
      </c>
      <c r="E193" s="40" t="s">
        <v>599</v>
      </c>
    </row>
    <row r="194" spans="1:5" ht="25.5">
      <c r="A194" t="s">
        <v>58</v>
      </c>
      <c r="E194" s="39" t="s">
        <v>263</v>
      </c>
    </row>
    <row r="195" spans="1:16" ht="12.75">
      <c r="A195" t="s">
        <v>49</v>
      </c>
      <c s="34" t="s">
        <v>255</v>
      </c>
      <c s="34" t="s">
        <v>265</v>
      </c>
      <c s="35" t="s">
        <v>51</v>
      </c>
      <c s="6" t="s">
        <v>266</v>
      </c>
      <c s="36" t="s">
        <v>261</v>
      </c>
      <c s="37">
        <v>178.14</v>
      </c>
      <c s="36">
        <v>0</v>
      </c>
      <c s="36">
        <f>ROUND(G195*H195,6)</f>
      </c>
      <c r="L195" s="38">
        <v>0</v>
      </c>
      <c s="32">
        <f>ROUND(ROUND(L195,2)*ROUND(G195,3),2)</f>
      </c>
      <c s="36" t="s">
        <v>62</v>
      </c>
      <c>
        <f>(M195*21)/100</f>
      </c>
      <c t="s">
        <v>27</v>
      </c>
    </row>
    <row r="196" spans="1:5" ht="12.75">
      <c r="A196" s="35" t="s">
        <v>55</v>
      </c>
      <c r="E196" s="39" t="s">
        <v>51</v>
      </c>
    </row>
    <row r="197" spans="1:5" ht="63.75">
      <c r="A197" s="35" t="s">
        <v>56</v>
      </c>
      <c r="E197" s="40" t="s">
        <v>600</v>
      </c>
    </row>
    <row r="198" spans="1:5" ht="38.25">
      <c r="A198" t="s">
        <v>58</v>
      </c>
      <c r="E198" s="39" t="s">
        <v>420</v>
      </c>
    </row>
    <row r="199" spans="1:16" ht="25.5">
      <c r="A199" t="s">
        <v>49</v>
      </c>
      <c s="34" t="s">
        <v>258</v>
      </c>
      <c s="34" t="s">
        <v>270</v>
      </c>
      <c s="35" t="s">
        <v>51</v>
      </c>
      <c s="6" t="s">
        <v>271</v>
      </c>
      <c s="36" t="s">
        <v>261</v>
      </c>
      <c s="37">
        <v>133.22</v>
      </c>
      <c s="36">
        <v>0</v>
      </c>
      <c s="36">
        <f>ROUND(G199*H199,6)</f>
      </c>
      <c r="L199" s="38">
        <v>0</v>
      </c>
      <c s="32">
        <f>ROUND(ROUND(L199,2)*ROUND(G199,3),2)</f>
      </c>
      <c s="36" t="s">
        <v>62</v>
      </c>
      <c>
        <f>(M199*21)/100</f>
      </c>
      <c t="s">
        <v>27</v>
      </c>
    </row>
    <row r="200" spans="1:5" ht="12.75">
      <c r="A200" s="35" t="s">
        <v>55</v>
      </c>
      <c r="E200" s="39" t="s">
        <v>51</v>
      </c>
    </row>
    <row r="201" spans="1:5" ht="38.25">
      <c r="A201" s="35" t="s">
        <v>56</v>
      </c>
      <c r="E201" s="40" t="s">
        <v>572</v>
      </c>
    </row>
    <row r="202" spans="1:5" ht="114.75">
      <c r="A202" t="s">
        <v>58</v>
      </c>
      <c r="E202" s="39" t="s">
        <v>422</v>
      </c>
    </row>
    <row r="203" spans="1:16" ht="25.5">
      <c r="A203" t="s">
        <v>49</v>
      </c>
      <c s="34" t="s">
        <v>264</v>
      </c>
      <c s="34" t="s">
        <v>382</v>
      </c>
      <c s="35" t="s">
        <v>51</v>
      </c>
      <c s="6" t="s">
        <v>383</v>
      </c>
      <c s="36" t="s">
        <v>384</v>
      </c>
      <c s="37">
        <v>532.88</v>
      </c>
      <c s="36">
        <v>0</v>
      </c>
      <c s="36">
        <f>ROUND(G203*H203,6)</f>
      </c>
      <c r="L203" s="38">
        <v>0</v>
      </c>
      <c s="32">
        <f>ROUND(ROUND(L203,2)*ROUND(G203,3),2)</f>
      </c>
      <c s="36" t="s">
        <v>62</v>
      </c>
      <c>
        <f>(M203*21)/100</f>
      </c>
      <c t="s">
        <v>27</v>
      </c>
    </row>
    <row r="204" spans="1:5" ht="12.75">
      <c r="A204" s="35" t="s">
        <v>55</v>
      </c>
      <c r="E204" s="39" t="s">
        <v>51</v>
      </c>
    </row>
    <row r="205" spans="1:5" ht="12.75">
      <c r="A205" s="35" t="s">
        <v>56</v>
      </c>
      <c r="E205" s="40" t="s">
        <v>601</v>
      </c>
    </row>
    <row r="206" spans="1:5" ht="12.75">
      <c r="A206" t="s">
        <v>58</v>
      </c>
      <c r="E206" s="39" t="s">
        <v>602</v>
      </c>
    </row>
    <row r="207" spans="1:16" ht="25.5">
      <c r="A207" t="s">
        <v>49</v>
      </c>
      <c s="34" t="s">
        <v>269</v>
      </c>
      <c s="34" t="s">
        <v>275</v>
      </c>
      <c s="35" t="s">
        <v>276</v>
      </c>
      <c s="6" t="s">
        <v>277</v>
      </c>
      <c s="36" t="s">
        <v>261</v>
      </c>
      <c s="37">
        <v>56.51</v>
      </c>
      <c s="36">
        <v>0</v>
      </c>
      <c s="36">
        <f>ROUND(G207*H207,6)</f>
      </c>
      <c r="L207" s="38">
        <v>0</v>
      </c>
      <c s="32">
        <f>ROUND(ROUND(L207,2)*ROUND(G207,3),2)</f>
      </c>
      <c s="36" t="s">
        <v>77</v>
      </c>
      <c>
        <f>(M207*21)/100</f>
      </c>
      <c t="s">
        <v>27</v>
      </c>
    </row>
    <row r="208" spans="1:5" ht="25.5">
      <c r="A208" s="35" t="s">
        <v>55</v>
      </c>
      <c r="E208" s="39" t="s">
        <v>278</v>
      </c>
    </row>
    <row r="209" spans="1:5" ht="25.5">
      <c r="A209" s="35" t="s">
        <v>56</v>
      </c>
      <c r="E209" s="40" t="s">
        <v>279</v>
      </c>
    </row>
    <row r="210" spans="1:5" ht="102">
      <c r="A210" t="s">
        <v>58</v>
      </c>
      <c r="E210" s="39" t="s">
        <v>280</v>
      </c>
    </row>
    <row r="211" spans="1:16" ht="25.5">
      <c r="A211" t="s">
        <v>49</v>
      </c>
      <c s="34" t="s">
        <v>274</v>
      </c>
      <c s="34" t="s">
        <v>275</v>
      </c>
      <c s="35" t="s">
        <v>282</v>
      </c>
      <c s="6" t="s">
        <v>283</v>
      </c>
      <c s="36" t="s">
        <v>261</v>
      </c>
      <c s="37">
        <v>16.21</v>
      </c>
      <c s="36">
        <v>0</v>
      </c>
      <c s="36">
        <f>ROUND(G211*H211,6)</f>
      </c>
      <c r="L211" s="38">
        <v>0</v>
      </c>
      <c s="32">
        <f>ROUND(ROUND(L211,2)*ROUND(G211,3),2)</f>
      </c>
      <c s="36" t="s">
        <v>77</v>
      </c>
      <c>
        <f>(M211*21)/100</f>
      </c>
      <c t="s">
        <v>27</v>
      </c>
    </row>
    <row r="212" spans="1:5" ht="25.5">
      <c r="A212" s="35" t="s">
        <v>55</v>
      </c>
      <c r="E212" s="39" t="s">
        <v>278</v>
      </c>
    </row>
    <row r="213" spans="1:5" ht="25.5">
      <c r="A213" s="35" t="s">
        <v>56</v>
      </c>
      <c r="E213" s="40" t="s">
        <v>390</v>
      </c>
    </row>
    <row r="214" spans="1:5" ht="102">
      <c r="A214" t="s">
        <v>58</v>
      </c>
      <c r="E214"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COUNTIFS(L8:L145,"=0",A8:A145,"P")+COUNTIFS(L8:L145,"",A8:A145,"P")+SUM(Q8:Q145)</f>
      </c>
    </row>
    <row r="8" spans="1:13" ht="12.75">
      <c r="A8" t="s">
        <v>44</v>
      </c>
      <c r="C8" s="28" t="s">
        <v>605</v>
      </c>
      <c r="E8" s="30" t="s">
        <v>604</v>
      </c>
      <c r="J8" s="29">
        <f>0+J9+J54+J83+J124</f>
      </c>
      <c s="29">
        <f>0+K9+K54+K83+K124</f>
      </c>
      <c s="29">
        <f>0+L9+L54+L83+L124</f>
      </c>
      <c s="29">
        <f>0+M9+M54+M83+M124</f>
      </c>
    </row>
    <row r="9" spans="1:13" ht="12.75">
      <c r="A9" t="s">
        <v>46</v>
      </c>
      <c r="C9" s="31" t="s">
        <v>47</v>
      </c>
      <c r="E9" s="33" t="s">
        <v>48</v>
      </c>
      <c r="J9" s="32">
        <f>0</f>
      </c>
      <c s="32">
        <f>0</f>
      </c>
      <c s="32">
        <f>0+L10+L14+L18+L22+L26+L30+L34+L38+L42+L46+L50</f>
      </c>
      <c s="32">
        <f>0+M10+M14+M18+M22+M26+M30+M34+M38+M42+M46+M50</f>
      </c>
    </row>
    <row r="10" spans="1:16" ht="12.75">
      <c r="A10" t="s">
        <v>49</v>
      </c>
      <c s="34" t="s">
        <v>47</v>
      </c>
      <c s="34" t="s">
        <v>50</v>
      </c>
      <c s="35" t="s">
        <v>51</v>
      </c>
      <c s="6" t="s">
        <v>52</v>
      </c>
      <c s="36" t="s">
        <v>53</v>
      </c>
      <c s="37">
        <v>162</v>
      </c>
      <c s="36">
        <v>0</v>
      </c>
      <c s="36">
        <f>ROUND(G10*H10,6)</f>
      </c>
      <c r="L10" s="38">
        <v>0</v>
      </c>
      <c s="32">
        <f>ROUND(ROUND(L10,2)*ROUND(G10,3),2)</f>
      </c>
      <c s="36" t="s">
        <v>54</v>
      </c>
      <c>
        <f>(M10*21)/100</f>
      </c>
      <c t="s">
        <v>27</v>
      </c>
    </row>
    <row r="11" spans="1:5" ht="12.75">
      <c r="A11" s="35" t="s">
        <v>55</v>
      </c>
      <c r="E11" s="39" t="s">
        <v>51</v>
      </c>
    </row>
    <row r="12" spans="1:5" ht="25.5">
      <c r="A12" s="35" t="s">
        <v>56</v>
      </c>
      <c r="E12" s="40" t="s">
        <v>606</v>
      </c>
    </row>
    <row r="13" spans="1:5" ht="38.25">
      <c r="A13" t="s">
        <v>58</v>
      </c>
      <c r="E13" s="39" t="s">
        <v>59</v>
      </c>
    </row>
    <row r="14" spans="1:16" ht="25.5">
      <c r="A14" t="s">
        <v>49</v>
      </c>
      <c s="34" t="s">
        <v>27</v>
      </c>
      <c s="34" t="s">
        <v>60</v>
      </c>
      <c s="35" t="s">
        <v>51</v>
      </c>
      <c s="6" t="s">
        <v>61</v>
      </c>
      <c s="36" t="s">
        <v>53</v>
      </c>
      <c s="37">
        <v>12</v>
      </c>
      <c s="36">
        <v>0</v>
      </c>
      <c s="36">
        <f>ROUND(G14*H14,6)</f>
      </c>
      <c r="L14" s="38">
        <v>0</v>
      </c>
      <c s="32">
        <f>ROUND(ROUND(L14,2)*ROUND(G14,3),2)</f>
      </c>
      <c s="36" t="s">
        <v>62</v>
      </c>
      <c>
        <f>(M14*21)/100</f>
      </c>
      <c t="s">
        <v>27</v>
      </c>
    </row>
    <row r="15" spans="1:5" ht="12.75">
      <c r="A15" s="35" t="s">
        <v>55</v>
      </c>
      <c r="E15" s="39" t="s">
        <v>51</v>
      </c>
    </row>
    <row r="16" spans="1:5" ht="25.5">
      <c r="A16" s="35" t="s">
        <v>56</v>
      </c>
      <c r="E16" s="40" t="s">
        <v>607</v>
      </c>
    </row>
    <row r="17" spans="1:5" ht="51">
      <c r="A17" t="s">
        <v>58</v>
      </c>
      <c r="E17" s="39" t="s">
        <v>64</v>
      </c>
    </row>
    <row r="18" spans="1:16" ht="25.5">
      <c r="A18" t="s">
        <v>49</v>
      </c>
      <c s="34" t="s">
        <v>26</v>
      </c>
      <c s="34" t="s">
        <v>65</v>
      </c>
      <c s="35" t="s">
        <v>51</v>
      </c>
      <c s="6" t="s">
        <v>66</v>
      </c>
      <c s="36" t="s">
        <v>67</v>
      </c>
      <c s="37">
        <v>13</v>
      </c>
      <c s="36">
        <v>0</v>
      </c>
      <c s="36">
        <f>ROUND(G18*H18,6)</f>
      </c>
      <c r="L18" s="38">
        <v>0</v>
      </c>
      <c s="32">
        <f>ROUND(ROUND(L18,2)*ROUND(G18,3),2)</f>
      </c>
      <c s="36" t="s">
        <v>62</v>
      </c>
      <c>
        <f>(M18*21)/100</f>
      </c>
      <c t="s">
        <v>27</v>
      </c>
    </row>
    <row r="19" spans="1:5" ht="12.75">
      <c r="A19" s="35" t="s">
        <v>55</v>
      </c>
      <c r="E19" s="39" t="s">
        <v>51</v>
      </c>
    </row>
    <row r="20" spans="1:5" ht="25.5">
      <c r="A20" s="35" t="s">
        <v>56</v>
      </c>
      <c r="E20" s="40" t="s">
        <v>608</v>
      </c>
    </row>
    <row r="21" spans="1:5" ht="38.25">
      <c r="A21" t="s">
        <v>58</v>
      </c>
      <c r="E21" s="39" t="s">
        <v>69</v>
      </c>
    </row>
    <row r="22" spans="1:16" ht="25.5">
      <c r="A22" t="s">
        <v>49</v>
      </c>
      <c s="34" t="s">
        <v>70</v>
      </c>
      <c s="34" t="s">
        <v>71</v>
      </c>
      <c s="35" t="s">
        <v>51</v>
      </c>
      <c s="6" t="s">
        <v>66</v>
      </c>
      <c s="36" t="s">
        <v>67</v>
      </c>
      <c s="37">
        <v>7</v>
      </c>
      <c s="36">
        <v>0</v>
      </c>
      <c s="36">
        <f>ROUND(G22*H22,6)</f>
      </c>
      <c r="L22" s="38">
        <v>0</v>
      </c>
      <c s="32">
        <f>ROUND(ROUND(L22,2)*ROUND(G22,3),2)</f>
      </c>
      <c s="36" t="s">
        <v>62</v>
      </c>
      <c>
        <f>(M22*21)/100</f>
      </c>
      <c t="s">
        <v>27</v>
      </c>
    </row>
    <row r="23" spans="1:5" ht="12.75">
      <c r="A23" s="35" t="s">
        <v>55</v>
      </c>
      <c r="E23" s="39" t="s">
        <v>51</v>
      </c>
    </row>
    <row r="24" spans="1:5" ht="12.75">
      <c r="A24" s="35" t="s">
        <v>56</v>
      </c>
      <c r="E24" s="40" t="s">
        <v>72</v>
      </c>
    </row>
    <row r="25" spans="1:5" ht="38.25">
      <c r="A25" t="s">
        <v>58</v>
      </c>
      <c r="E25" s="39" t="s">
        <v>73</v>
      </c>
    </row>
    <row r="26" spans="1:16" ht="25.5">
      <c r="A26" t="s">
        <v>49</v>
      </c>
      <c s="34" t="s">
        <v>74</v>
      </c>
      <c s="34" t="s">
        <v>75</v>
      </c>
      <c s="35" t="s">
        <v>51</v>
      </c>
      <c s="6" t="s">
        <v>76</v>
      </c>
      <c s="36" t="s">
        <v>67</v>
      </c>
      <c s="37">
        <v>20</v>
      </c>
      <c s="36">
        <v>0</v>
      </c>
      <c s="36">
        <f>ROUND(G26*H26,6)</f>
      </c>
      <c r="L26" s="38">
        <v>0</v>
      </c>
      <c s="32">
        <f>ROUND(ROUND(L26,2)*ROUND(G26,3),2)</f>
      </c>
      <c s="36" t="s">
        <v>77</v>
      </c>
      <c>
        <f>(M26*21)/100</f>
      </c>
      <c t="s">
        <v>27</v>
      </c>
    </row>
    <row r="27" spans="1:5" ht="12.75">
      <c r="A27" s="35" t="s">
        <v>55</v>
      </c>
      <c r="E27" s="39" t="s">
        <v>51</v>
      </c>
    </row>
    <row r="28" spans="1:5" ht="12.75">
      <c r="A28" s="35" t="s">
        <v>56</v>
      </c>
      <c r="E28" s="40" t="s">
        <v>78</v>
      </c>
    </row>
    <row r="29" spans="1:5" ht="25.5">
      <c r="A29" t="s">
        <v>58</v>
      </c>
      <c r="E29" s="39" t="s">
        <v>79</v>
      </c>
    </row>
    <row r="30" spans="1:16" ht="12.75">
      <c r="A30" t="s">
        <v>49</v>
      </c>
      <c s="34" t="s">
        <v>80</v>
      </c>
      <c s="34" t="s">
        <v>81</v>
      </c>
      <c s="35" t="s">
        <v>51</v>
      </c>
      <c s="6" t="s">
        <v>82</v>
      </c>
      <c s="36" t="s">
        <v>53</v>
      </c>
      <c s="37">
        <v>90</v>
      </c>
      <c s="36">
        <v>0</v>
      </c>
      <c s="36">
        <f>ROUND(G30*H30,6)</f>
      </c>
      <c r="L30" s="38">
        <v>0</v>
      </c>
      <c s="32">
        <f>ROUND(ROUND(L30,2)*ROUND(G30,3),2)</f>
      </c>
      <c s="36" t="s">
        <v>62</v>
      </c>
      <c>
        <f>(M30*21)/100</f>
      </c>
      <c t="s">
        <v>27</v>
      </c>
    </row>
    <row r="31" spans="1:5" ht="12.75">
      <c r="A31" s="35" t="s">
        <v>55</v>
      </c>
      <c r="E31" s="39" t="s">
        <v>51</v>
      </c>
    </row>
    <row r="32" spans="1:5" ht="12.75">
      <c r="A32" s="35" t="s">
        <v>56</v>
      </c>
      <c r="E32" s="40" t="s">
        <v>609</v>
      </c>
    </row>
    <row r="33" spans="1:5" ht="38.25">
      <c r="A33" t="s">
        <v>58</v>
      </c>
      <c r="E33" s="39" t="s">
        <v>84</v>
      </c>
    </row>
    <row r="34" spans="1:16" ht="12.75">
      <c r="A34" t="s">
        <v>49</v>
      </c>
      <c s="34" t="s">
        <v>85</v>
      </c>
      <c s="34" t="s">
        <v>86</v>
      </c>
      <c s="35" t="s">
        <v>51</v>
      </c>
      <c s="6" t="s">
        <v>87</v>
      </c>
      <c s="36" t="s">
        <v>53</v>
      </c>
      <c s="37">
        <v>216</v>
      </c>
      <c s="36">
        <v>0</v>
      </c>
      <c s="36">
        <f>ROUND(G34*H34,6)</f>
      </c>
      <c r="L34" s="38">
        <v>0</v>
      </c>
      <c s="32">
        <f>ROUND(ROUND(L34,2)*ROUND(G34,3),2)</f>
      </c>
      <c s="36" t="s">
        <v>62</v>
      </c>
      <c>
        <f>(M34*21)/100</f>
      </c>
      <c t="s">
        <v>27</v>
      </c>
    </row>
    <row r="35" spans="1:5" ht="12.75">
      <c r="A35" s="35" t="s">
        <v>55</v>
      </c>
      <c r="E35" s="39" t="s">
        <v>51</v>
      </c>
    </row>
    <row r="36" spans="1:5" ht="25.5">
      <c r="A36" s="35" t="s">
        <v>56</v>
      </c>
      <c r="E36" s="40" t="s">
        <v>610</v>
      </c>
    </row>
    <row r="37" spans="1:5" ht="38.25">
      <c r="A37" t="s">
        <v>58</v>
      </c>
      <c r="E37" s="39" t="s">
        <v>89</v>
      </c>
    </row>
    <row r="38" spans="1:16" ht="12.75">
      <c r="A38" t="s">
        <v>49</v>
      </c>
      <c s="34" t="s">
        <v>90</v>
      </c>
      <c s="34" t="s">
        <v>91</v>
      </c>
      <c s="35" t="s">
        <v>51</v>
      </c>
      <c s="6" t="s">
        <v>92</v>
      </c>
      <c s="36" t="s">
        <v>53</v>
      </c>
      <c s="37">
        <v>108</v>
      </c>
      <c s="36">
        <v>0</v>
      </c>
      <c s="36">
        <f>ROUND(G38*H38,6)</f>
      </c>
      <c r="L38" s="38">
        <v>0</v>
      </c>
      <c s="32">
        <f>ROUND(ROUND(L38,2)*ROUND(G38,3),2)</f>
      </c>
      <c s="36" t="s">
        <v>77</v>
      </c>
      <c>
        <f>(M38*21)/100</f>
      </c>
      <c t="s">
        <v>27</v>
      </c>
    </row>
    <row r="39" spans="1:5" ht="12.75">
      <c r="A39" s="35" t="s">
        <v>55</v>
      </c>
      <c r="E39" s="39" t="s">
        <v>51</v>
      </c>
    </row>
    <row r="40" spans="1:5" ht="12.75">
      <c r="A40" s="35" t="s">
        <v>56</v>
      </c>
      <c r="E40" s="40" t="s">
        <v>93</v>
      </c>
    </row>
    <row r="41" spans="1:5" ht="25.5">
      <c r="A41" t="s">
        <v>58</v>
      </c>
      <c r="E41" s="39" t="s">
        <v>94</v>
      </c>
    </row>
    <row r="42" spans="1:16" ht="25.5">
      <c r="A42" t="s">
        <v>49</v>
      </c>
      <c s="34" t="s">
        <v>95</v>
      </c>
      <c s="34" t="s">
        <v>96</v>
      </c>
      <c s="35" t="s">
        <v>51</v>
      </c>
      <c s="6" t="s">
        <v>97</v>
      </c>
      <c s="36" t="s">
        <v>98</v>
      </c>
      <c s="37">
        <v>170</v>
      </c>
      <c s="36">
        <v>0</v>
      </c>
      <c s="36">
        <f>ROUND(G42*H42,6)</f>
      </c>
      <c r="L42" s="38">
        <v>0</v>
      </c>
      <c s="32">
        <f>ROUND(ROUND(L42,2)*ROUND(G42,3),2)</f>
      </c>
      <c s="36" t="s">
        <v>62</v>
      </c>
      <c>
        <f>(M42*21)/100</f>
      </c>
      <c t="s">
        <v>27</v>
      </c>
    </row>
    <row r="43" spans="1:5" ht="12.75">
      <c r="A43" s="35" t="s">
        <v>55</v>
      </c>
      <c r="E43" s="39" t="s">
        <v>51</v>
      </c>
    </row>
    <row r="44" spans="1:5" ht="25.5">
      <c r="A44" s="35" t="s">
        <v>56</v>
      </c>
      <c r="E44" s="40" t="s">
        <v>611</v>
      </c>
    </row>
    <row r="45" spans="1:5" ht="25.5">
      <c r="A45" t="s">
        <v>58</v>
      </c>
      <c r="E45" s="39" t="s">
        <v>100</v>
      </c>
    </row>
    <row r="46" spans="1:16" ht="12.75">
      <c r="A46" t="s">
        <v>49</v>
      </c>
      <c s="34" t="s">
        <v>101</v>
      </c>
      <c s="34" t="s">
        <v>102</v>
      </c>
      <c s="35" t="s">
        <v>51</v>
      </c>
      <c s="6" t="s">
        <v>103</v>
      </c>
      <c s="36" t="s">
        <v>98</v>
      </c>
      <c s="37">
        <v>204</v>
      </c>
      <c s="36">
        <v>0</v>
      </c>
      <c s="36">
        <f>ROUND(G46*H46,6)</f>
      </c>
      <c r="L46" s="38">
        <v>0</v>
      </c>
      <c s="32">
        <f>ROUND(ROUND(L46,2)*ROUND(G46,3),2)</f>
      </c>
      <c s="36" t="s">
        <v>62</v>
      </c>
      <c>
        <f>(M46*21)/100</f>
      </c>
      <c t="s">
        <v>27</v>
      </c>
    </row>
    <row r="47" spans="1:5" ht="12.75">
      <c r="A47" s="35" t="s">
        <v>55</v>
      </c>
      <c r="E47" s="39" t="s">
        <v>51</v>
      </c>
    </row>
    <row r="48" spans="1:5" ht="12.75">
      <c r="A48" s="35" t="s">
        <v>56</v>
      </c>
      <c r="E48" s="40" t="s">
        <v>104</v>
      </c>
    </row>
    <row r="49" spans="1:5" ht="25.5">
      <c r="A49" t="s">
        <v>58</v>
      </c>
      <c r="E49" s="39" t="s">
        <v>105</v>
      </c>
    </row>
    <row r="50" spans="1:16" ht="12.75">
      <c r="A50" t="s">
        <v>49</v>
      </c>
      <c s="34" t="s">
        <v>106</v>
      </c>
      <c s="34" t="s">
        <v>107</v>
      </c>
      <c s="35" t="s">
        <v>51</v>
      </c>
      <c s="6" t="s">
        <v>108</v>
      </c>
      <c s="36" t="s">
        <v>53</v>
      </c>
      <c s="37">
        <v>90</v>
      </c>
      <c s="36">
        <v>0</v>
      </c>
      <c s="36">
        <f>ROUND(G50*H50,6)</f>
      </c>
      <c r="L50" s="38">
        <v>0</v>
      </c>
      <c s="32">
        <f>ROUND(ROUND(L50,2)*ROUND(G50,3),2)</f>
      </c>
      <c s="36" t="s">
        <v>62</v>
      </c>
      <c>
        <f>(M50*21)/100</f>
      </c>
      <c t="s">
        <v>27</v>
      </c>
    </row>
    <row r="51" spans="1:5" ht="12.75">
      <c r="A51" s="35" t="s">
        <v>55</v>
      </c>
      <c r="E51" s="39" t="s">
        <v>51</v>
      </c>
    </row>
    <row r="52" spans="1:5" ht="12.75">
      <c r="A52" s="35" t="s">
        <v>56</v>
      </c>
      <c r="E52" s="40" t="s">
        <v>109</v>
      </c>
    </row>
    <row r="53" spans="1:5" ht="25.5">
      <c r="A53" t="s">
        <v>58</v>
      </c>
      <c r="E53" s="39" t="s">
        <v>110</v>
      </c>
    </row>
    <row r="54" spans="1:13" ht="12.75">
      <c r="A54" t="s">
        <v>46</v>
      </c>
      <c r="C54" s="31" t="s">
        <v>27</v>
      </c>
      <c r="E54" s="33" t="s">
        <v>111</v>
      </c>
      <c r="J54" s="32">
        <f>0</f>
      </c>
      <c s="32">
        <f>0</f>
      </c>
      <c s="32">
        <f>0+L55+L59+L63+L67+L71+L75+L79</f>
      </c>
      <c s="32">
        <f>0+M55+M59+M63+M67+M71+M75+M79</f>
      </c>
    </row>
    <row r="55" spans="1:16" ht="25.5">
      <c r="A55" t="s">
        <v>49</v>
      </c>
      <c s="34" t="s">
        <v>112</v>
      </c>
      <c s="34" t="s">
        <v>298</v>
      </c>
      <c s="35" t="s">
        <v>51</v>
      </c>
      <c s="6" t="s">
        <v>299</v>
      </c>
      <c s="36" t="s">
        <v>67</v>
      </c>
      <c s="37">
        <v>5</v>
      </c>
      <c s="36">
        <v>0</v>
      </c>
      <c s="36">
        <f>ROUND(G55*H55,6)</f>
      </c>
      <c r="L55" s="38">
        <v>0</v>
      </c>
      <c s="32">
        <f>ROUND(ROUND(L55,2)*ROUND(G55,3),2)</f>
      </c>
      <c s="36" t="s">
        <v>62</v>
      </c>
      <c>
        <f>(M55*21)/100</f>
      </c>
      <c t="s">
        <v>27</v>
      </c>
    </row>
    <row r="56" spans="1:5" ht="12.75">
      <c r="A56" s="35" t="s">
        <v>55</v>
      </c>
      <c r="E56" s="39" t="s">
        <v>51</v>
      </c>
    </row>
    <row r="57" spans="1:5" ht="12.75">
      <c r="A57" s="35" t="s">
        <v>56</v>
      </c>
      <c r="E57" s="40" t="s">
        <v>612</v>
      </c>
    </row>
    <row r="58" spans="1:5" ht="51">
      <c r="A58" t="s">
        <v>58</v>
      </c>
      <c r="E58" s="39" t="s">
        <v>301</v>
      </c>
    </row>
    <row r="59" spans="1:16" ht="25.5">
      <c r="A59" t="s">
        <v>49</v>
      </c>
      <c s="34" t="s">
        <v>117</v>
      </c>
      <c s="34" t="s">
        <v>613</v>
      </c>
      <c s="35" t="s">
        <v>51</v>
      </c>
      <c s="6" t="s">
        <v>614</v>
      </c>
      <c s="36" t="s">
        <v>67</v>
      </c>
      <c s="37">
        <v>4</v>
      </c>
      <c s="36">
        <v>0</v>
      </c>
      <c s="36">
        <f>ROUND(G59*H59,6)</f>
      </c>
      <c r="L59" s="38">
        <v>0</v>
      </c>
      <c s="32">
        <f>ROUND(ROUND(L59,2)*ROUND(G59,3),2)</f>
      </c>
      <c s="36" t="s">
        <v>62</v>
      </c>
      <c>
        <f>(M59*21)/100</f>
      </c>
      <c t="s">
        <v>27</v>
      </c>
    </row>
    <row r="60" spans="1:5" ht="12.75">
      <c r="A60" s="35" t="s">
        <v>55</v>
      </c>
      <c r="E60" s="39" t="s">
        <v>51</v>
      </c>
    </row>
    <row r="61" spans="1:5" ht="12.75">
      <c r="A61" s="35" t="s">
        <v>56</v>
      </c>
      <c r="E61" s="40" t="s">
        <v>615</v>
      </c>
    </row>
    <row r="62" spans="1:5" ht="51">
      <c r="A62" t="s">
        <v>58</v>
      </c>
      <c r="E62" s="39" t="s">
        <v>301</v>
      </c>
    </row>
    <row r="63" spans="1:16" ht="25.5">
      <c r="A63" t="s">
        <v>49</v>
      </c>
      <c s="34" t="s">
        <v>122</v>
      </c>
      <c s="34" t="s">
        <v>113</v>
      </c>
      <c s="35" t="s">
        <v>51</v>
      </c>
      <c s="6" t="s">
        <v>114</v>
      </c>
      <c s="36" t="s">
        <v>53</v>
      </c>
      <c s="37">
        <v>623</v>
      </c>
      <c s="36">
        <v>0</v>
      </c>
      <c s="36">
        <f>ROUND(G63*H63,6)</f>
      </c>
      <c r="L63" s="38">
        <v>0</v>
      </c>
      <c s="32">
        <f>ROUND(ROUND(L63,2)*ROUND(G63,3),2)</f>
      </c>
      <c s="36" t="s">
        <v>62</v>
      </c>
      <c>
        <f>(M63*21)/100</f>
      </c>
      <c t="s">
        <v>27</v>
      </c>
    </row>
    <row r="64" spans="1:5" ht="12.75">
      <c r="A64" s="35" t="s">
        <v>55</v>
      </c>
      <c r="E64" s="39" t="s">
        <v>51</v>
      </c>
    </row>
    <row r="65" spans="1:5" ht="25.5">
      <c r="A65" s="35" t="s">
        <v>56</v>
      </c>
      <c r="E65" s="40" t="s">
        <v>616</v>
      </c>
    </row>
    <row r="66" spans="1:5" ht="51">
      <c r="A66" t="s">
        <v>58</v>
      </c>
      <c r="E66" s="39" t="s">
        <v>116</v>
      </c>
    </row>
    <row r="67" spans="1:16" ht="25.5">
      <c r="A67" t="s">
        <v>49</v>
      </c>
      <c s="34" t="s">
        <v>128</v>
      </c>
      <c s="34" t="s">
        <v>118</v>
      </c>
      <c s="35" t="s">
        <v>51</v>
      </c>
      <c s="6" t="s">
        <v>119</v>
      </c>
      <c s="36" t="s">
        <v>53</v>
      </c>
      <c s="37">
        <v>623</v>
      </c>
      <c s="36">
        <v>0</v>
      </c>
      <c s="36">
        <f>ROUND(G67*H67,6)</f>
      </c>
      <c r="L67" s="38">
        <v>0</v>
      </c>
      <c s="32">
        <f>ROUND(ROUND(L67,2)*ROUND(G67,3),2)</f>
      </c>
      <c s="36" t="s">
        <v>62</v>
      </c>
      <c>
        <f>(M67*21)/100</f>
      </c>
      <c t="s">
        <v>27</v>
      </c>
    </row>
    <row r="68" spans="1:5" ht="12.75">
      <c r="A68" s="35" t="s">
        <v>55</v>
      </c>
      <c r="E68" s="39" t="s">
        <v>51</v>
      </c>
    </row>
    <row r="69" spans="1:5" ht="12.75">
      <c r="A69" s="35" t="s">
        <v>56</v>
      </c>
      <c r="E69" s="40" t="s">
        <v>120</v>
      </c>
    </row>
    <row r="70" spans="1:5" ht="38.25">
      <c r="A70" t="s">
        <v>58</v>
      </c>
      <c r="E70" s="39" t="s">
        <v>121</v>
      </c>
    </row>
    <row r="71" spans="1:16" ht="25.5">
      <c r="A71" t="s">
        <v>49</v>
      </c>
      <c s="34" t="s">
        <v>133</v>
      </c>
      <c s="34" t="s">
        <v>123</v>
      </c>
      <c s="35" t="s">
        <v>51</v>
      </c>
      <c s="6" t="s">
        <v>124</v>
      </c>
      <c s="36" t="s">
        <v>125</v>
      </c>
      <c s="37">
        <v>46.6</v>
      </c>
      <c s="36">
        <v>0</v>
      </c>
      <c s="36">
        <f>ROUND(G71*H71,6)</f>
      </c>
      <c r="L71" s="38">
        <v>0</v>
      </c>
      <c s="32">
        <f>ROUND(ROUND(L71,2)*ROUND(G71,3),2)</f>
      </c>
      <c s="36" t="s">
        <v>62</v>
      </c>
      <c>
        <f>(M71*21)/100</f>
      </c>
      <c t="s">
        <v>27</v>
      </c>
    </row>
    <row r="72" spans="1:5" ht="12.75">
      <c r="A72" s="35" t="s">
        <v>55</v>
      </c>
      <c r="E72" s="39" t="s">
        <v>51</v>
      </c>
    </row>
    <row r="73" spans="1:5" ht="25.5">
      <c r="A73" s="35" t="s">
        <v>56</v>
      </c>
      <c r="E73" s="40" t="s">
        <v>617</v>
      </c>
    </row>
    <row r="74" spans="1:5" ht="76.5">
      <c r="A74" t="s">
        <v>58</v>
      </c>
      <c r="E74" s="39" t="s">
        <v>127</v>
      </c>
    </row>
    <row r="75" spans="1:16" ht="25.5">
      <c r="A75" t="s">
        <v>49</v>
      </c>
      <c s="34" t="s">
        <v>139</v>
      </c>
      <c s="34" t="s">
        <v>129</v>
      </c>
      <c s="35" t="s">
        <v>51</v>
      </c>
      <c s="6" t="s">
        <v>130</v>
      </c>
      <c s="36" t="s">
        <v>125</v>
      </c>
      <c s="37">
        <v>2.5</v>
      </c>
      <c s="36">
        <v>0</v>
      </c>
      <c s="36">
        <f>ROUND(G75*H75,6)</f>
      </c>
      <c r="L75" s="38">
        <v>0</v>
      </c>
      <c s="32">
        <f>ROUND(ROUND(L75,2)*ROUND(G75,3),2)</f>
      </c>
      <c s="36" t="s">
        <v>62</v>
      </c>
      <c>
        <f>(M75*21)/100</f>
      </c>
      <c t="s">
        <v>27</v>
      </c>
    </row>
    <row r="76" spans="1:5" ht="12.75">
      <c r="A76" s="35" t="s">
        <v>55</v>
      </c>
      <c r="E76" s="39" t="s">
        <v>51</v>
      </c>
    </row>
    <row r="77" spans="1:5" ht="12.75">
      <c r="A77" s="35" t="s">
        <v>56</v>
      </c>
      <c r="E77" s="40" t="s">
        <v>618</v>
      </c>
    </row>
    <row r="78" spans="1:5" ht="63.75">
      <c r="A78" t="s">
        <v>58</v>
      </c>
      <c r="E78" s="39" t="s">
        <v>132</v>
      </c>
    </row>
    <row r="79" spans="1:16" ht="25.5">
      <c r="A79" t="s">
        <v>49</v>
      </c>
      <c s="34" t="s">
        <v>144</v>
      </c>
      <c s="34" t="s">
        <v>134</v>
      </c>
      <c s="35" t="s">
        <v>51</v>
      </c>
      <c s="6" t="s">
        <v>135</v>
      </c>
      <c s="36" t="s">
        <v>125</v>
      </c>
      <c s="37">
        <v>18</v>
      </c>
      <c s="36">
        <v>0</v>
      </c>
      <c s="36">
        <f>ROUND(G79*H79,6)</f>
      </c>
      <c r="L79" s="38">
        <v>0</v>
      </c>
      <c s="32">
        <f>ROUND(ROUND(L79,2)*ROUND(G79,3),2)</f>
      </c>
      <c s="36" t="s">
        <v>62</v>
      </c>
      <c>
        <f>(M79*21)/100</f>
      </c>
      <c t="s">
        <v>27</v>
      </c>
    </row>
    <row r="80" spans="1:5" ht="12.75">
      <c r="A80" s="35" t="s">
        <v>55</v>
      </c>
      <c r="E80" s="39" t="s">
        <v>51</v>
      </c>
    </row>
    <row r="81" spans="1:5" ht="25.5">
      <c r="A81" s="35" t="s">
        <v>56</v>
      </c>
      <c r="E81" s="40" t="s">
        <v>619</v>
      </c>
    </row>
    <row r="82" spans="1:5" ht="76.5">
      <c r="A82" t="s">
        <v>58</v>
      </c>
      <c r="E82" s="39" t="s">
        <v>137</v>
      </c>
    </row>
    <row r="83" spans="1:13" ht="12.75">
      <c r="A83" t="s">
        <v>46</v>
      </c>
      <c r="C83" s="31" t="s">
        <v>26</v>
      </c>
      <c r="E83" s="33" t="s">
        <v>165</v>
      </c>
      <c r="J83" s="32">
        <f>0</f>
      </c>
      <c s="32">
        <f>0</f>
      </c>
      <c s="32">
        <f>0+L84+L88+L92+L96+L100+L104+L108+L112+L116+L120</f>
      </c>
      <c s="32">
        <f>0+M84+M88+M92+M96+M100+M104+M108+M112+M116+M120</f>
      </c>
    </row>
    <row r="84" spans="1:16" ht="25.5">
      <c r="A84" t="s">
        <v>49</v>
      </c>
      <c s="34" t="s">
        <v>149</v>
      </c>
      <c s="34" t="s">
        <v>65</v>
      </c>
      <c s="35" t="s">
        <v>51</v>
      </c>
      <c s="6" t="s">
        <v>66</v>
      </c>
      <c s="36" t="s">
        <v>67</v>
      </c>
      <c s="37">
        <v>276</v>
      </c>
      <c s="36">
        <v>0</v>
      </c>
      <c s="36">
        <f>ROUND(G84*H84,6)</f>
      </c>
      <c r="L84" s="38">
        <v>0</v>
      </c>
      <c s="32">
        <f>ROUND(ROUND(L84,2)*ROUND(G84,3),2)</f>
      </c>
      <c s="36" t="s">
        <v>62</v>
      </c>
      <c>
        <f>(M84*21)/100</f>
      </c>
      <c t="s">
        <v>27</v>
      </c>
    </row>
    <row r="85" spans="1:5" ht="12.75">
      <c r="A85" s="35" t="s">
        <v>55</v>
      </c>
      <c r="E85" s="39" t="s">
        <v>51</v>
      </c>
    </row>
    <row r="86" spans="1:5" ht="51">
      <c r="A86" s="35" t="s">
        <v>56</v>
      </c>
      <c r="E86" s="40" t="s">
        <v>620</v>
      </c>
    </row>
    <row r="87" spans="1:5" ht="51">
      <c r="A87" t="s">
        <v>58</v>
      </c>
      <c r="E87" s="39" t="s">
        <v>621</v>
      </c>
    </row>
    <row r="88" spans="1:16" ht="25.5">
      <c r="A88" t="s">
        <v>49</v>
      </c>
      <c s="34" t="s">
        <v>154</v>
      </c>
      <c s="34" t="s">
        <v>150</v>
      </c>
      <c s="35" t="s">
        <v>51</v>
      </c>
      <c s="6" t="s">
        <v>151</v>
      </c>
      <c s="36" t="s">
        <v>53</v>
      </c>
      <c s="37">
        <v>127</v>
      </c>
      <c s="36">
        <v>0</v>
      </c>
      <c s="36">
        <f>ROUND(G88*H88,6)</f>
      </c>
      <c r="L88" s="38">
        <v>0</v>
      </c>
      <c s="32">
        <f>ROUND(ROUND(L88,2)*ROUND(G88,3),2)</f>
      </c>
      <c s="36" t="s">
        <v>62</v>
      </c>
      <c>
        <f>(M88*21)/100</f>
      </c>
      <c t="s">
        <v>27</v>
      </c>
    </row>
    <row r="89" spans="1:5" ht="12.75">
      <c r="A89" s="35" t="s">
        <v>55</v>
      </c>
      <c r="E89" s="39" t="s">
        <v>51</v>
      </c>
    </row>
    <row r="90" spans="1:5" ht="38.25">
      <c r="A90" s="35" t="s">
        <v>56</v>
      </c>
      <c r="E90" s="40" t="s">
        <v>592</v>
      </c>
    </row>
    <row r="91" spans="1:5" ht="76.5">
      <c r="A91" t="s">
        <v>58</v>
      </c>
      <c r="E91" s="39" t="s">
        <v>153</v>
      </c>
    </row>
    <row r="92" spans="1:16" ht="25.5">
      <c r="A92" t="s">
        <v>49</v>
      </c>
      <c s="34" t="s">
        <v>159</v>
      </c>
      <c s="34" t="s">
        <v>155</v>
      </c>
      <c s="35" t="s">
        <v>51</v>
      </c>
      <c s="6" t="s">
        <v>156</v>
      </c>
      <c s="36" t="s">
        <v>53</v>
      </c>
      <c s="37">
        <v>69</v>
      </c>
      <c s="36">
        <v>0</v>
      </c>
      <c s="36">
        <f>ROUND(G92*H92,6)</f>
      </c>
      <c r="L92" s="38">
        <v>0</v>
      </c>
      <c s="32">
        <f>ROUND(ROUND(L92,2)*ROUND(G92,3),2)</f>
      </c>
      <c s="36" t="s">
        <v>62</v>
      </c>
      <c>
        <f>(M92*21)/100</f>
      </c>
      <c t="s">
        <v>27</v>
      </c>
    </row>
    <row r="93" spans="1:5" ht="12.75">
      <c r="A93" s="35" t="s">
        <v>55</v>
      </c>
      <c r="E93" s="39" t="s">
        <v>51</v>
      </c>
    </row>
    <row r="94" spans="1:5" ht="38.25">
      <c r="A94" s="35" t="s">
        <v>56</v>
      </c>
      <c r="E94" s="40" t="s">
        <v>561</v>
      </c>
    </row>
    <row r="95" spans="1:5" ht="63.75">
      <c r="A95" t="s">
        <v>58</v>
      </c>
      <c r="E95" s="39" t="s">
        <v>158</v>
      </c>
    </row>
    <row r="96" spans="1:16" ht="12.75">
      <c r="A96" t="s">
        <v>49</v>
      </c>
      <c s="34" t="s">
        <v>166</v>
      </c>
      <c s="34" t="s">
        <v>175</v>
      </c>
      <c s="35" t="s">
        <v>51</v>
      </c>
      <c s="6" t="s">
        <v>176</v>
      </c>
      <c s="36" t="s">
        <v>53</v>
      </c>
      <c s="37">
        <v>759</v>
      </c>
      <c s="36">
        <v>0</v>
      </c>
      <c s="36">
        <f>ROUND(G96*H96,6)</f>
      </c>
      <c r="L96" s="38">
        <v>0</v>
      </c>
      <c s="32">
        <f>ROUND(ROUND(L96,2)*ROUND(G96,3),2)</f>
      </c>
      <c s="36" t="s">
        <v>62</v>
      </c>
      <c>
        <f>(M96*21)/100</f>
      </c>
      <c t="s">
        <v>27</v>
      </c>
    </row>
    <row r="97" spans="1:5" ht="12.75">
      <c r="A97" s="35" t="s">
        <v>55</v>
      </c>
      <c r="E97" s="39" t="s">
        <v>51</v>
      </c>
    </row>
    <row r="98" spans="1:5" ht="25.5">
      <c r="A98" s="35" t="s">
        <v>56</v>
      </c>
      <c r="E98" s="40" t="s">
        <v>622</v>
      </c>
    </row>
    <row r="99" spans="1:5" ht="38.25">
      <c r="A99" t="s">
        <v>58</v>
      </c>
      <c r="E99" s="39" t="s">
        <v>178</v>
      </c>
    </row>
    <row r="100" spans="1:16" ht="12.75">
      <c r="A100" t="s">
        <v>49</v>
      </c>
      <c s="34" t="s">
        <v>168</v>
      </c>
      <c s="34" t="s">
        <v>346</v>
      </c>
      <c s="35" t="s">
        <v>51</v>
      </c>
      <c s="6" t="s">
        <v>347</v>
      </c>
      <c s="36" t="s">
        <v>53</v>
      </c>
      <c s="37">
        <v>911</v>
      </c>
      <c s="36">
        <v>0</v>
      </c>
      <c s="36">
        <f>ROUND(G100*H100,6)</f>
      </c>
      <c r="L100" s="38">
        <v>0</v>
      </c>
      <c s="32">
        <f>ROUND(ROUND(L100,2)*ROUND(G100,3),2)</f>
      </c>
      <c s="36" t="s">
        <v>62</v>
      </c>
      <c>
        <f>(M100*21)/100</f>
      </c>
      <c t="s">
        <v>27</v>
      </c>
    </row>
    <row r="101" spans="1:5" ht="12.75">
      <c r="A101" s="35" t="s">
        <v>55</v>
      </c>
      <c r="E101" s="39" t="s">
        <v>51</v>
      </c>
    </row>
    <row r="102" spans="1:5" ht="12.75">
      <c r="A102" s="35" t="s">
        <v>56</v>
      </c>
      <c r="E102" s="40" t="s">
        <v>182</v>
      </c>
    </row>
    <row r="103" spans="1:5" ht="38.25">
      <c r="A103" t="s">
        <v>58</v>
      </c>
      <c r="E103" s="39" t="s">
        <v>348</v>
      </c>
    </row>
    <row r="104" spans="1:16" ht="12.75">
      <c r="A104" t="s">
        <v>49</v>
      </c>
      <c s="34" t="s">
        <v>171</v>
      </c>
      <c s="34" t="s">
        <v>185</v>
      </c>
      <c s="35" t="s">
        <v>51</v>
      </c>
      <c s="6" t="s">
        <v>186</v>
      </c>
      <c s="36" t="s">
        <v>53</v>
      </c>
      <c s="37">
        <v>365</v>
      </c>
      <c s="36">
        <v>0</v>
      </c>
      <c s="36">
        <f>ROUND(G104*H104,6)</f>
      </c>
      <c r="L104" s="38">
        <v>0</v>
      </c>
      <c s="32">
        <f>ROUND(ROUND(L104,2)*ROUND(G104,3),2)</f>
      </c>
      <c s="36" t="s">
        <v>62</v>
      </c>
      <c>
        <f>(M104*21)/100</f>
      </c>
      <c t="s">
        <v>27</v>
      </c>
    </row>
    <row r="105" spans="1:5" ht="12.75">
      <c r="A105" s="35" t="s">
        <v>55</v>
      </c>
      <c r="E105" s="39" t="s">
        <v>51</v>
      </c>
    </row>
    <row r="106" spans="1:5" ht="25.5">
      <c r="A106" s="35" t="s">
        <v>56</v>
      </c>
      <c r="E106" s="40" t="s">
        <v>623</v>
      </c>
    </row>
    <row r="107" spans="1:5" ht="38.25">
      <c r="A107" t="s">
        <v>58</v>
      </c>
      <c r="E107" s="39" t="s">
        <v>188</v>
      </c>
    </row>
    <row r="108" spans="1:16" ht="25.5">
      <c r="A108" t="s">
        <v>49</v>
      </c>
      <c s="34" t="s">
        <v>172</v>
      </c>
      <c s="34" t="s">
        <v>96</v>
      </c>
      <c s="35" t="s">
        <v>51</v>
      </c>
      <c s="6" t="s">
        <v>97</v>
      </c>
      <c s="36" t="s">
        <v>98</v>
      </c>
      <c s="37">
        <v>392</v>
      </c>
      <c s="36">
        <v>0</v>
      </c>
      <c s="36">
        <f>ROUND(G108*H108,6)</f>
      </c>
      <c r="L108" s="38">
        <v>0</v>
      </c>
      <c s="32">
        <f>ROUND(ROUND(L108,2)*ROUND(G108,3),2)</f>
      </c>
      <c s="36" t="s">
        <v>62</v>
      </c>
      <c>
        <f>(M108*21)/100</f>
      </c>
      <c t="s">
        <v>27</v>
      </c>
    </row>
    <row r="109" spans="1:5" ht="12.75">
      <c r="A109" s="35" t="s">
        <v>55</v>
      </c>
      <c r="E109" s="39" t="s">
        <v>51</v>
      </c>
    </row>
    <row r="110" spans="1:5" ht="38.25">
      <c r="A110" s="35" t="s">
        <v>56</v>
      </c>
      <c r="E110" s="40" t="s">
        <v>624</v>
      </c>
    </row>
    <row r="111" spans="1:5" ht="38.25">
      <c r="A111" t="s">
        <v>58</v>
      </c>
      <c r="E111" s="39" t="s">
        <v>191</v>
      </c>
    </row>
    <row r="112" spans="1:16" ht="12.75">
      <c r="A112" t="s">
        <v>49</v>
      </c>
      <c s="34" t="s">
        <v>173</v>
      </c>
      <c s="34" t="s">
        <v>193</v>
      </c>
      <c s="35" t="s">
        <v>51</v>
      </c>
      <c s="6" t="s">
        <v>194</v>
      </c>
      <c s="36" t="s">
        <v>98</v>
      </c>
      <c s="37">
        <v>319</v>
      </c>
      <c s="36">
        <v>0</v>
      </c>
      <c s="36">
        <f>ROUND(G112*H112,6)</f>
      </c>
      <c r="L112" s="38">
        <v>0</v>
      </c>
      <c s="32">
        <f>ROUND(ROUND(L112,2)*ROUND(G112,3),2)</f>
      </c>
      <c s="36" t="s">
        <v>62</v>
      </c>
      <c>
        <f>(M112*21)/100</f>
      </c>
      <c t="s">
        <v>27</v>
      </c>
    </row>
    <row r="113" spans="1:5" ht="12.75">
      <c r="A113" s="35" t="s">
        <v>55</v>
      </c>
      <c r="E113" s="39" t="s">
        <v>51</v>
      </c>
    </row>
    <row r="114" spans="1:5" ht="25.5">
      <c r="A114" s="35" t="s">
        <v>56</v>
      </c>
      <c r="E114" s="40" t="s">
        <v>195</v>
      </c>
    </row>
    <row r="115" spans="1:5" ht="25.5">
      <c r="A115" t="s">
        <v>58</v>
      </c>
      <c r="E115" s="39" t="s">
        <v>196</v>
      </c>
    </row>
    <row r="116" spans="1:16" ht="12.75">
      <c r="A116" t="s">
        <v>49</v>
      </c>
      <c s="34" t="s">
        <v>174</v>
      </c>
      <c s="34" t="s">
        <v>102</v>
      </c>
      <c s="35" t="s">
        <v>51</v>
      </c>
      <c s="6" t="s">
        <v>103</v>
      </c>
      <c s="36" t="s">
        <v>98</v>
      </c>
      <c s="37">
        <v>152</v>
      </c>
      <c s="36">
        <v>0</v>
      </c>
      <c s="36">
        <f>ROUND(G116*H116,6)</f>
      </c>
      <c r="L116" s="38">
        <v>0</v>
      </c>
      <c s="32">
        <f>ROUND(ROUND(L116,2)*ROUND(G116,3),2)</f>
      </c>
      <c s="36" t="s">
        <v>62</v>
      </c>
      <c>
        <f>(M116*21)/100</f>
      </c>
      <c t="s">
        <v>27</v>
      </c>
    </row>
    <row r="117" spans="1:5" ht="12.75">
      <c r="A117" s="35" t="s">
        <v>55</v>
      </c>
      <c r="E117" s="39" t="s">
        <v>51</v>
      </c>
    </row>
    <row r="118" spans="1:5" ht="25.5">
      <c r="A118" s="35" t="s">
        <v>56</v>
      </c>
      <c r="E118" s="40" t="s">
        <v>105</v>
      </c>
    </row>
    <row r="119" spans="1:5" ht="12.75">
      <c r="A119" t="s">
        <v>58</v>
      </c>
      <c r="E119" s="39" t="s">
        <v>51</v>
      </c>
    </row>
    <row r="120" spans="1:16" ht="25.5">
      <c r="A120" t="s">
        <v>49</v>
      </c>
      <c s="34" t="s">
        <v>179</v>
      </c>
      <c s="34" t="s">
        <v>199</v>
      </c>
      <c s="35" t="s">
        <v>51</v>
      </c>
      <c s="6" t="s">
        <v>200</v>
      </c>
      <c s="36" t="s">
        <v>67</v>
      </c>
      <c s="37">
        <v>2</v>
      </c>
      <c s="36">
        <v>0</v>
      </c>
      <c s="36">
        <f>ROUND(G120*H120,6)</f>
      </c>
      <c r="L120" s="38">
        <v>0</v>
      </c>
      <c s="32">
        <f>ROUND(ROUND(L120,2)*ROUND(G120,3),2)</f>
      </c>
      <c s="36" t="s">
        <v>62</v>
      </c>
      <c>
        <f>(M120*21)/100</f>
      </c>
      <c t="s">
        <v>27</v>
      </c>
    </row>
    <row r="121" spans="1:5" ht="12.75">
      <c r="A121" s="35" t="s">
        <v>55</v>
      </c>
      <c r="E121" s="39" t="s">
        <v>51</v>
      </c>
    </row>
    <row r="122" spans="1:5" ht="25.5">
      <c r="A122" s="35" t="s">
        <v>56</v>
      </c>
      <c r="E122" s="40" t="s">
        <v>350</v>
      </c>
    </row>
    <row r="123" spans="1:5" ht="25.5">
      <c r="A123" t="s">
        <v>58</v>
      </c>
      <c r="E123" s="39" t="s">
        <v>202</v>
      </c>
    </row>
    <row r="124" spans="1:13" ht="12.75">
      <c r="A124" t="s">
        <v>46</v>
      </c>
      <c r="C124" s="31" t="s">
        <v>70</v>
      </c>
      <c r="E124" s="33" t="s">
        <v>257</v>
      </c>
      <c r="J124" s="32">
        <f>0</f>
      </c>
      <c s="32">
        <f>0</f>
      </c>
      <c s="32">
        <f>0+L125+L129+L133+L137+L141+L145</f>
      </c>
      <c s="32">
        <f>0+M125+M129+M133+M137+M141+M145</f>
      </c>
    </row>
    <row r="125" spans="1:16" ht="25.5">
      <c r="A125" t="s">
        <v>49</v>
      </c>
      <c s="34" t="s">
        <v>184</v>
      </c>
      <c s="34" t="s">
        <v>259</v>
      </c>
      <c s="35" t="s">
        <v>51</v>
      </c>
      <c s="6" t="s">
        <v>260</v>
      </c>
      <c s="36" t="s">
        <v>261</v>
      </c>
      <c s="37">
        <v>4.79</v>
      </c>
      <c s="36">
        <v>0</v>
      </c>
      <c s="36">
        <f>ROUND(G125*H125,6)</f>
      </c>
      <c r="L125" s="38">
        <v>0</v>
      </c>
      <c s="32">
        <f>ROUND(ROUND(L125,2)*ROUND(G125,3),2)</f>
      </c>
      <c s="36" t="s">
        <v>62</v>
      </c>
      <c>
        <f>(M125*21)/100</f>
      </c>
      <c t="s">
        <v>27</v>
      </c>
    </row>
    <row r="126" spans="1:5" ht="12.75">
      <c r="A126" s="35" t="s">
        <v>55</v>
      </c>
      <c r="E126" s="39" t="s">
        <v>51</v>
      </c>
    </row>
    <row r="127" spans="1:5" ht="76.5">
      <c r="A127" s="35" t="s">
        <v>56</v>
      </c>
      <c r="E127" s="40" t="s">
        <v>625</v>
      </c>
    </row>
    <row r="128" spans="1:5" ht="25.5">
      <c r="A128" t="s">
        <v>58</v>
      </c>
      <c r="E128" s="39" t="s">
        <v>263</v>
      </c>
    </row>
    <row r="129" spans="1:16" ht="12.75">
      <c r="A129" t="s">
        <v>49</v>
      </c>
      <c s="34" t="s">
        <v>189</v>
      </c>
      <c s="34" t="s">
        <v>265</v>
      </c>
      <c s="35" t="s">
        <v>51</v>
      </c>
      <c s="6" t="s">
        <v>266</v>
      </c>
      <c s="36" t="s">
        <v>261</v>
      </c>
      <c s="37">
        <v>144.38</v>
      </c>
      <c s="36">
        <v>0</v>
      </c>
      <c s="36">
        <f>ROUND(G129*H129,6)</f>
      </c>
      <c r="L129" s="38">
        <v>0</v>
      </c>
      <c s="32">
        <f>ROUND(ROUND(L129,2)*ROUND(G129,3),2)</f>
      </c>
      <c s="36" t="s">
        <v>62</v>
      </c>
      <c>
        <f>(M129*21)/100</f>
      </c>
      <c t="s">
        <v>27</v>
      </c>
    </row>
    <row r="130" spans="1:5" ht="12.75">
      <c r="A130" s="35" t="s">
        <v>55</v>
      </c>
      <c r="E130" s="39" t="s">
        <v>51</v>
      </c>
    </row>
    <row r="131" spans="1:5" ht="63.75">
      <c r="A131" s="35" t="s">
        <v>56</v>
      </c>
      <c r="E131" s="40" t="s">
        <v>626</v>
      </c>
    </row>
    <row r="132" spans="1:5" ht="38.25">
      <c r="A132" t="s">
        <v>58</v>
      </c>
      <c r="E132" s="39" t="s">
        <v>420</v>
      </c>
    </row>
    <row r="133" spans="1:16" ht="25.5">
      <c r="A133" t="s">
        <v>49</v>
      </c>
      <c s="34" t="s">
        <v>192</v>
      </c>
      <c s="34" t="s">
        <v>270</v>
      </c>
      <c s="35" t="s">
        <v>51</v>
      </c>
      <c s="6" t="s">
        <v>271</v>
      </c>
      <c s="36" t="s">
        <v>261</v>
      </c>
      <c s="37">
        <v>96.12</v>
      </c>
      <c s="36">
        <v>0</v>
      </c>
      <c s="36">
        <f>ROUND(G133*H133,6)</f>
      </c>
      <c r="L133" s="38">
        <v>0</v>
      </c>
      <c s="32">
        <f>ROUND(ROUND(L133,2)*ROUND(G133,3),2)</f>
      </c>
      <c s="36" t="s">
        <v>62</v>
      </c>
      <c>
        <f>(M133*21)/100</f>
      </c>
      <c t="s">
        <v>27</v>
      </c>
    </row>
    <row r="134" spans="1:5" ht="12.75">
      <c r="A134" s="35" t="s">
        <v>55</v>
      </c>
      <c r="E134" s="39" t="s">
        <v>51</v>
      </c>
    </row>
    <row r="135" spans="1:5" ht="25.5">
      <c r="A135" s="35" t="s">
        <v>56</v>
      </c>
      <c r="E135" s="40" t="s">
        <v>627</v>
      </c>
    </row>
    <row r="136" spans="1:5" ht="102">
      <c r="A136" t="s">
        <v>58</v>
      </c>
      <c r="E136" s="39" t="s">
        <v>628</v>
      </c>
    </row>
    <row r="137" spans="1:16" ht="25.5">
      <c r="A137" t="s">
        <v>49</v>
      </c>
      <c s="34" t="s">
        <v>197</v>
      </c>
      <c s="34" t="s">
        <v>382</v>
      </c>
      <c s="35" t="s">
        <v>51</v>
      </c>
      <c s="6" t="s">
        <v>383</v>
      </c>
      <c s="36" t="s">
        <v>384</v>
      </c>
      <c s="37">
        <v>384.48</v>
      </c>
      <c s="36">
        <v>0</v>
      </c>
      <c s="36">
        <f>ROUND(G137*H137,6)</f>
      </c>
      <c r="L137" s="38">
        <v>0</v>
      </c>
      <c s="32">
        <f>ROUND(ROUND(L137,2)*ROUND(G137,3),2)</f>
      </c>
      <c s="36" t="s">
        <v>62</v>
      </c>
      <c>
        <f>(M137*21)/100</f>
      </c>
      <c t="s">
        <v>27</v>
      </c>
    </row>
    <row r="138" spans="1:5" ht="12.75">
      <c r="A138" s="35" t="s">
        <v>55</v>
      </c>
      <c r="E138" s="39" t="s">
        <v>51</v>
      </c>
    </row>
    <row r="139" spans="1:5" ht="12.75">
      <c r="A139" s="35" t="s">
        <v>56</v>
      </c>
      <c r="E139" s="40" t="s">
        <v>601</v>
      </c>
    </row>
    <row r="140" spans="1:5" ht="12.75">
      <c r="A140" t="s">
        <v>58</v>
      </c>
      <c r="E140" s="39" t="s">
        <v>602</v>
      </c>
    </row>
    <row r="141" spans="1:16" ht="25.5">
      <c r="A141" t="s">
        <v>49</v>
      </c>
      <c s="34" t="s">
        <v>198</v>
      </c>
      <c s="34" t="s">
        <v>275</v>
      </c>
      <c s="35" t="s">
        <v>276</v>
      </c>
      <c s="6" t="s">
        <v>277</v>
      </c>
      <c s="36" t="s">
        <v>261</v>
      </c>
      <c s="37">
        <v>41.19</v>
      </c>
      <c s="36">
        <v>0</v>
      </c>
      <c s="36">
        <f>ROUND(G141*H141,6)</f>
      </c>
      <c r="L141" s="38">
        <v>0</v>
      </c>
      <c s="32">
        <f>ROUND(ROUND(L141,2)*ROUND(G141,3),2)</f>
      </c>
      <c s="36" t="s">
        <v>77</v>
      </c>
      <c>
        <f>(M141*21)/100</f>
      </c>
      <c t="s">
        <v>27</v>
      </c>
    </row>
    <row r="142" spans="1:5" ht="25.5">
      <c r="A142" s="35" t="s">
        <v>55</v>
      </c>
      <c r="E142" s="39" t="s">
        <v>278</v>
      </c>
    </row>
    <row r="143" spans="1:5" ht="25.5">
      <c r="A143" s="35" t="s">
        <v>56</v>
      </c>
      <c r="E143" s="40" t="s">
        <v>425</v>
      </c>
    </row>
    <row r="144" spans="1:5" ht="102">
      <c r="A144" t="s">
        <v>58</v>
      </c>
      <c r="E144" s="39" t="s">
        <v>280</v>
      </c>
    </row>
    <row r="145" spans="1:16" ht="25.5">
      <c r="A145" t="s">
        <v>49</v>
      </c>
      <c s="34" t="s">
        <v>204</v>
      </c>
      <c s="34" t="s">
        <v>275</v>
      </c>
      <c s="35" t="s">
        <v>282</v>
      </c>
      <c s="6" t="s">
        <v>283</v>
      </c>
      <c s="36" t="s">
        <v>261</v>
      </c>
      <c s="37">
        <v>5.33</v>
      </c>
      <c s="36">
        <v>0</v>
      </c>
      <c s="36">
        <f>ROUND(G145*H145,6)</f>
      </c>
      <c r="L145" s="38">
        <v>0</v>
      </c>
      <c s="32">
        <f>ROUND(ROUND(L145,2)*ROUND(G145,3),2)</f>
      </c>
      <c s="36" t="s">
        <v>77</v>
      </c>
      <c>
        <f>(M145*21)/100</f>
      </c>
      <c t="s">
        <v>27</v>
      </c>
    </row>
    <row r="146" spans="1:5" ht="25.5">
      <c r="A146" s="35" t="s">
        <v>55</v>
      </c>
      <c r="E146" s="39" t="s">
        <v>278</v>
      </c>
    </row>
    <row r="147" spans="1:5" ht="38.25">
      <c r="A147" s="35" t="s">
        <v>56</v>
      </c>
      <c r="E147" s="40" t="s">
        <v>629</v>
      </c>
    </row>
    <row r="148" spans="1:5" ht="102">
      <c r="A148" t="s">
        <v>58</v>
      </c>
      <c r="E148"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632</v>
      </c>
      <c r="E8" s="30" t="s">
        <v>631</v>
      </c>
      <c r="J8" s="29">
        <f>0+J9+J62+J91+J104+J145+J174+J227</f>
      </c>
      <c s="29">
        <f>0+K9+K62+K91+K104+K145+K174+K227</f>
      </c>
      <c s="29">
        <f>0+L9+L62+L91+L104+L145+L174+L227</f>
      </c>
      <c s="29">
        <f>0+M9+M62+M91+M104+M145+M174+M227</f>
      </c>
    </row>
    <row r="9" spans="1:13" ht="12.75">
      <c r="A9" t="s">
        <v>46</v>
      </c>
      <c r="C9" s="31" t="s">
        <v>47</v>
      </c>
      <c r="E9" s="33" t="s">
        <v>48</v>
      </c>
      <c r="J9" s="32">
        <f>0</f>
      </c>
      <c s="32">
        <f>0</f>
      </c>
      <c s="32">
        <f>0+L10+L14+L18+L22+L26+L30+L34+L38+L42+L46+L50+L54+L58</f>
      </c>
      <c s="32">
        <f>0+M10+M14+M18+M22+M26+M30+M34+M38+M42+M46+M50+M54+M58</f>
      </c>
    </row>
    <row r="10" spans="1:16" ht="12.75">
      <c r="A10" t="s">
        <v>49</v>
      </c>
      <c s="34" t="s">
        <v>47</v>
      </c>
      <c s="34" t="s">
        <v>50</v>
      </c>
      <c s="35" t="s">
        <v>47</v>
      </c>
      <c s="6" t="s">
        <v>52</v>
      </c>
      <c s="36" t="s">
        <v>53</v>
      </c>
      <c s="37">
        <v>1170</v>
      </c>
      <c s="36">
        <v>0</v>
      </c>
      <c s="36">
        <f>ROUND(G10*H10,6)</f>
      </c>
      <c r="L10" s="38">
        <v>0</v>
      </c>
      <c s="32">
        <f>ROUND(ROUND(L10,2)*ROUND(G10,3),2)</f>
      </c>
      <c s="36" t="s">
        <v>54</v>
      </c>
      <c>
        <f>(M10*21)/100</f>
      </c>
      <c t="s">
        <v>27</v>
      </c>
    </row>
    <row r="11" spans="1:5" ht="12.75">
      <c r="A11" s="35" t="s">
        <v>55</v>
      </c>
      <c r="E11" s="39" t="s">
        <v>51</v>
      </c>
    </row>
    <row r="12" spans="1:5" ht="25.5">
      <c r="A12" s="35" t="s">
        <v>56</v>
      </c>
      <c r="E12" s="40" t="s">
        <v>633</v>
      </c>
    </row>
    <row r="13" spans="1:5" ht="38.25">
      <c r="A13" t="s">
        <v>58</v>
      </c>
      <c r="E13" s="39" t="s">
        <v>59</v>
      </c>
    </row>
    <row r="14" spans="1:16" ht="25.5">
      <c r="A14" t="s">
        <v>49</v>
      </c>
      <c s="34" t="s">
        <v>27</v>
      </c>
      <c s="34" t="s">
        <v>60</v>
      </c>
      <c s="35" t="s">
        <v>51</v>
      </c>
      <c s="6" t="s">
        <v>61</v>
      </c>
      <c s="36" t="s">
        <v>53</v>
      </c>
      <c s="37">
        <v>6</v>
      </c>
      <c s="36">
        <v>0</v>
      </c>
      <c s="36">
        <f>ROUND(G14*H14,6)</f>
      </c>
      <c r="L14" s="38">
        <v>0</v>
      </c>
      <c s="32">
        <f>ROUND(ROUND(L14,2)*ROUND(G14,3),2)</f>
      </c>
      <c s="36" t="s">
        <v>62</v>
      </c>
      <c>
        <f>(M14*21)/100</f>
      </c>
      <c t="s">
        <v>27</v>
      </c>
    </row>
    <row r="15" spans="1:5" ht="12.75">
      <c r="A15" s="35" t="s">
        <v>55</v>
      </c>
      <c r="E15" s="39" t="s">
        <v>51</v>
      </c>
    </row>
    <row r="16" spans="1:5" ht="25.5">
      <c r="A16" s="35" t="s">
        <v>56</v>
      </c>
      <c r="E16" s="40" t="s">
        <v>577</v>
      </c>
    </row>
    <row r="17" spans="1:5" ht="51">
      <c r="A17" t="s">
        <v>58</v>
      </c>
      <c r="E17" s="39" t="s">
        <v>64</v>
      </c>
    </row>
    <row r="18" spans="1:16" ht="25.5">
      <c r="A18" t="s">
        <v>49</v>
      </c>
      <c s="34" t="s">
        <v>26</v>
      </c>
      <c s="34" t="s">
        <v>65</v>
      </c>
      <c s="35" t="s">
        <v>51</v>
      </c>
      <c s="6" t="s">
        <v>66</v>
      </c>
      <c s="36" t="s">
        <v>67</v>
      </c>
      <c s="37">
        <v>85</v>
      </c>
      <c s="36">
        <v>0</v>
      </c>
      <c s="36">
        <f>ROUND(G18*H18,6)</f>
      </c>
      <c r="L18" s="38">
        <v>0</v>
      </c>
      <c s="32">
        <f>ROUND(ROUND(L18,2)*ROUND(G18,3),2)</f>
      </c>
      <c s="36" t="s">
        <v>62</v>
      </c>
      <c>
        <f>(M18*21)/100</f>
      </c>
      <c t="s">
        <v>27</v>
      </c>
    </row>
    <row r="19" spans="1:5" ht="12.75">
      <c r="A19" s="35" t="s">
        <v>55</v>
      </c>
      <c r="E19" s="39" t="s">
        <v>51</v>
      </c>
    </row>
    <row r="20" spans="1:5" ht="25.5">
      <c r="A20" s="35" t="s">
        <v>56</v>
      </c>
      <c r="E20" s="40" t="s">
        <v>634</v>
      </c>
    </row>
    <row r="21" spans="1:5" ht="38.25">
      <c r="A21" t="s">
        <v>58</v>
      </c>
      <c r="E21" s="39" t="s">
        <v>69</v>
      </c>
    </row>
    <row r="22" spans="1:16" ht="25.5">
      <c r="A22" t="s">
        <v>49</v>
      </c>
      <c s="34" t="s">
        <v>70</v>
      </c>
      <c s="34" t="s">
        <v>71</v>
      </c>
      <c s="35" t="s">
        <v>51</v>
      </c>
      <c s="6" t="s">
        <v>66</v>
      </c>
      <c s="36" t="s">
        <v>67</v>
      </c>
      <c s="37">
        <v>43</v>
      </c>
      <c s="36">
        <v>0</v>
      </c>
      <c s="36">
        <f>ROUND(G22*H22,6)</f>
      </c>
      <c r="L22" s="38">
        <v>0</v>
      </c>
      <c s="32">
        <f>ROUND(ROUND(L22,2)*ROUND(G22,3),2)</f>
      </c>
      <c s="36" t="s">
        <v>62</v>
      </c>
      <c>
        <f>(M22*21)/100</f>
      </c>
      <c t="s">
        <v>27</v>
      </c>
    </row>
    <row r="23" spans="1:5" ht="12.75">
      <c r="A23" s="35" t="s">
        <v>55</v>
      </c>
      <c r="E23" s="39" t="s">
        <v>51</v>
      </c>
    </row>
    <row r="24" spans="1:5" ht="12.75">
      <c r="A24" s="35" t="s">
        <v>56</v>
      </c>
      <c r="E24" s="40" t="s">
        <v>72</v>
      </c>
    </row>
    <row r="25" spans="1:5" ht="38.25">
      <c r="A25" t="s">
        <v>58</v>
      </c>
      <c r="E25" s="39" t="s">
        <v>73</v>
      </c>
    </row>
    <row r="26" spans="1:16" ht="25.5">
      <c r="A26" t="s">
        <v>49</v>
      </c>
      <c s="34" t="s">
        <v>74</v>
      </c>
      <c s="34" t="s">
        <v>75</v>
      </c>
      <c s="35" t="s">
        <v>51</v>
      </c>
      <c s="6" t="s">
        <v>76</v>
      </c>
      <c s="36" t="s">
        <v>67</v>
      </c>
      <c s="37">
        <v>128</v>
      </c>
      <c s="36">
        <v>0</v>
      </c>
      <c s="36">
        <f>ROUND(G26*H26,6)</f>
      </c>
      <c r="L26" s="38">
        <v>0</v>
      </c>
      <c s="32">
        <f>ROUND(ROUND(L26,2)*ROUND(G26,3),2)</f>
      </c>
      <c s="36" t="s">
        <v>77</v>
      </c>
      <c>
        <f>(M26*21)/100</f>
      </c>
      <c t="s">
        <v>27</v>
      </c>
    </row>
    <row r="27" spans="1:5" ht="12.75">
      <c r="A27" s="35" t="s">
        <v>55</v>
      </c>
      <c r="E27" s="39" t="s">
        <v>51</v>
      </c>
    </row>
    <row r="28" spans="1:5" ht="12.75">
      <c r="A28" s="35" t="s">
        <v>56</v>
      </c>
      <c r="E28" s="40" t="s">
        <v>78</v>
      </c>
    </row>
    <row r="29" spans="1:5" ht="25.5">
      <c r="A29" t="s">
        <v>58</v>
      </c>
      <c r="E29" s="39" t="s">
        <v>79</v>
      </c>
    </row>
    <row r="30" spans="1:16" ht="12.75">
      <c r="A30" t="s">
        <v>49</v>
      </c>
      <c s="34" t="s">
        <v>80</v>
      </c>
      <c s="34" t="s">
        <v>81</v>
      </c>
      <c s="35" t="s">
        <v>51</v>
      </c>
      <c s="6" t="s">
        <v>82</v>
      </c>
      <c s="36" t="s">
        <v>53</v>
      </c>
      <c s="37">
        <v>650</v>
      </c>
      <c s="36">
        <v>0</v>
      </c>
      <c s="36">
        <f>ROUND(G30*H30,6)</f>
      </c>
      <c r="L30" s="38">
        <v>0</v>
      </c>
      <c s="32">
        <f>ROUND(ROUND(L30,2)*ROUND(G30,3),2)</f>
      </c>
      <c s="36" t="s">
        <v>62</v>
      </c>
      <c>
        <f>(M30*21)/100</f>
      </c>
      <c t="s">
        <v>27</v>
      </c>
    </row>
    <row r="31" spans="1:5" ht="12.75">
      <c r="A31" s="35" t="s">
        <v>55</v>
      </c>
      <c r="E31" s="39" t="s">
        <v>51</v>
      </c>
    </row>
    <row r="32" spans="1:5" ht="12.75">
      <c r="A32" s="35" t="s">
        <v>56</v>
      </c>
      <c r="E32" s="40" t="s">
        <v>635</v>
      </c>
    </row>
    <row r="33" spans="1:5" ht="38.25">
      <c r="A33" t="s">
        <v>58</v>
      </c>
      <c r="E33" s="39" t="s">
        <v>84</v>
      </c>
    </row>
    <row r="34" spans="1:16" ht="12.75">
      <c r="A34" t="s">
        <v>49</v>
      </c>
      <c s="34" t="s">
        <v>85</v>
      </c>
      <c s="34" t="s">
        <v>86</v>
      </c>
      <c s="35" t="s">
        <v>51</v>
      </c>
      <c s="6" t="s">
        <v>87</v>
      </c>
      <c s="36" t="s">
        <v>53</v>
      </c>
      <c s="37">
        <v>1560</v>
      </c>
      <c s="36">
        <v>0</v>
      </c>
      <c s="36">
        <f>ROUND(G34*H34,6)</f>
      </c>
      <c r="L34" s="38">
        <v>0</v>
      </c>
      <c s="32">
        <f>ROUND(ROUND(L34,2)*ROUND(G34,3),2)</f>
      </c>
      <c s="36" t="s">
        <v>62</v>
      </c>
      <c>
        <f>(M34*21)/100</f>
      </c>
      <c t="s">
        <v>27</v>
      </c>
    </row>
    <row r="35" spans="1:5" ht="12.75">
      <c r="A35" s="35" t="s">
        <v>55</v>
      </c>
      <c r="E35" s="39" t="s">
        <v>51</v>
      </c>
    </row>
    <row r="36" spans="1:5" ht="25.5">
      <c r="A36" s="35" t="s">
        <v>56</v>
      </c>
      <c r="E36" s="40" t="s">
        <v>636</v>
      </c>
    </row>
    <row r="37" spans="1:5" ht="38.25">
      <c r="A37" t="s">
        <v>58</v>
      </c>
      <c r="E37" s="39" t="s">
        <v>89</v>
      </c>
    </row>
    <row r="38" spans="1:16" ht="12.75">
      <c r="A38" t="s">
        <v>49</v>
      </c>
      <c s="34" t="s">
        <v>90</v>
      </c>
      <c s="34" t="s">
        <v>91</v>
      </c>
      <c s="35" t="s">
        <v>51</v>
      </c>
      <c s="6" t="s">
        <v>92</v>
      </c>
      <c s="36" t="s">
        <v>53</v>
      </c>
      <c s="37">
        <v>780</v>
      </c>
      <c s="36">
        <v>0</v>
      </c>
      <c s="36">
        <f>ROUND(G38*H38,6)</f>
      </c>
      <c r="L38" s="38">
        <v>0</v>
      </c>
      <c s="32">
        <f>ROUND(ROUND(L38,2)*ROUND(G38,3),2)</f>
      </c>
      <c s="36" t="s">
        <v>77</v>
      </c>
      <c>
        <f>(M38*21)/100</f>
      </c>
      <c t="s">
        <v>27</v>
      </c>
    </row>
    <row r="39" spans="1:5" ht="12.75">
      <c r="A39" s="35" t="s">
        <v>55</v>
      </c>
      <c r="E39" s="39" t="s">
        <v>51</v>
      </c>
    </row>
    <row r="40" spans="1:5" ht="12.75">
      <c r="A40" s="35" t="s">
        <v>56</v>
      </c>
      <c r="E40" s="40" t="s">
        <v>93</v>
      </c>
    </row>
    <row r="41" spans="1:5" ht="25.5">
      <c r="A41" t="s">
        <v>58</v>
      </c>
      <c r="E41" s="39" t="s">
        <v>94</v>
      </c>
    </row>
    <row r="42" spans="1:16" ht="25.5">
      <c r="A42" t="s">
        <v>49</v>
      </c>
      <c s="34" t="s">
        <v>95</v>
      </c>
      <c s="34" t="s">
        <v>96</v>
      </c>
      <c s="35" t="s">
        <v>51</v>
      </c>
      <c s="6" t="s">
        <v>97</v>
      </c>
      <c s="36" t="s">
        <v>98</v>
      </c>
      <c s="37">
        <v>1190</v>
      </c>
      <c s="36">
        <v>0</v>
      </c>
      <c s="36">
        <f>ROUND(G42*H42,6)</f>
      </c>
      <c r="L42" s="38">
        <v>0</v>
      </c>
      <c s="32">
        <f>ROUND(ROUND(L42,2)*ROUND(G42,3),2)</f>
      </c>
      <c s="36" t="s">
        <v>62</v>
      </c>
      <c>
        <f>(M42*21)/100</f>
      </c>
      <c t="s">
        <v>27</v>
      </c>
    </row>
    <row r="43" spans="1:5" ht="12.75">
      <c r="A43" s="35" t="s">
        <v>55</v>
      </c>
      <c r="E43" s="39" t="s">
        <v>51</v>
      </c>
    </row>
    <row r="44" spans="1:5" ht="25.5">
      <c r="A44" s="35" t="s">
        <v>56</v>
      </c>
      <c r="E44" s="40" t="s">
        <v>637</v>
      </c>
    </row>
    <row r="45" spans="1:5" ht="25.5">
      <c r="A45" t="s">
        <v>58</v>
      </c>
      <c r="E45" s="39" t="s">
        <v>100</v>
      </c>
    </row>
    <row r="46" spans="1:16" ht="12.75">
      <c r="A46" t="s">
        <v>49</v>
      </c>
      <c s="34" t="s">
        <v>101</v>
      </c>
      <c s="34" t="s">
        <v>102</v>
      </c>
      <c s="35" t="s">
        <v>51</v>
      </c>
      <c s="6" t="s">
        <v>103</v>
      </c>
      <c s="36" t="s">
        <v>98</v>
      </c>
      <c s="37">
        <v>1428</v>
      </c>
      <c s="36">
        <v>0</v>
      </c>
      <c s="36">
        <f>ROUND(G46*H46,6)</f>
      </c>
      <c r="L46" s="38">
        <v>0</v>
      </c>
      <c s="32">
        <f>ROUND(ROUND(L46,2)*ROUND(G46,3),2)</f>
      </c>
      <c s="36" t="s">
        <v>62</v>
      </c>
      <c>
        <f>(M46*21)/100</f>
      </c>
      <c t="s">
        <v>27</v>
      </c>
    </row>
    <row r="47" spans="1:5" ht="12.75">
      <c r="A47" s="35" t="s">
        <v>55</v>
      </c>
      <c r="E47" s="39" t="s">
        <v>51</v>
      </c>
    </row>
    <row r="48" spans="1:5" ht="12.75">
      <c r="A48" s="35" t="s">
        <v>56</v>
      </c>
      <c r="E48" s="40" t="s">
        <v>104</v>
      </c>
    </row>
    <row r="49" spans="1:5" ht="25.5">
      <c r="A49" t="s">
        <v>58</v>
      </c>
      <c r="E49" s="39" t="s">
        <v>105</v>
      </c>
    </row>
    <row r="50" spans="1:16" ht="12.75">
      <c r="A50" t="s">
        <v>49</v>
      </c>
      <c s="34" t="s">
        <v>106</v>
      </c>
      <c s="34" t="s">
        <v>107</v>
      </c>
      <c s="35" t="s">
        <v>51</v>
      </c>
      <c s="6" t="s">
        <v>108</v>
      </c>
      <c s="36" t="s">
        <v>53</v>
      </c>
      <c s="37">
        <v>650</v>
      </c>
      <c s="36">
        <v>0</v>
      </c>
      <c s="36">
        <f>ROUND(G50*H50,6)</f>
      </c>
      <c r="L50" s="38">
        <v>0</v>
      </c>
      <c s="32">
        <f>ROUND(ROUND(L50,2)*ROUND(G50,3),2)</f>
      </c>
      <c s="36" t="s">
        <v>62</v>
      </c>
      <c>
        <f>(M50*21)/100</f>
      </c>
      <c t="s">
        <v>27</v>
      </c>
    </row>
    <row r="51" spans="1:5" ht="12.75">
      <c r="A51" s="35" t="s">
        <v>55</v>
      </c>
      <c r="E51" s="39" t="s">
        <v>51</v>
      </c>
    </row>
    <row r="52" spans="1:5" ht="12.75">
      <c r="A52" s="35" t="s">
        <v>56</v>
      </c>
      <c r="E52" s="40" t="s">
        <v>109</v>
      </c>
    </row>
    <row r="53" spans="1:5" ht="25.5">
      <c r="A53" t="s">
        <v>58</v>
      </c>
      <c r="E53" s="39" t="s">
        <v>110</v>
      </c>
    </row>
    <row r="54" spans="1:16" ht="25.5">
      <c r="A54" t="s">
        <v>49</v>
      </c>
      <c s="34" t="s">
        <v>112</v>
      </c>
      <c s="34" t="s">
        <v>638</v>
      </c>
      <c s="35" t="s">
        <v>51</v>
      </c>
      <c s="6" t="s">
        <v>639</v>
      </c>
      <c s="36" t="s">
        <v>261</v>
      </c>
      <c s="37">
        <v>2.62</v>
      </c>
      <c s="36">
        <v>0</v>
      </c>
      <c s="36">
        <f>ROUND(G54*H54,6)</f>
      </c>
      <c r="L54" s="38">
        <v>0</v>
      </c>
      <c s="32">
        <f>ROUND(ROUND(L54,2)*ROUND(G54,3),2)</f>
      </c>
      <c s="36" t="s">
        <v>62</v>
      </c>
      <c>
        <f>(M54*21)/100</f>
      </c>
      <c t="s">
        <v>27</v>
      </c>
    </row>
    <row r="55" spans="1:5" ht="12.75">
      <c r="A55" s="35" t="s">
        <v>55</v>
      </c>
      <c r="E55" s="39" t="s">
        <v>51</v>
      </c>
    </row>
    <row r="56" spans="1:5" ht="25.5">
      <c r="A56" s="35" t="s">
        <v>56</v>
      </c>
      <c r="E56" s="40" t="s">
        <v>640</v>
      </c>
    </row>
    <row r="57" spans="1:5" ht="38.25">
      <c r="A57" t="s">
        <v>58</v>
      </c>
      <c r="E57" s="39" t="s">
        <v>641</v>
      </c>
    </row>
    <row r="58" spans="1:16" ht="12.75">
      <c r="A58" t="s">
        <v>49</v>
      </c>
      <c s="34" t="s">
        <v>117</v>
      </c>
      <c s="34" t="s">
        <v>50</v>
      </c>
      <c s="35" t="s">
        <v>51</v>
      </c>
      <c s="6" t="s">
        <v>642</v>
      </c>
      <c s="36" t="s">
        <v>67</v>
      </c>
      <c s="37">
        <v>2</v>
      </c>
      <c s="36">
        <v>0</v>
      </c>
      <c s="36">
        <f>ROUND(G58*H58,6)</f>
      </c>
      <c r="L58" s="38">
        <v>0</v>
      </c>
      <c s="32">
        <f>ROUND(ROUND(L58,2)*ROUND(G58,3),2)</f>
      </c>
      <c s="36" t="s">
        <v>54</v>
      </c>
      <c>
        <f>(M58*21)/100</f>
      </c>
      <c t="s">
        <v>27</v>
      </c>
    </row>
    <row r="59" spans="1:5" ht="12.75">
      <c r="A59" s="35" t="s">
        <v>55</v>
      </c>
      <c r="E59" s="39" t="s">
        <v>51</v>
      </c>
    </row>
    <row r="60" spans="1:5" ht="12.75">
      <c r="A60" s="35" t="s">
        <v>56</v>
      </c>
      <c r="E60" s="40" t="s">
        <v>643</v>
      </c>
    </row>
    <row r="61" spans="1:5" ht="51">
      <c r="A61" t="s">
        <v>58</v>
      </c>
      <c r="E61" s="39" t="s">
        <v>644</v>
      </c>
    </row>
    <row r="62" spans="1:13" ht="12.75">
      <c r="A62" t="s">
        <v>46</v>
      </c>
      <c r="C62" s="31" t="s">
        <v>27</v>
      </c>
      <c r="E62" s="33" t="s">
        <v>111</v>
      </c>
      <c r="J62" s="32">
        <f>0</f>
      </c>
      <c s="32">
        <f>0</f>
      </c>
      <c s="32">
        <f>0+L63+L67+L71+L75+L79+L83+L87</f>
      </c>
      <c s="32">
        <f>0+M63+M67+M71+M75+M79+M83+M87</f>
      </c>
    </row>
    <row r="63" spans="1:16" ht="25.5">
      <c r="A63" t="s">
        <v>49</v>
      </c>
      <c s="34" t="s">
        <v>122</v>
      </c>
      <c s="34" t="s">
        <v>294</v>
      </c>
      <c s="35" t="s">
        <v>51</v>
      </c>
      <c s="6" t="s">
        <v>295</v>
      </c>
      <c s="36" t="s">
        <v>67</v>
      </c>
      <c s="37">
        <v>5</v>
      </c>
      <c s="36">
        <v>0</v>
      </c>
      <c s="36">
        <f>ROUND(G63*H63,6)</f>
      </c>
      <c r="L63" s="38">
        <v>0</v>
      </c>
      <c s="32">
        <f>ROUND(ROUND(L63,2)*ROUND(G63,3),2)</f>
      </c>
      <c s="36" t="s">
        <v>62</v>
      </c>
      <c>
        <f>(M63*21)/100</f>
      </c>
      <c t="s">
        <v>27</v>
      </c>
    </row>
    <row r="64" spans="1:5" ht="12.75">
      <c r="A64" s="35" t="s">
        <v>55</v>
      </c>
      <c r="E64" s="39" t="s">
        <v>51</v>
      </c>
    </row>
    <row r="65" spans="1:5" ht="12.75">
      <c r="A65" s="35" t="s">
        <v>56</v>
      </c>
      <c r="E65" s="40" t="s">
        <v>400</v>
      </c>
    </row>
    <row r="66" spans="1:5" ht="51">
      <c r="A66" t="s">
        <v>58</v>
      </c>
      <c r="E66" s="39" t="s">
        <v>297</v>
      </c>
    </row>
    <row r="67" spans="1:16" ht="25.5">
      <c r="A67" t="s">
        <v>49</v>
      </c>
      <c s="34" t="s">
        <v>128</v>
      </c>
      <c s="34" t="s">
        <v>298</v>
      </c>
      <c s="35" t="s">
        <v>51</v>
      </c>
      <c s="6" t="s">
        <v>299</v>
      </c>
      <c s="36" t="s">
        <v>67</v>
      </c>
      <c s="37">
        <v>13</v>
      </c>
      <c s="36">
        <v>0</v>
      </c>
      <c s="36">
        <f>ROUND(G67*H67,6)</f>
      </c>
      <c r="L67" s="38">
        <v>0</v>
      </c>
      <c s="32">
        <f>ROUND(ROUND(L67,2)*ROUND(G67,3),2)</f>
      </c>
      <c s="36" t="s">
        <v>62</v>
      </c>
      <c>
        <f>(M67*21)/100</f>
      </c>
      <c t="s">
        <v>27</v>
      </c>
    </row>
    <row r="68" spans="1:5" ht="12.75">
      <c r="A68" s="35" t="s">
        <v>55</v>
      </c>
      <c r="E68" s="39" t="s">
        <v>51</v>
      </c>
    </row>
    <row r="69" spans="1:5" ht="25.5">
      <c r="A69" s="35" t="s">
        <v>56</v>
      </c>
      <c r="E69" s="40" t="s">
        <v>645</v>
      </c>
    </row>
    <row r="70" spans="1:5" ht="51">
      <c r="A70" t="s">
        <v>58</v>
      </c>
      <c r="E70" s="39" t="s">
        <v>301</v>
      </c>
    </row>
    <row r="71" spans="1:16" ht="25.5">
      <c r="A71" t="s">
        <v>49</v>
      </c>
      <c s="34" t="s">
        <v>133</v>
      </c>
      <c s="34" t="s">
        <v>113</v>
      </c>
      <c s="35" t="s">
        <v>51</v>
      </c>
      <c s="6" t="s">
        <v>114</v>
      </c>
      <c s="36" t="s">
        <v>53</v>
      </c>
      <c s="37">
        <v>3547</v>
      </c>
      <c s="36">
        <v>0</v>
      </c>
      <c s="36">
        <f>ROUND(G71*H71,6)</f>
      </c>
      <c r="L71" s="38">
        <v>0</v>
      </c>
      <c s="32">
        <f>ROUND(ROUND(L71,2)*ROUND(G71,3),2)</f>
      </c>
      <c s="36" t="s">
        <v>62</v>
      </c>
      <c>
        <f>(M71*21)/100</f>
      </c>
      <c t="s">
        <v>27</v>
      </c>
    </row>
    <row r="72" spans="1:5" ht="12.75">
      <c r="A72" s="35" t="s">
        <v>55</v>
      </c>
      <c r="E72" s="39" t="s">
        <v>51</v>
      </c>
    </row>
    <row r="73" spans="1:5" ht="25.5">
      <c r="A73" s="35" t="s">
        <v>56</v>
      </c>
      <c r="E73" s="40" t="s">
        <v>646</v>
      </c>
    </row>
    <row r="74" spans="1:5" ht="51">
      <c r="A74" t="s">
        <v>58</v>
      </c>
      <c r="E74" s="39" t="s">
        <v>116</v>
      </c>
    </row>
    <row r="75" spans="1:16" ht="25.5">
      <c r="A75" t="s">
        <v>49</v>
      </c>
      <c s="34" t="s">
        <v>139</v>
      </c>
      <c s="34" t="s">
        <v>118</v>
      </c>
      <c s="35" t="s">
        <v>51</v>
      </c>
      <c s="6" t="s">
        <v>119</v>
      </c>
      <c s="36" t="s">
        <v>53</v>
      </c>
      <c s="37">
        <v>3547</v>
      </c>
      <c s="36">
        <v>0</v>
      </c>
      <c s="36">
        <f>ROUND(G75*H75,6)</f>
      </c>
      <c r="L75" s="38">
        <v>0</v>
      </c>
      <c s="32">
        <f>ROUND(ROUND(L75,2)*ROUND(G75,3),2)</f>
      </c>
      <c s="36" t="s">
        <v>62</v>
      </c>
      <c>
        <f>(M75*21)/100</f>
      </c>
      <c t="s">
        <v>27</v>
      </c>
    </row>
    <row r="76" spans="1:5" ht="12.75">
      <c r="A76" s="35" t="s">
        <v>55</v>
      </c>
      <c r="E76" s="39" t="s">
        <v>51</v>
      </c>
    </row>
    <row r="77" spans="1:5" ht="12.75">
      <c r="A77" s="35" t="s">
        <v>56</v>
      </c>
      <c r="E77" s="40" t="s">
        <v>120</v>
      </c>
    </row>
    <row r="78" spans="1:5" ht="38.25">
      <c r="A78" t="s">
        <v>58</v>
      </c>
      <c r="E78" s="39" t="s">
        <v>121</v>
      </c>
    </row>
    <row r="79" spans="1:16" ht="25.5">
      <c r="A79" t="s">
        <v>49</v>
      </c>
      <c s="34" t="s">
        <v>144</v>
      </c>
      <c s="34" t="s">
        <v>123</v>
      </c>
      <c s="35" t="s">
        <v>51</v>
      </c>
      <c s="6" t="s">
        <v>124</v>
      </c>
      <c s="36" t="s">
        <v>125</v>
      </c>
      <c s="37">
        <v>150.5</v>
      </c>
      <c s="36">
        <v>0</v>
      </c>
      <c s="36">
        <f>ROUND(G79*H79,6)</f>
      </c>
      <c r="L79" s="38">
        <v>0</v>
      </c>
      <c s="32">
        <f>ROUND(ROUND(L79,2)*ROUND(G79,3),2)</f>
      </c>
      <c s="36" t="s">
        <v>62</v>
      </c>
      <c>
        <f>(M79*21)/100</f>
      </c>
      <c t="s">
        <v>27</v>
      </c>
    </row>
    <row r="80" spans="1:5" ht="12.75">
      <c r="A80" s="35" t="s">
        <v>55</v>
      </c>
      <c r="E80" s="39" t="s">
        <v>51</v>
      </c>
    </row>
    <row r="81" spans="1:5" ht="25.5">
      <c r="A81" s="35" t="s">
        <v>56</v>
      </c>
      <c r="E81" s="40" t="s">
        <v>647</v>
      </c>
    </row>
    <row r="82" spans="1:5" ht="76.5">
      <c r="A82" t="s">
        <v>58</v>
      </c>
      <c r="E82" s="39" t="s">
        <v>127</v>
      </c>
    </row>
    <row r="83" spans="1:16" ht="25.5">
      <c r="A83" t="s">
        <v>49</v>
      </c>
      <c s="34" t="s">
        <v>149</v>
      </c>
      <c s="34" t="s">
        <v>129</v>
      </c>
      <c s="35" t="s">
        <v>51</v>
      </c>
      <c s="6" t="s">
        <v>130</v>
      </c>
      <c s="36" t="s">
        <v>125</v>
      </c>
      <c s="37">
        <v>42.7</v>
      </c>
      <c s="36">
        <v>0</v>
      </c>
      <c s="36">
        <f>ROUND(G83*H83,6)</f>
      </c>
      <c r="L83" s="38">
        <v>0</v>
      </c>
      <c s="32">
        <f>ROUND(ROUND(L83,2)*ROUND(G83,3),2)</f>
      </c>
      <c s="36" t="s">
        <v>62</v>
      </c>
      <c>
        <f>(M83*21)/100</f>
      </c>
      <c t="s">
        <v>27</v>
      </c>
    </row>
    <row r="84" spans="1:5" ht="12.75">
      <c r="A84" s="35" t="s">
        <v>55</v>
      </c>
      <c r="E84" s="39" t="s">
        <v>51</v>
      </c>
    </row>
    <row r="85" spans="1:5" ht="12.75">
      <c r="A85" s="35" t="s">
        <v>56</v>
      </c>
      <c r="E85" s="40" t="s">
        <v>648</v>
      </c>
    </row>
    <row r="86" spans="1:5" ht="63.75">
      <c r="A86" t="s">
        <v>58</v>
      </c>
      <c r="E86" s="39" t="s">
        <v>132</v>
      </c>
    </row>
    <row r="87" spans="1:16" ht="25.5">
      <c r="A87" t="s">
        <v>49</v>
      </c>
      <c s="34" t="s">
        <v>154</v>
      </c>
      <c s="34" t="s">
        <v>134</v>
      </c>
      <c s="35" t="s">
        <v>51</v>
      </c>
      <c s="6" t="s">
        <v>135</v>
      </c>
      <c s="36" t="s">
        <v>125</v>
      </c>
      <c s="37">
        <v>139</v>
      </c>
      <c s="36">
        <v>0</v>
      </c>
      <c s="36">
        <f>ROUND(G87*H87,6)</f>
      </c>
      <c r="L87" s="38">
        <v>0</v>
      </c>
      <c s="32">
        <f>ROUND(ROUND(L87,2)*ROUND(G87,3),2)</f>
      </c>
      <c s="36" t="s">
        <v>62</v>
      </c>
      <c>
        <f>(M87*21)/100</f>
      </c>
      <c t="s">
        <v>27</v>
      </c>
    </row>
    <row r="88" spans="1:5" ht="12.75">
      <c r="A88" s="35" t="s">
        <v>55</v>
      </c>
      <c r="E88" s="39" t="s">
        <v>51</v>
      </c>
    </row>
    <row r="89" spans="1:5" ht="25.5">
      <c r="A89" s="35" t="s">
        <v>56</v>
      </c>
      <c r="E89" s="40" t="s">
        <v>649</v>
      </c>
    </row>
    <row r="90" spans="1:5" ht="76.5">
      <c r="A90" t="s">
        <v>58</v>
      </c>
      <c r="E90" s="39" t="s">
        <v>137</v>
      </c>
    </row>
    <row r="91" spans="1:13" ht="12.75">
      <c r="A91" t="s">
        <v>46</v>
      </c>
      <c r="C91" s="31" t="s">
        <v>26</v>
      </c>
      <c r="E91" s="33" t="s">
        <v>138</v>
      </c>
      <c r="J91" s="32">
        <f>0</f>
      </c>
      <c s="32">
        <f>0</f>
      </c>
      <c s="32">
        <f>0+L92+L96+L100</f>
      </c>
      <c s="32">
        <f>0+M92+M96+M100</f>
      </c>
    </row>
    <row r="92" spans="1:16" ht="25.5">
      <c r="A92" t="s">
        <v>49</v>
      </c>
      <c s="34" t="s">
        <v>159</v>
      </c>
      <c s="34" t="s">
        <v>65</v>
      </c>
      <c s="35" t="s">
        <v>51</v>
      </c>
      <c s="6" t="s">
        <v>66</v>
      </c>
      <c s="36" t="s">
        <v>67</v>
      </c>
      <c s="37">
        <v>12</v>
      </c>
      <c s="36">
        <v>0</v>
      </c>
      <c s="36">
        <f>ROUND(G92*H92,6)</f>
      </c>
      <c r="L92" s="38">
        <v>0</v>
      </c>
      <c s="32">
        <f>ROUND(ROUND(L92,2)*ROUND(G92,3),2)</f>
      </c>
      <c s="36" t="s">
        <v>62</v>
      </c>
      <c>
        <f>(M92*21)/100</f>
      </c>
      <c t="s">
        <v>27</v>
      </c>
    </row>
    <row r="93" spans="1:5" ht="12.75">
      <c r="A93" s="35" t="s">
        <v>55</v>
      </c>
      <c r="E93" s="39" t="s">
        <v>51</v>
      </c>
    </row>
    <row r="94" spans="1:5" ht="12.75">
      <c r="A94" s="35" t="s">
        <v>56</v>
      </c>
      <c r="E94" s="40" t="s">
        <v>650</v>
      </c>
    </row>
    <row r="95" spans="1:5" ht="38.25">
      <c r="A95" t="s">
        <v>58</v>
      </c>
      <c r="E95" s="39" t="s">
        <v>588</v>
      </c>
    </row>
    <row r="96" spans="1:16" ht="25.5">
      <c r="A96" t="s">
        <v>49</v>
      </c>
      <c s="34" t="s">
        <v>166</v>
      </c>
      <c s="34" t="s">
        <v>150</v>
      </c>
      <c s="35" t="s">
        <v>51</v>
      </c>
      <c s="6" t="s">
        <v>151</v>
      </c>
      <c s="36" t="s">
        <v>53</v>
      </c>
      <c s="37">
        <v>6</v>
      </c>
      <c s="36">
        <v>0</v>
      </c>
      <c s="36">
        <f>ROUND(G96*H96,6)</f>
      </c>
      <c r="L96" s="38">
        <v>0</v>
      </c>
      <c s="32">
        <f>ROUND(ROUND(L96,2)*ROUND(G96,3),2)</f>
      </c>
      <c s="36" t="s">
        <v>62</v>
      </c>
      <c>
        <f>(M96*21)/100</f>
      </c>
      <c t="s">
        <v>27</v>
      </c>
    </row>
    <row r="97" spans="1:5" ht="12.75">
      <c r="A97" s="35" t="s">
        <v>55</v>
      </c>
      <c r="E97" s="39" t="s">
        <v>51</v>
      </c>
    </row>
    <row r="98" spans="1:5" ht="38.25">
      <c r="A98" s="35" t="s">
        <v>56</v>
      </c>
      <c r="E98" s="40" t="s">
        <v>589</v>
      </c>
    </row>
    <row r="99" spans="1:5" ht="76.5">
      <c r="A99" t="s">
        <v>58</v>
      </c>
      <c r="E99" s="39" t="s">
        <v>153</v>
      </c>
    </row>
    <row r="100" spans="1:16" ht="25.5">
      <c r="A100" t="s">
        <v>49</v>
      </c>
      <c s="34" t="s">
        <v>168</v>
      </c>
      <c s="34" t="s">
        <v>155</v>
      </c>
      <c s="35" t="s">
        <v>51</v>
      </c>
      <c s="6" t="s">
        <v>156</v>
      </c>
      <c s="36" t="s">
        <v>53</v>
      </c>
      <c s="37">
        <v>3</v>
      </c>
      <c s="36">
        <v>0</v>
      </c>
      <c s="36">
        <f>ROUND(G100*H100,6)</f>
      </c>
      <c r="L100" s="38">
        <v>0</v>
      </c>
      <c s="32">
        <f>ROUND(ROUND(L100,2)*ROUND(G100,3),2)</f>
      </c>
      <c s="36" t="s">
        <v>62</v>
      </c>
      <c>
        <f>(M100*21)/100</f>
      </c>
      <c t="s">
        <v>27</v>
      </c>
    </row>
    <row r="101" spans="1:5" ht="12.75">
      <c r="A101" s="35" t="s">
        <v>55</v>
      </c>
      <c r="E101" s="39" t="s">
        <v>51</v>
      </c>
    </row>
    <row r="102" spans="1:5" ht="38.25">
      <c r="A102" s="35" t="s">
        <v>56</v>
      </c>
      <c r="E102" s="40" t="s">
        <v>311</v>
      </c>
    </row>
    <row r="103" spans="1:5" ht="63.75">
      <c r="A103" t="s">
        <v>58</v>
      </c>
      <c r="E103" s="39" t="s">
        <v>158</v>
      </c>
    </row>
    <row r="104" spans="1:13" ht="12.75">
      <c r="A104" t="s">
        <v>46</v>
      </c>
      <c r="C104" s="31" t="s">
        <v>70</v>
      </c>
      <c r="E104" s="33" t="s">
        <v>165</v>
      </c>
      <c r="J104" s="32">
        <f>0</f>
      </c>
      <c s="32">
        <f>0</f>
      </c>
      <c s="32">
        <f>0+L105+L109+L113+L117+L121+L125+L129+L133+L137+L141</f>
      </c>
      <c s="32">
        <f>0+M105+M109+M113+M117+M121+M125+M129+M133+M137+M141</f>
      </c>
    </row>
    <row r="105" spans="1:16" ht="25.5">
      <c r="A105" t="s">
        <v>49</v>
      </c>
      <c s="34" t="s">
        <v>171</v>
      </c>
      <c s="34" t="s">
        <v>65</v>
      </c>
      <c s="35" t="s">
        <v>51</v>
      </c>
      <c s="6" t="s">
        <v>66</v>
      </c>
      <c s="36" t="s">
        <v>67</v>
      </c>
      <c s="37">
        <v>756</v>
      </c>
      <c s="36">
        <v>0</v>
      </c>
      <c s="36">
        <f>ROUND(G105*H105,6)</f>
      </c>
      <c r="L105" s="38">
        <v>0</v>
      </c>
      <c s="32">
        <f>ROUND(ROUND(L105,2)*ROUND(G105,3),2)</f>
      </c>
      <c s="36" t="s">
        <v>62</v>
      </c>
      <c>
        <f>(M105*21)/100</f>
      </c>
      <c t="s">
        <v>27</v>
      </c>
    </row>
    <row r="106" spans="1:5" ht="12.75">
      <c r="A106" s="35" t="s">
        <v>55</v>
      </c>
      <c r="E106" s="39" t="s">
        <v>51</v>
      </c>
    </row>
    <row r="107" spans="1:5" ht="51">
      <c r="A107" s="35" t="s">
        <v>56</v>
      </c>
      <c r="E107" s="40" t="s">
        <v>651</v>
      </c>
    </row>
    <row r="108" spans="1:5" ht="51">
      <c r="A108" t="s">
        <v>58</v>
      </c>
      <c r="E108" s="39" t="s">
        <v>591</v>
      </c>
    </row>
    <row r="109" spans="1:16" ht="25.5">
      <c r="A109" t="s">
        <v>49</v>
      </c>
      <c s="34" t="s">
        <v>172</v>
      </c>
      <c s="34" t="s">
        <v>150</v>
      </c>
      <c s="35" t="s">
        <v>51</v>
      </c>
      <c s="6" t="s">
        <v>151</v>
      </c>
      <c s="36" t="s">
        <v>53</v>
      </c>
      <c s="37">
        <v>347</v>
      </c>
      <c s="36">
        <v>0</v>
      </c>
      <c s="36">
        <f>ROUND(G109*H109,6)</f>
      </c>
      <c r="L109" s="38">
        <v>0</v>
      </c>
      <c s="32">
        <f>ROUND(ROUND(L109,2)*ROUND(G109,3),2)</f>
      </c>
      <c s="36" t="s">
        <v>62</v>
      </c>
      <c>
        <f>(M109*21)/100</f>
      </c>
      <c t="s">
        <v>27</v>
      </c>
    </row>
    <row r="110" spans="1:5" ht="12.75">
      <c r="A110" s="35" t="s">
        <v>55</v>
      </c>
      <c r="E110" s="39" t="s">
        <v>51</v>
      </c>
    </row>
    <row r="111" spans="1:5" ht="38.25">
      <c r="A111" s="35" t="s">
        <v>56</v>
      </c>
      <c r="E111" s="40" t="s">
        <v>592</v>
      </c>
    </row>
    <row r="112" spans="1:5" ht="76.5">
      <c r="A112" t="s">
        <v>58</v>
      </c>
      <c r="E112" s="39" t="s">
        <v>153</v>
      </c>
    </row>
    <row r="113" spans="1:16" ht="25.5">
      <c r="A113" t="s">
        <v>49</v>
      </c>
      <c s="34" t="s">
        <v>173</v>
      </c>
      <c s="34" t="s">
        <v>155</v>
      </c>
      <c s="35" t="s">
        <v>51</v>
      </c>
      <c s="6" t="s">
        <v>156</v>
      </c>
      <c s="36" t="s">
        <v>53</v>
      </c>
      <c s="37">
        <v>187</v>
      </c>
      <c s="36">
        <v>0</v>
      </c>
      <c s="36">
        <f>ROUND(G113*H113,6)</f>
      </c>
      <c r="L113" s="38">
        <v>0</v>
      </c>
      <c s="32">
        <f>ROUND(ROUND(L113,2)*ROUND(G113,3),2)</f>
      </c>
      <c s="36" t="s">
        <v>62</v>
      </c>
      <c>
        <f>(M113*21)/100</f>
      </c>
      <c t="s">
        <v>27</v>
      </c>
    </row>
    <row r="114" spans="1:5" ht="12.75">
      <c r="A114" s="35" t="s">
        <v>55</v>
      </c>
      <c r="E114" s="39" t="s">
        <v>51</v>
      </c>
    </row>
    <row r="115" spans="1:5" ht="38.25">
      <c r="A115" s="35" t="s">
        <v>56</v>
      </c>
      <c r="E115" s="40" t="s">
        <v>561</v>
      </c>
    </row>
    <row r="116" spans="1:5" ht="63.75">
      <c r="A116" t="s">
        <v>58</v>
      </c>
      <c r="E116" s="39" t="s">
        <v>158</v>
      </c>
    </row>
    <row r="117" spans="1:16" ht="12.75">
      <c r="A117" t="s">
        <v>49</v>
      </c>
      <c s="34" t="s">
        <v>174</v>
      </c>
      <c s="34" t="s">
        <v>175</v>
      </c>
      <c s="35" t="s">
        <v>51</v>
      </c>
      <c s="6" t="s">
        <v>176</v>
      </c>
      <c s="36" t="s">
        <v>53</v>
      </c>
      <c s="37">
        <v>1862</v>
      </c>
      <c s="36">
        <v>0</v>
      </c>
      <c s="36">
        <f>ROUND(G117*H117,6)</f>
      </c>
      <c r="L117" s="38">
        <v>0</v>
      </c>
      <c s="32">
        <f>ROUND(ROUND(L117,2)*ROUND(G117,3),2)</f>
      </c>
      <c s="36" t="s">
        <v>62</v>
      </c>
      <c>
        <f>(M117*21)/100</f>
      </c>
      <c t="s">
        <v>27</v>
      </c>
    </row>
    <row r="118" spans="1:5" ht="12.75">
      <c r="A118" s="35" t="s">
        <v>55</v>
      </c>
      <c r="E118" s="39" t="s">
        <v>51</v>
      </c>
    </row>
    <row r="119" spans="1:5" ht="25.5">
      <c r="A119" s="35" t="s">
        <v>56</v>
      </c>
      <c r="E119" s="40" t="s">
        <v>652</v>
      </c>
    </row>
    <row r="120" spans="1:5" ht="38.25">
      <c r="A120" t="s">
        <v>58</v>
      </c>
      <c r="E120" s="39" t="s">
        <v>178</v>
      </c>
    </row>
    <row r="121" spans="1:16" ht="12.75">
      <c r="A121" t="s">
        <v>49</v>
      </c>
      <c s="34" t="s">
        <v>179</v>
      </c>
      <c s="34" t="s">
        <v>180</v>
      </c>
      <c s="35" t="s">
        <v>51</v>
      </c>
      <c s="6" t="s">
        <v>181</v>
      </c>
      <c s="36" t="s">
        <v>53</v>
      </c>
      <c s="37">
        <v>2235</v>
      </c>
      <c s="36">
        <v>0</v>
      </c>
      <c s="36">
        <f>ROUND(G121*H121,6)</f>
      </c>
      <c r="L121" s="38">
        <v>0</v>
      </c>
      <c s="32">
        <f>ROUND(ROUND(L121,2)*ROUND(G121,3),2)</f>
      </c>
      <c s="36" t="s">
        <v>62</v>
      </c>
      <c>
        <f>(M121*21)/100</f>
      </c>
      <c t="s">
        <v>27</v>
      </c>
    </row>
    <row r="122" spans="1:5" ht="12.75">
      <c r="A122" s="35" t="s">
        <v>55</v>
      </c>
      <c r="E122" s="39" t="s">
        <v>51</v>
      </c>
    </row>
    <row r="123" spans="1:5" ht="12.75">
      <c r="A123" s="35" t="s">
        <v>56</v>
      </c>
      <c r="E123" s="40" t="s">
        <v>182</v>
      </c>
    </row>
    <row r="124" spans="1:5" ht="38.25">
      <c r="A124" t="s">
        <v>58</v>
      </c>
      <c r="E124" s="39" t="s">
        <v>183</v>
      </c>
    </row>
    <row r="125" spans="1:16" ht="12.75">
      <c r="A125" t="s">
        <v>49</v>
      </c>
      <c s="34" t="s">
        <v>184</v>
      </c>
      <c s="34" t="s">
        <v>185</v>
      </c>
      <c s="35" t="s">
        <v>51</v>
      </c>
      <c s="6" t="s">
        <v>186</v>
      </c>
      <c s="36" t="s">
        <v>53</v>
      </c>
      <c s="37">
        <v>1229</v>
      </c>
      <c s="36">
        <v>0</v>
      </c>
      <c s="36">
        <f>ROUND(G125*H125,6)</f>
      </c>
      <c r="L125" s="38">
        <v>0</v>
      </c>
      <c s="32">
        <f>ROUND(ROUND(L125,2)*ROUND(G125,3),2)</f>
      </c>
      <c s="36" t="s">
        <v>62</v>
      </c>
      <c>
        <f>(M125*21)/100</f>
      </c>
      <c t="s">
        <v>27</v>
      </c>
    </row>
    <row r="126" spans="1:5" ht="12.75">
      <c r="A126" s="35" t="s">
        <v>55</v>
      </c>
      <c r="E126" s="39" t="s">
        <v>51</v>
      </c>
    </row>
    <row r="127" spans="1:5" ht="25.5">
      <c r="A127" s="35" t="s">
        <v>56</v>
      </c>
      <c r="E127" s="40" t="s">
        <v>653</v>
      </c>
    </row>
    <row r="128" spans="1:5" ht="38.25">
      <c r="A128" t="s">
        <v>58</v>
      </c>
      <c r="E128" s="39" t="s">
        <v>188</v>
      </c>
    </row>
    <row r="129" spans="1:16" ht="25.5">
      <c r="A129" t="s">
        <v>49</v>
      </c>
      <c s="34" t="s">
        <v>189</v>
      </c>
      <c s="34" t="s">
        <v>96</v>
      </c>
      <c s="35" t="s">
        <v>51</v>
      </c>
      <c s="6" t="s">
        <v>97</v>
      </c>
      <c s="36" t="s">
        <v>98</v>
      </c>
      <c s="37">
        <v>1107</v>
      </c>
      <c s="36">
        <v>0</v>
      </c>
      <c s="36">
        <f>ROUND(G129*H129,6)</f>
      </c>
      <c r="L129" s="38">
        <v>0</v>
      </c>
      <c s="32">
        <f>ROUND(ROUND(L129,2)*ROUND(G129,3),2)</f>
      </c>
      <c s="36" t="s">
        <v>62</v>
      </c>
      <c>
        <f>(M129*21)/100</f>
      </c>
      <c t="s">
        <v>27</v>
      </c>
    </row>
    <row r="130" spans="1:5" ht="12.75">
      <c r="A130" s="35" t="s">
        <v>55</v>
      </c>
      <c r="E130" s="39" t="s">
        <v>51</v>
      </c>
    </row>
    <row r="131" spans="1:5" ht="38.25">
      <c r="A131" s="35" t="s">
        <v>56</v>
      </c>
      <c r="E131" s="40" t="s">
        <v>654</v>
      </c>
    </row>
    <row r="132" spans="1:5" ht="38.25">
      <c r="A132" t="s">
        <v>58</v>
      </c>
      <c r="E132" s="39" t="s">
        <v>191</v>
      </c>
    </row>
    <row r="133" spans="1:16" ht="12.75">
      <c r="A133" t="s">
        <v>49</v>
      </c>
      <c s="34" t="s">
        <v>192</v>
      </c>
      <c s="34" t="s">
        <v>193</v>
      </c>
      <c s="35" t="s">
        <v>51</v>
      </c>
      <c s="6" t="s">
        <v>194</v>
      </c>
      <c s="36" t="s">
        <v>98</v>
      </c>
      <c s="37">
        <v>783</v>
      </c>
      <c s="36">
        <v>0</v>
      </c>
      <c s="36">
        <f>ROUND(G133*H133,6)</f>
      </c>
      <c r="L133" s="38">
        <v>0</v>
      </c>
      <c s="32">
        <f>ROUND(ROUND(L133,2)*ROUND(G133,3),2)</f>
      </c>
      <c s="36" t="s">
        <v>62</v>
      </c>
      <c>
        <f>(M133*21)/100</f>
      </c>
      <c t="s">
        <v>27</v>
      </c>
    </row>
    <row r="134" spans="1:5" ht="12.75">
      <c r="A134" s="35" t="s">
        <v>55</v>
      </c>
      <c r="E134" s="39" t="s">
        <v>51</v>
      </c>
    </row>
    <row r="135" spans="1:5" ht="25.5">
      <c r="A135" s="35" t="s">
        <v>56</v>
      </c>
      <c r="E135" s="40" t="s">
        <v>195</v>
      </c>
    </row>
    <row r="136" spans="1:5" ht="25.5">
      <c r="A136" t="s">
        <v>58</v>
      </c>
      <c r="E136" s="39" t="s">
        <v>196</v>
      </c>
    </row>
    <row r="137" spans="1:16" ht="12.75">
      <c r="A137" t="s">
        <v>49</v>
      </c>
      <c s="34" t="s">
        <v>197</v>
      </c>
      <c s="34" t="s">
        <v>102</v>
      </c>
      <c s="35" t="s">
        <v>51</v>
      </c>
      <c s="6" t="s">
        <v>103</v>
      </c>
      <c s="36" t="s">
        <v>98</v>
      </c>
      <c s="37">
        <v>546</v>
      </c>
      <c s="36">
        <v>0</v>
      </c>
      <c s="36">
        <f>ROUND(G137*H137,6)</f>
      </c>
      <c r="L137" s="38">
        <v>0</v>
      </c>
      <c s="32">
        <f>ROUND(ROUND(L137,2)*ROUND(G137,3),2)</f>
      </c>
      <c s="36" t="s">
        <v>62</v>
      </c>
      <c>
        <f>(M137*21)/100</f>
      </c>
      <c t="s">
        <v>27</v>
      </c>
    </row>
    <row r="138" spans="1:5" ht="12.75">
      <c r="A138" s="35" t="s">
        <v>55</v>
      </c>
      <c r="E138" s="39" t="s">
        <v>51</v>
      </c>
    </row>
    <row r="139" spans="1:5" ht="25.5">
      <c r="A139" s="35" t="s">
        <v>56</v>
      </c>
      <c r="E139" s="40" t="s">
        <v>105</v>
      </c>
    </row>
    <row r="140" spans="1:5" ht="12.75">
      <c r="A140" t="s">
        <v>58</v>
      </c>
      <c r="E140" s="39" t="s">
        <v>51</v>
      </c>
    </row>
    <row r="141" spans="1:16" ht="25.5">
      <c r="A141" t="s">
        <v>49</v>
      </c>
      <c s="34" t="s">
        <v>198</v>
      </c>
      <c s="34" t="s">
        <v>199</v>
      </c>
      <c s="35" t="s">
        <v>51</v>
      </c>
      <c s="6" t="s">
        <v>200</v>
      </c>
      <c s="36" t="s">
        <v>67</v>
      </c>
      <c s="37">
        <v>4</v>
      </c>
      <c s="36">
        <v>0</v>
      </c>
      <c s="36">
        <f>ROUND(G141*H141,6)</f>
      </c>
      <c r="L141" s="38">
        <v>0</v>
      </c>
      <c s="32">
        <f>ROUND(ROUND(L141,2)*ROUND(G141,3),2)</f>
      </c>
      <c s="36" t="s">
        <v>62</v>
      </c>
      <c>
        <f>(M141*21)/100</f>
      </c>
      <c t="s">
        <v>27</v>
      </c>
    </row>
    <row r="142" spans="1:5" ht="12.75">
      <c r="A142" s="35" t="s">
        <v>55</v>
      </c>
      <c r="E142" s="39" t="s">
        <v>51</v>
      </c>
    </row>
    <row r="143" spans="1:5" ht="25.5">
      <c r="A143" s="35" t="s">
        <v>56</v>
      </c>
      <c r="E143" s="40" t="s">
        <v>201</v>
      </c>
    </row>
    <row r="144" spans="1:5" ht="25.5">
      <c r="A144" t="s">
        <v>58</v>
      </c>
      <c r="E144" s="39" t="s">
        <v>202</v>
      </c>
    </row>
    <row r="145" spans="1:13" ht="12.75">
      <c r="A145" t="s">
        <v>46</v>
      </c>
      <c r="C145" s="31" t="s">
        <v>74</v>
      </c>
      <c r="E145" s="33" t="s">
        <v>655</v>
      </c>
      <c r="J145" s="32">
        <f>0</f>
      </c>
      <c s="32">
        <f>0</f>
      </c>
      <c s="32">
        <f>0+L146+L150+L154+L158+L162+L166+L170</f>
      </c>
      <c s="32">
        <f>0+M146+M150+M154+M158+M162+M166+M170</f>
      </c>
    </row>
    <row r="146" spans="1:16" ht="25.5">
      <c r="A146" t="s">
        <v>49</v>
      </c>
      <c s="34" t="s">
        <v>204</v>
      </c>
      <c s="34" t="s">
        <v>210</v>
      </c>
      <c s="35" t="s">
        <v>51</v>
      </c>
      <c s="6" t="s">
        <v>211</v>
      </c>
      <c s="36" t="s">
        <v>125</v>
      </c>
      <c s="37">
        <v>16.4</v>
      </c>
      <c s="36">
        <v>0</v>
      </c>
      <c s="36">
        <f>ROUND(G146*H146,6)</f>
      </c>
      <c r="L146" s="38">
        <v>0</v>
      </c>
      <c s="32">
        <f>ROUND(ROUND(L146,2)*ROUND(G146,3),2)</f>
      </c>
      <c s="36" t="s">
        <v>62</v>
      </c>
      <c>
        <f>(M146*21)/100</f>
      </c>
      <c t="s">
        <v>27</v>
      </c>
    </row>
    <row r="147" spans="1:5" ht="12.75">
      <c r="A147" s="35" t="s">
        <v>55</v>
      </c>
      <c r="E147" s="39" t="s">
        <v>51</v>
      </c>
    </row>
    <row r="148" spans="1:5" ht="25.5">
      <c r="A148" s="35" t="s">
        <v>56</v>
      </c>
      <c r="E148" s="40" t="s">
        <v>656</v>
      </c>
    </row>
    <row r="149" spans="1:5" ht="25.5">
      <c r="A149" t="s">
        <v>58</v>
      </c>
      <c r="E149" s="39" t="s">
        <v>657</v>
      </c>
    </row>
    <row r="150" spans="1:16" ht="25.5">
      <c r="A150" t="s">
        <v>49</v>
      </c>
      <c s="34" t="s">
        <v>209</v>
      </c>
      <c s="34" t="s">
        <v>215</v>
      </c>
      <c s="35" t="s">
        <v>51</v>
      </c>
      <c s="6" t="s">
        <v>216</v>
      </c>
      <c s="36" t="s">
        <v>125</v>
      </c>
      <c s="37">
        <v>16.4</v>
      </c>
      <c s="36">
        <v>0</v>
      </c>
      <c s="36">
        <f>ROUND(G150*H150,6)</f>
      </c>
      <c r="L150" s="38">
        <v>0</v>
      </c>
      <c s="32">
        <f>ROUND(ROUND(L150,2)*ROUND(G150,3),2)</f>
      </c>
      <c s="36" t="s">
        <v>62</v>
      </c>
      <c>
        <f>(M150*21)/100</f>
      </c>
      <c t="s">
        <v>27</v>
      </c>
    </row>
    <row r="151" spans="1:5" ht="12.75">
      <c r="A151" s="35" t="s">
        <v>55</v>
      </c>
      <c r="E151" s="39" t="s">
        <v>51</v>
      </c>
    </row>
    <row r="152" spans="1:5" ht="12.75">
      <c r="A152" s="35" t="s">
        <v>56</v>
      </c>
      <c r="E152" s="40" t="s">
        <v>217</v>
      </c>
    </row>
    <row r="153" spans="1:5" ht="25.5">
      <c r="A153" t="s">
        <v>58</v>
      </c>
      <c r="E153" s="39" t="s">
        <v>658</v>
      </c>
    </row>
    <row r="154" spans="1:16" ht="25.5">
      <c r="A154" t="s">
        <v>49</v>
      </c>
      <c s="34" t="s">
        <v>214</v>
      </c>
      <c s="34" t="s">
        <v>659</v>
      </c>
      <c s="35" t="s">
        <v>51</v>
      </c>
      <c s="6" t="s">
        <v>660</v>
      </c>
      <c s="36" t="s">
        <v>98</v>
      </c>
      <c s="37">
        <v>104</v>
      </c>
      <c s="36">
        <v>0</v>
      </c>
      <c s="36">
        <f>ROUND(G154*H154,6)</f>
      </c>
      <c r="L154" s="38">
        <v>0</v>
      </c>
      <c s="32">
        <f>ROUND(ROUND(L154,2)*ROUND(G154,3),2)</f>
      </c>
      <c s="36" t="s">
        <v>77</v>
      </c>
      <c>
        <f>(M154*21)/100</f>
      </c>
      <c t="s">
        <v>27</v>
      </c>
    </row>
    <row r="155" spans="1:5" ht="12.75">
      <c r="A155" s="35" t="s">
        <v>55</v>
      </c>
      <c r="E155" s="39" t="s">
        <v>51</v>
      </c>
    </row>
    <row r="156" spans="1:5" ht="25.5">
      <c r="A156" s="35" t="s">
        <v>56</v>
      </c>
      <c r="E156" s="40" t="s">
        <v>661</v>
      </c>
    </row>
    <row r="157" spans="1:5" ht="38.25">
      <c r="A157" t="s">
        <v>58</v>
      </c>
      <c r="E157" s="39" t="s">
        <v>662</v>
      </c>
    </row>
    <row r="158" spans="1:16" ht="25.5">
      <c r="A158" t="s">
        <v>49</v>
      </c>
      <c s="34" t="s">
        <v>219</v>
      </c>
      <c s="34" t="s">
        <v>71</v>
      </c>
      <c s="35" t="s">
        <v>51</v>
      </c>
      <c s="6" t="s">
        <v>66</v>
      </c>
      <c s="36" t="s">
        <v>67</v>
      </c>
      <c s="37">
        <v>260</v>
      </c>
      <c s="36">
        <v>0</v>
      </c>
      <c s="36">
        <f>ROUND(G158*H158,6)</f>
      </c>
      <c r="L158" s="38">
        <v>0</v>
      </c>
      <c s="32">
        <f>ROUND(ROUND(L158,2)*ROUND(G158,3),2)</f>
      </c>
      <c s="36" t="s">
        <v>62</v>
      </c>
      <c>
        <f>(M158*21)/100</f>
      </c>
      <c t="s">
        <v>27</v>
      </c>
    </row>
    <row r="159" spans="1:5" ht="12.75">
      <c r="A159" s="35" t="s">
        <v>55</v>
      </c>
      <c r="E159" s="39" t="s">
        <v>51</v>
      </c>
    </row>
    <row r="160" spans="1:5" ht="25.5">
      <c r="A160" s="35" t="s">
        <v>56</v>
      </c>
      <c r="E160" s="40" t="s">
        <v>663</v>
      </c>
    </row>
    <row r="161" spans="1:5" ht="25.5">
      <c r="A161" t="s">
        <v>58</v>
      </c>
      <c r="E161" s="39" t="s">
        <v>664</v>
      </c>
    </row>
    <row r="162" spans="1:16" ht="25.5">
      <c r="A162" t="s">
        <v>49</v>
      </c>
      <c s="34" t="s">
        <v>224</v>
      </c>
      <c s="34" t="s">
        <v>150</v>
      </c>
      <c s="35" t="s">
        <v>51</v>
      </c>
      <c s="6" t="s">
        <v>151</v>
      </c>
      <c s="36" t="s">
        <v>53</v>
      </c>
      <c s="37">
        <v>278</v>
      </c>
      <c s="36">
        <v>0</v>
      </c>
      <c s="36">
        <f>ROUND(G162*H162,6)</f>
      </c>
      <c r="L162" s="38">
        <v>0</v>
      </c>
      <c s="32">
        <f>ROUND(ROUND(L162,2)*ROUND(G162,3),2)</f>
      </c>
      <c s="36" t="s">
        <v>62</v>
      </c>
      <c>
        <f>(M162*21)/100</f>
      </c>
      <c t="s">
        <v>27</v>
      </c>
    </row>
    <row r="163" spans="1:5" ht="12.75">
      <c r="A163" s="35" t="s">
        <v>55</v>
      </c>
      <c r="E163" s="39" t="s">
        <v>51</v>
      </c>
    </row>
    <row r="164" spans="1:5" ht="38.25">
      <c r="A164" s="35" t="s">
        <v>56</v>
      </c>
      <c r="E164" s="40" t="s">
        <v>665</v>
      </c>
    </row>
    <row r="165" spans="1:5" ht="76.5">
      <c r="A165" t="s">
        <v>58</v>
      </c>
      <c r="E165" s="39" t="s">
        <v>236</v>
      </c>
    </row>
    <row r="166" spans="1:16" ht="25.5">
      <c r="A166" t="s">
        <v>49</v>
      </c>
      <c s="34" t="s">
        <v>229</v>
      </c>
      <c s="34" t="s">
        <v>155</v>
      </c>
      <c s="35" t="s">
        <v>51</v>
      </c>
      <c s="6" t="s">
        <v>156</v>
      </c>
      <c s="36" t="s">
        <v>53</v>
      </c>
      <c s="37">
        <v>423</v>
      </c>
      <c s="36">
        <v>0</v>
      </c>
      <c s="36">
        <f>ROUND(G166*H166,6)</f>
      </c>
      <c r="L166" s="38">
        <v>0</v>
      </c>
      <c s="32">
        <f>ROUND(ROUND(L166,2)*ROUND(G166,3),2)</f>
      </c>
      <c s="36" t="s">
        <v>62</v>
      </c>
      <c>
        <f>(M166*21)/100</f>
      </c>
      <c t="s">
        <v>27</v>
      </c>
    </row>
    <row r="167" spans="1:5" ht="12.75">
      <c r="A167" s="35" t="s">
        <v>55</v>
      </c>
      <c r="E167" s="39" t="s">
        <v>51</v>
      </c>
    </row>
    <row r="168" spans="1:5" ht="51">
      <c r="A168" s="35" t="s">
        <v>56</v>
      </c>
      <c r="E168" s="40" t="s">
        <v>666</v>
      </c>
    </row>
    <row r="169" spans="1:5" ht="63.75">
      <c r="A169" t="s">
        <v>58</v>
      </c>
      <c r="E169" s="39" t="s">
        <v>239</v>
      </c>
    </row>
    <row r="170" spans="1:16" ht="25.5">
      <c r="A170" t="s">
        <v>49</v>
      </c>
      <c s="34" t="s">
        <v>232</v>
      </c>
      <c s="34" t="s">
        <v>50</v>
      </c>
      <c s="35" t="s">
        <v>51</v>
      </c>
      <c s="6" t="s">
        <v>667</v>
      </c>
      <c s="36" t="s">
        <v>67</v>
      </c>
      <c s="37">
        <v>276</v>
      </c>
      <c s="36">
        <v>0</v>
      </c>
      <c s="36">
        <f>ROUND(G170*H170,6)</f>
      </c>
      <c r="L170" s="38">
        <v>0</v>
      </c>
      <c s="32">
        <f>ROUND(ROUND(L170,2)*ROUND(G170,3),2)</f>
      </c>
      <c s="36" t="s">
        <v>54</v>
      </c>
      <c>
        <f>(M170*21)/100</f>
      </c>
      <c t="s">
        <v>27</v>
      </c>
    </row>
    <row r="171" spans="1:5" ht="12.75">
      <c r="A171" s="35" t="s">
        <v>55</v>
      </c>
      <c r="E171" s="39" t="s">
        <v>51</v>
      </c>
    </row>
    <row r="172" spans="1:5" ht="25.5">
      <c r="A172" s="35" t="s">
        <v>56</v>
      </c>
      <c r="E172" s="40" t="s">
        <v>668</v>
      </c>
    </row>
    <row r="173" spans="1:5" ht="25.5">
      <c r="A173" t="s">
        <v>58</v>
      </c>
      <c r="E173" s="39" t="s">
        <v>669</v>
      </c>
    </row>
    <row r="174" spans="1:13" ht="12.75">
      <c r="A174" t="s">
        <v>46</v>
      </c>
      <c r="C174" s="31" t="s">
        <v>80</v>
      </c>
      <c r="E174" s="33" t="s">
        <v>203</v>
      </c>
      <c r="J174" s="32">
        <f>0</f>
      </c>
      <c s="32">
        <f>0</f>
      </c>
      <c s="32">
        <f>0+L175+L179+L183+L187+L191+L195+L199+L203+L207+L211+L215+L219+L223</f>
      </c>
      <c s="32">
        <f>0+M175+M179+M183+M187+M191+M195+M199+M203+M207+M211+M215+M219+M223</f>
      </c>
    </row>
    <row r="175" spans="1:16" ht="25.5">
      <c r="A175" t="s">
        <v>49</v>
      </c>
      <c s="34" t="s">
        <v>234</v>
      </c>
      <c s="34" t="s">
        <v>205</v>
      </c>
      <c s="35" t="s">
        <v>51</v>
      </c>
      <c s="6" t="s">
        <v>206</v>
      </c>
      <c s="36" t="s">
        <v>98</v>
      </c>
      <c s="37">
        <v>48</v>
      </c>
      <c s="36">
        <v>0</v>
      </c>
      <c s="36">
        <f>ROUND(G175*H175,6)</f>
      </c>
      <c r="L175" s="38">
        <v>0</v>
      </c>
      <c s="32">
        <f>ROUND(ROUND(L175,2)*ROUND(G175,3),2)</f>
      </c>
      <c s="36" t="s">
        <v>62</v>
      </c>
      <c>
        <f>(M175*21)/100</f>
      </c>
      <c t="s">
        <v>27</v>
      </c>
    </row>
    <row r="176" spans="1:5" ht="12.75">
      <c r="A176" s="35" t="s">
        <v>55</v>
      </c>
      <c r="E176" s="39" t="s">
        <v>51</v>
      </c>
    </row>
    <row r="177" spans="1:5" ht="12.75">
      <c r="A177" s="35" t="s">
        <v>56</v>
      </c>
      <c r="E177" s="40" t="s">
        <v>207</v>
      </c>
    </row>
    <row r="178" spans="1:5" ht="25.5">
      <c r="A178" t="s">
        <v>58</v>
      </c>
      <c r="E178" s="39" t="s">
        <v>208</v>
      </c>
    </row>
    <row r="179" spans="1:16" ht="25.5">
      <c r="A179" t="s">
        <v>49</v>
      </c>
      <c s="34" t="s">
        <v>237</v>
      </c>
      <c s="34" t="s">
        <v>210</v>
      </c>
      <c s="35" t="s">
        <v>51</v>
      </c>
      <c s="6" t="s">
        <v>211</v>
      </c>
      <c s="36" t="s">
        <v>125</v>
      </c>
      <c s="37">
        <v>11.6</v>
      </c>
      <c s="36">
        <v>0</v>
      </c>
      <c s="36">
        <f>ROUND(G179*H179,6)</f>
      </c>
      <c r="L179" s="38">
        <v>0</v>
      </c>
      <c s="32">
        <f>ROUND(ROUND(L179,2)*ROUND(G179,3),2)</f>
      </c>
      <c s="36" t="s">
        <v>62</v>
      </c>
      <c>
        <f>(M179*21)/100</f>
      </c>
      <c t="s">
        <v>27</v>
      </c>
    </row>
    <row r="180" spans="1:5" ht="12.75">
      <c r="A180" s="35" t="s">
        <v>55</v>
      </c>
      <c r="E180" s="39" t="s">
        <v>51</v>
      </c>
    </row>
    <row r="181" spans="1:5" ht="38.25">
      <c r="A181" s="35" t="s">
        <v>56</v>
      </c>
      <c r="E181" s="40" t="s">
        <v>212</v>
      </c>
    </row>
    <row r="182" spans="1:5" ht="51">
      <c r="A182" t="s">
        <v>58</v>
      </c>
      <c r="E182" s="39" t="s">
        <v>213</v>
      </c>
    </row>
    <row r="183" spans="1:16" ht="25.5">
      <c r="A183" t="s">
        <v>49</v>
      </c>
      <c s="34" t="s">
        <v>240</v>
      </c>
      <c s="34" t="s">
        <v>215</v>
      </c>
      <c s="35" t="s">
        <v>51</v>
      </c>
      <c s="6" t="s">
        <v>216</v>
      </c>
      <c s="36" t="s">
        <v>125</v>
      </c>
      <c s="37">
        <v>11.6</v>
      </c>
      <c s="36">
        <v>0</v>
      </c>
      <c s="36">
        <f>ROUND(G183*H183,6)</f>
      </c>
      <c r="L183" s="38">
        <v>0</v>
      </c>
      <c s="32">
        <f>ROUND(ROUND(L183,2)*ROUND(G183,3),2)</f>
      </c>
      <c s="36" t="s">
        <v>62</v>
      </c>
      <c>
        <f>(M183*21)/100</f>
      </c>
      <c t="s">
        <v>27</v>
      </c>
    </row>
    <row r="184" spans="1:5" ht="12.75">
      <c r="A184" s="35" t="s">
        <v>55</v>
      </c>
      <c r="E184" s="39" t="s">
        <v>51</v>
      </c>
    </row>
    <row r="185" spans="1:5" ht="12.75">
      <c r="A185" s="35" t="s">
        <v>56</v>
      </c>
      <c r="E185" s="40" t="s">
        <v>217</v>
      </c>
    </row>
    <row r="186" spans="1:5" ht="25.5">
      <c r="A186" t="s">
        <v>58</v>
      </c>
      <c r="E186" s="39" t="s">
        <v>218</v>
      </c>
    </row>
    <row r="187" spans="1:16" ht="25.5">
      <c r="A187" t="s">
        <v>49</v>
      </c>
      <c s="34" t="s">
        <v>245</v>
      </c>
      <c s="34" t="s">
        <v>220</v>
      </c>
      <c s="35" t="s">
        <v>51</v>
      </c>
      <c s="6" t="s">
        <v>221</v>
      </c>
      <c s="36" t="s">
        <v>67</v>
      </c>
      <c s="37">
        <v>40</v>
      </c>
      <c s="36">
        <v>0</v>
      </c>
      <c s="36">
        <f>ROUND(G187*H187,6)</f>
      </c>
      <c r="L187" s="38">
        <v>0</v>
      </c>
      <c s="32">
        <f>ROUND(ROUND(L187,2)*ROUND(G187,3),2)</f>
      </c>
      <c s="36" t="s">
        <v>62</v>
      </c>
      <c>
        <f>(M187*21)/100</f>
      </c>
      <c t="s">
        <v>27</v>
      </c>
    </row>
    <row r="188" spans="1:5" ht="12.75">
      <c r="A188" s="35" t="s">
        <v>55</v>
      </c>
      <c r="E188" s="39" t="s">
        <v>51</v>
      </c>
    </row>
    <row r="189" spans="1:5" ht="12.75">
      <c r="A189" s="35" t="s">
        <v>56</v>
      </c>
      <c r="E189" s="40" t="s">
        <v>670</v>
      </c>
    </row>
    <row r="190" spans="1:5" ht="51">
      <c r="A190" t="s">
        <v>58</v>
      </c>
      <c r="E190" s="39" t="s">
        <v>223</v>
      </c>
    </row>
    <row r="191" spans="1:16" ht="25.5">
      <c r="A191" t="s">
        <v>49</v>
      </c>
      <c s="34" t="s">
        <v>250</v>
      </c>
      <c s="34" t="s">
        <v>225</v>
      </c>
      <c s="35" t="s">
        <v>51</v>
      </c>
      <c s="6" t="s">
        <v>226</v>
      </c>
      <c s="36" t="s">
        <v>67</v>
      </c>
      <c s="37">
        <v>44</v>
      </c>
      <c s="36">
        <v>0</v>
      </c>
      <c s="36">
        <f>ROUND(G191*H191,6)</f>
      </c>
      <c r="L191" s="38">
        <v>0</v>
      </c>
      <c s="32">
        <f>ROUND(ROUND(L191,2)*ROUND(G191,3),2)</f>
      </c>
      <c s="36" t="s">
        <v>62</v>
      </c>
      <c>
        <f>(M191*21)/100</f>
      </c>
      <c t="s">
        <v>27</v>
      </c>
    </row>
    <row r="192" spans="1:5" ht="12.75">
      <c r="A192" s="35" t="s">
        <v>55</v>
      </c>
      <c r="E192" s="39" t="s">
        <v>51</v>
      </c>
    </row>
    <row r="193" spans="1:5" ht="12.75">
      <c r="A193" s="35" t="s">
        <v>56</v>
      </c>
      <c r="E193" s="40" t="s">
        <v>671</v>
      </c>
    </row>
    <row r="194" spans="1:5" ht="38.25">
      <c r="A194" t="s">
        <v>58</v>
      </c>
      <c r="E194" s="39" t="s">
        <v>228</v>
      </c>
    </row>
    <row r="195" spans="1:16" ht="25.5">
      <c r="A195" t="s">
        <v>49</v>
      </c>
      <c s="34" t="s">
        <v>255</v>
      </c>
      <c s="34" t="s">
        <v>71</v>
      </c>
      <c s="35" t="s">
        <v>51</v>
      </c>
      <c s="6" t="s">
        <v>66</v>
      </c>
      <c s="36" t="s">
        <v>67</v>
      </c>
      <c s="37">
        <v>24</v>
      </c>
      <c s="36">
        <v>0</v>
      </c>
      <c s="36">
        <f>ROUND(G195*H195,6)</f>
      </c>
      <c r="L195" s="38">
        <v>0</v>
      </c>
      <c s="32">
        <f>ROUND(ROUND(L195,2)*ROUND(G195,3),2)</f>
      </c>
      <c s="36" t="s">
        <v>62</v>
      </c>
      <c>
        <f>(M195*21)/100</f>
      </c>
      <c t="s">
        <v>27</v>
      </c>
    </row>
    <row r="196" spans="1:5" ht="12.75">
      <c r="A196" s="35" t="s">
        <v>55</v>
      </c>
      <c r="E196" s="39" t="s">
        <v>51</v>
      </c>
    </row>
    <row r="197" spans="1:5" ht="25.5">
      <c r="A197" s="35" t="s">
        <v>56</v>
      </c>
      <c r="E197" s="40" t="s">
        <v>672</v>
      </c>
    </row>
    <row r="198" spans="1:5" ht="76.5">
      <c r="A198" t="s">
        <v>58</v>
      </c>
      <c r="E198" s="39" t="s">
        <v>231</v>
      </c>
    </row>
    <row r="199" spans="1:16" ht="25.5">
      <c r="A199" t="s">
        <v>49</v>
      </c>
      <c s="34" t="s">
        <v>258</v>
      </c>
      <c s="34" t="s">
        <v>75</v>
      </c>
      <c s="35" t="s">
        <v>51</v>
      </c>
      <c s="6" t="s">
        <v>76</v>
      </c>
      <c s="36" t="s">
        <v>67</v>
      </c>
      <c s="37">
        <v>24</v>
      </c>
      <c s="36">
        <v>0</v>
      </c>
      <c s="36">
        <f>ROUND(G199*H199,6)</f>
      </c>
      <c r="L199" s="38">
        <v>0</v>
      </c>
      <c s="32">
        <f>ROUND(ROUND(L199,2)*ROUND(G199,3),2)</f>
      </c>
      <c s="36" t="s">
        <v>77</v>
      </c>
      <c>
        <f>(M199*21)/100</f>
      </c>
      <c t="s">
        <v>27</v>
      </c>
    </row>
    <row r="200" spans="1:5" ht="12.75">
      <c r="A200" s="35" t="s">
        <v>55</v>
      </c>
      <c r="E200" s="39" t="s">
        <v>51</v>
      </c>
    </row>
    <row r="201" spans="1:5" ht="12.75">
      <c r="A201" s="35" t="s">
        <v>56</v>
      </c>
      <c r="E201" s="40" t="s">
        <v>233</v>
      </c>
    </row>
    <row r="202" spans="1:5" ht="25.5">
      <c r="A202" t="s">
        <v>58</v>
      </c>
      <c r="E202" s="39" t="s">
        <v>79</v>
      </c>
    </row>
    <row r="203" spans="1:16" ht="25.5">
      <c r="A203" t="s">
        <v>49</v>
      </c>
      <c s="34" t="s">
        <v>264</v>
      </c>
      <c s="34" t="s">
        <v>150</v>
      </c>
      <c s="35" t="s">
        <v>51</v>
      </c>
      <c s="6" t="s">
        <v>151</v>
      </c>
      <c s="36" t="s">
        <v>53</v>
      </c>
      <c s="37">
        <v>48</v>
      </c>
      <c s="36">
        <v>0</v>
      </c>
      <c s="36">
        <f>ROUND(G203*H203,6)</f>
      </c>
      <c r="L203" s="38">
        <v>0</v>
      </c>
      <c s="32">
        <f>ROUND(ROUND(L203,2)*ROUND(G203,3),2)</f>
      </c>
      <c s="36" t="s">
        <v>62</v>
      </c>
      <c>
        <f>(M203*21)/100</f>
      </c>
      <c t="s">
        <v>27</v>
      </c>
    </row>
    <row r="204" spans="1:5" ht="12.75">
      <c r="A204" s="35" t="s">
        <v>55</v>
      </c>
      <c r="E204" s="39" t="s">
        <v>51</v>
      </c>
    </row>
    <row r="205" spans="1:5" ht="38.25">
      <c r="A205" s="35" t="s">
        <v>56</v>
      </c>
      <c r="E205" s="40" t="s">
        <v>235</v>
      </c>
    </row>
    <row r="206" spans="1:5" ht="76.5">
      <c r="A206" t="s">
        <v>58</v>
      </c>
      <c r="E206" s="39" t="s">
        <v>236</v>
      </c>
    </row>
    <row r="207" spans="1:16" ht="25.5">
      <c r="A207" t="s">
        <v>49</v>
      </c>
      <c s="34" t="s">
        <v>269</v>
      </c>
      <c s="34" t="s">
        <v>155</v>
      </c>
      <c s="35" t="s">
        <v>51</v>
      </c>
      <c s="6" t="s">
        <v>156</v>
      </c>
      <c s="36" t="s">
        <v>53</v>
      </c>
      <c s="37">
        <v>68</v>
      </c>
      <c s="36">
        <v>0</v>
      </c>
      <c s="36">
        <f>ROUND(G207*H207,6)</f>
      </c>
      <c r="L207" s="38">
        <v>0</v>
      </c>
      <c s="32">
        <f>ROUND(ROUND(L207,2)*ROUND(G207,3),2)</f>
      </c>
      <c s="36" t="s">
        <v>62</v>
      </c>
      <c>
        <f>(M207*21)/100</f>
      </c>
      <c t="s">
        <v>27</v>
      </c>
    </row>
    <row r="208" spans="1:5" ht="12.75">
      <c r="A208" s="35" t="s">
        <v>55</v>
      </c>
      <c r="E208" s="39" t="s">
        <v>51</v>
      </c>
    </row>
    <row r="209" spans="1:5" ht="38.25">
      <c r="A209" s="35" t="s">
        <v>56</v>
      </c>
      <c r="E209" s="40" t="s">
        <v>238</v>
      </c>
    </row>
    <row r="210" spans="1:5" ht="63.75">
      <c r="A210" t="s">
        <v>58</v>
      </c>
      <c r="E210" s="39" t="s">
        <v>239</v>
      </c>
    </row>
    <row r="211" spans="1:16" ht="12.75">
      <c r="A211" t="s">
        <v>49</v>
      </c>
      <c s="34" t="s">
        <v>274</v>
      </c>
      <c s="34" t="s">
        <v>241</v>
      </c>
      <c s="35" t="s">
        <v>51</v>
      </c>
      <c s="6" t="s">
        <v>242</v>
      </c>
      <c s="36" t="s">
        <v>53</v>
      </c>
      <c s="37">
        <v>228</v>
      </c>
      <c s="36">
        <v>0</v>
      </c>
      <c s="36">
        <f>ROUND(G211*H211,6)</f>
      </c>
      <c r="L211" s="38">
        <v>0</v>
      </c>
      <c s="32">
        <f>ROUND(ROUND(L211,2)*ROUND(G211,3),2)</f>
      </c>
      <c s="36" t="s">
        <v>62</v>
      </c>
      <c>
        <f>(M211*21)/100</f>
      </c>
      <c t="s">
        <v>27</v>
      </c>
    </row>
    <row r="212" spans="1:5" ht="12.75">
      <c r="A212" s="35" t="s">
        <v>55</v>
      </c>
      <c r="E212" s="39" t="s">
        <v>51</v>
      </c>
    </row>
    <row r="213" spans="1:5" ht="12.75">
      <c r="A213" s="35" t="s">
        <v>56</v>
      </c>
      <c r="E213" s="40" t="s">
        <v>673</v>
      </c>
    </row>
    <row r="214" spans="1:5" ht="89.25">
      <c r="A214" t="s">
        <v>58</v>
      </c>
      <c r="E214" s="39" t="s">
        <v>244</v>
      </c>
    </row>
    <row r="215" spans="1:16" ht="12.75">
      <c r="A215" t="s">
        <v>49</v>
      </c>
      <c s="34" t="s">
        <v>281</v>
      </c>
      <c s="34" t="s">
        <v>246</v>
      </c>
      <c s="35" t="s">
        <v>51</v>
      </c>
      <c s="6" t="s">
        <v>247</v>
      </c>
      <c s="36" t="s">
        <v>53</v>
      </c>
      <c s="37">
        <v>274</v>
      </c>
      <c s="36">
        <v>0</v>
      </c>
      <c s="36">
        <f>ROUND(G215*H215,6)</f>
      </c>
      <c r="L215" s="38">
        <v>0</v>
      </c>
      <c s="32">
        <f>ROUND(ROUND(L215,2)*ROUND(G215,3),2)</f>
      </c>
      <c s="36" t="s">
        <v>62</v>
      </c>
      <c>
        <f>(M215*21)/100</f>
      </c>
      <c t="s">
        <v>27</v>
      </c>
    </row>
    <row r="216" spans="1:5" ht="12.75">
      <c r="A216" s="35" t="s">
        <v>55</v>
      </c>
      <c r="E216" s="39" t="s">
        <v>51</v>
      </c>
    </row>
    <row r="217" spans="1:5" ht="12.75">
      <c r="A217" s="35" t="s">
        <v>56</v>
      </c>
      <c r="E217" s="40" t="s">
        <v>248</v>
      </c>
    </row>
    <row r="218" spans="1:5" ht="38.25">
      <c r="A218" t="s">
        <v>58</v>
      </c>
      <c r="E218" s="39" t="s">
        <v>249</v>
      </c>
    </row>
    <row r="219" spans="1:16" ht="12.75">
      <c r="A219" t="s">
        <v>49</v>
      </c>
      <c s="34" t="s">
        <v>381</v>
      </c>
      <c s="34" t="s">
        <v>251</v>
      </c>
      <c s="35" t="s">
        <v>51</v>
      </c>
      <c s="6" t="s">
        <v>252</v>
      </c>
      <c s="36" t="s">
        <v>98</v>
      </c>
      <c s="37">
        <v>570</v>
      </c>
      <c s="36">
        <v>0</v>
      </c>
      <c s="36">
        <f>ROUND(G219*H219,6)</f>
      </c>
      <c r="L219" s="38">
        <v>0</v>
      </c>
      <c s="32">
        <f>ROUND(ROUND(L219,2)*ROUND(G219,3),2)</f>
      </c>
      <c s="36" t="s">
        <v>62</v>
      </c>
      <c>
        <f>(M219*21)/100</f>
      </c>
      <c t="s">
        <v>27</v>
      </c>
    </row>
    <row r="220" spans="1:5" ht="12.75">
      <c r="A220" s="35" t="s">
        <v>55</v>
      </c>
      <c r="E220" s="39" t="s">
        <v>51</v>
      </c>
    </row>
    <row r="221" spans="1:5" ht="12.75">
      <c r="A221" s="35" t="s">
        <v>56</v>
      </c>
      <c r="E221" s="40" t="s">
        <v>674</v>
      </c>
    </row>
    <row r="222" spans="1:5" ht="51">
      <c r="A222" t="s">
        <v>58</v>
      </c>
      <c r="E222" s="39" t="s">
        <v>254</v>
      </c>
    </row>
    <row r="223" spans="1:16" ht="12.75">
      <c r="A223" t="s">
        <v>49</v>
      </c>
      <c s="34" t="s">
        <v>387</v>
      </c>
      <c s="34" t="s">
        <v>102</v>
      </c>
      <c s="35" t="s">
        <v>51</v>
      </c>
      <c s="6" t="s">
        <v>103</v>
      </c>
      <c s="36" t="s">
        <v>98</v>
      </c>
      <c s="37">
        <v>684</v>
      </c>
      <c s="36">
        <v>0</v>
      </c>
      <c s="36">
        <f>ROUND(G223*H223,6)</f>
      </c>
      <c r="L223" s="38">
        <v>0</v>
      </c>
      <c s="32">
        <f>ROUND(ROUND(L223,2)*ROUND(G223,3),2)</f>
      </c>
      <c s="36" t="s">
        <v>62</v>
      </c>
      <c>
        <f>(M223*21)/100</f>
      </c>
      <c t="s">
        <v>27</v>
      </c>
    </row>
    <row r="224" spans="1:5" ht="12.75">
      <c r="A224" s="35" t="s">
        <v>55</v>
      </c>
      <c r="E224" s="39" t="s">
        <v>51</v>
      </c>
    </row>
    <row r="225" spans="1:5" ht="12.75">
      <c r="A225" s="35" t="s">
        <v>56</v>
      </c>
      <c r="E225" s="40" t="s">
        <v>256</v>
      </c>
    </row>
    <row r="226" spans="1:5" ht="25.5">
      <c r="A226" t="s">
        <v>58</v>
      </c>
      <c r="E226" s="39" t="s">
        <v>105</v>
      </c>
    </row>
    <row r="227" spans="1:13" ht="12.75">
      <c r="A227" t="s">
        <v>46</v>
      </c>
      <c r="C227" s="31" t="s">
        <v>85</v>
      </c>
      <c r="E227" s="33" t="s">
        <v>257</v>
      </c>
      <c r="J227" s="32">
        <f>0</f>
      </c>
      <c s="32">
        <f>0</f>
      </c>
      <c s="32">
        <f>0+L228+L232+L236+L240+L244+L248</f>
      </c>
      <c s="32">
        <f>0+M228+M232+M236+M240+M244+M248</f>
      </c>
    </row>
    <row r="228" spans="1:16" ht="25.5">
      <c r="A228" t="s">
        <v>49</v>
      </c>
      <c s="34" t="s">
        <v>389</v>
      </c>
      <c s="34" t="s">
        <v>259</v>
      </c>
      <c s="35" t="s">
        <v>51</v>
      </c>
      <c s="6" t="s">
        <v>260</v>
      </c>
      <c s="36" t="s">
        <v>261</v>
      </c>
      <c s="37">
        <v>85.77</v>
      </c>
      <c s="36">
        <v>0</v>
      </c>
      <c s="36">
        <f>ROUND(G228*H228,6)</f>
      </c>
      <c r="L228" s="38">
        <v>0</v>
      </c>
      <c s="32">
        <f>ROUND(ROUND(L228,2)*ROUND(G228,3),2)</f>
      </c>
      <c s="36" t="s">
        <v>62</v>
      </c>
      <c>
        <f>(M228*21)/100</f>
      </c>
      <c t="s">
        <v>27</v>
      </c>
    </row>
    <row r="229" spans="1:5" ht="12.75">
      <c r="A229" s="35" t="s">
        <v>55</v>
      </c>
      <c r="E229" s="39" t="s">
        <v>51</v>
      </c>
    </row>
    <row r="230" spans="1:5" ht="114.75">
      <c r="A230" s="35" t="s">
        <v>56</v>
      </c>
      <c r="E230" s="40" t="s">
        <v>675</v>
      </c>
    </row>
    <row r="231" spans="1:5" ht="25.5">
      <c r="A231" t="s">
        <v>58</v>
      </c>
      <c r="E231" s="39" t="s">
        <v>263</v>
      </c>
    </row>
    <row r="232" spans="1:16" ht="12.75">
      <c r="A232" t="s">
        <v>49</v>
      </c>
      <c s="34" t="s">
        <v>516</v>
      </c>
      <c s="34" t="s">
        <v>265</v>
      </c>
      <c s="35" t="s">
        <v>51</v>
      </c>
      <c s="6" t="s">
        <v>266</v>
      </c>
      <c s="36" t="s">
        <v>261</v>
      </c>
      <c s="37">
        <v>617.52</v>
      </c>
      <c s="36">
        <v>0</v>
      </c>
      <c s="36">
        <f>ROUND(G232*H232,6)</f>
      </c>
      <c r="L232" s="38">
        <v>0</v>
      </c>
      <c s="32">
        <f>ROUND(ROUND(L232,2)*ROUND(G232,3),2)</f>
      </c>
      <c s="36" t="s">
        <v>62</v>
      </c>
      <c>
        <f>(M232*21)/100</f>
      </c>
      <c t="s">
        <v>27</v>
      </c>
    </row>
    <row r="233" spans="1:5" ht="12.75">
      <c r="A233" s="35" t="s">
        <v>55</v>
      </c>
      <c r="E233" s="39" t="s">
        <v>51</v>
      </c>
    </row>
    <row r="234" spans="1:5" ht="63.75">
      <c r="A234" s="35" t="s">
        <v>56</v>
      </c>
      <c r="E234" s="40" t="s">
        <v>676</v>
      </c>
    </row>
    <row r="235" spans="1:5" ht="38.25">
      <c r="A235" t="s">
        <v>58</v>
      </c>
      <c r="E235" s="39" t="s">
        <v>420</v>
      </c>
    </row>
    <row r="236" spans="1:16" ht="25.5">
      <c r="A236" t="s">
        <v>49</v>
      </c>
      <c s="34" t="s">
        <v>517</v>
      </c>
      <c s="34" t="s">
        <v>270</v>
      </c>
      <c s="35" t="s">
        <v>51</v>
      </c>
      <c s="6" t="s">
        <v>271</v>
      </c>
      <c s="36" t="s">
        <v>261</v>
      </c>
      <c s="37">
        <v>511</v>
      </c>
      <c s="36">
        <v>0</v>
      </c>
      <c s="36">
        <f>ROUND(G236*H236,6)</f>
      </c>
      <c r="L236" s="38">
        <v>0</v>
      </c>
      <c s="32">
        <f>ROUND(ROUND(L236,2)*ROUND(G236,3),2)</f>
      </c>
      <c s="36" t="s">
        <v>62</v>
      </c>
      <c>
        <f>(M236*21)/100</f>
      </c>
      <c t="s">
        <v>27</v>
      </c>
    </row>
    <row r="237" spans="1:5" ht="12.75">
      <c r="A237" s="35" t="s">
        <v>55</v>
      </c>
      <c r="E237" s="39" t="s">
        <v>51</v>
      </c>
    </row>
    <row r="238" spans="1:5" ht="51">
      <c r="A238" s="35" t="s">
        <v>56</v>
      </c>
      <c r="E238" s="40" t="s">
        <v>677</v>
      </c>
    </row>
    <row r="239" spans="1:5" ht="127.5">
      <c r="A239" t="s">
        <v>58</v>
      </c>
      <c r="E239" s="39" t="s">
        <v>678</v>
      </c>
    </row>
    <row r="240" spans="1:16" ht="25.5">
      <c r="A240" t="s">
        <v>49</v>
      </c>
      <c s="34" t="s">
        <v>518</v>
      </c>
      <c s="34" t="s">
        <v>382</v>
      </c>
      <c s="35" t="s">
        <v>51</v>
      </c>
      <c s="6" t="s">
        <v>383</v>
      </c>
      <c s="36" t="s">
        <v>384</v>
      </c>
      <c s="37">
        <v>2555</v>
      </c>
      <c s="36">
        <v>0</v>
      </c>
      <c s="36">
        <f>ROUND(G240*H240,6)</f>
      </c>
      <c r="L240" s="38">
        <v>0</v>
      </c>
      <c s="32">
        <f>ROUND(ROUND(L240,2)*ROUND(G240,3),2)</f>
      </c>
      <c s="36" t="s">
        <v>62</v>
      </c>
      <c>
        <f>(M240*21)/100</f>
      </c>
      <c t="s">
        <v>27</v>
      </c>
    </row>
    <row r="241" spans="1:5" ht="12.75">
      <c r="A241" s="35" t="s">
        <v>55</v>
      </c>
      <c r="E241" s="39" t="s">
        <v>51</v>
      </c>
    </row>
    <row r="242" spans="1:5" ht="12.75">
      <c r="A242" s="35" t="s">
        <v>56</v>
      </c>
      <c r="E242" s="40" t="s">
        <v>679</v>
      </c>
    </row>
    <row r="243" spans="1:5" ht="12.75">
      <c r="A243" t="s">
        <v>58</v>
      </c>
      <c r="E243" s="39" t="s">
        <v>680</v>
      </c>
    </row>
    <row r="244" spans="1:16" ht="25.5">
      <c r="A244" t="s">
        <v>49</v>
      </c>
      <c s="34" t="s">
        <v>519</v>
      </c>
      <c s="34" t="s">
        <v>275</v>
      </c>
      <c s="35" t="s">
        <v>276</v>
      </c>
      <c s="6" t="s">
        <v>277</v>
      </c>
      <c s="36" t="s">
        <v>261</v>
      </c>
      <c s="37">
        <v>216.91</v>
      </c>
      <c s="36">
        <v>0</v>
      </c>
      <c s="36">
        <f>ROUND(G244*H244,6)</f>
      </c>
      <c r="L244" s="38">
        <v>0</v>
      </c>
      <c s="32">
        <f>ROUND(ROUND(L244,2)*ROUND(G244,3),2)</f>
      </c>
      <c s="36" t="s">
        <v>77</v>
      </c>
      <c>
        <f>(M244*21)/100</f>
      </c>
      <c t="s">
        <v>27</v>
      </c>
    </row>
    <row r="245" spans="1:5" ht="25.5">
      <c r="A245" s="35" t="s">
        <v>55</v>
      </c>
      <c r="E245" s="39" t="s">
        <v>278</v>
      </c>
    </row>
    <row r="246" spans="1:5" ht="25.5">
      <c r="A246" s="35" t="s">
        <v>56</v>
      </c>
      <c r="E246" s="40" t="s">
        <v>681</v>
      </c>
    </row>
    <row r="247" spans="1:5" ht="102">
      <c r="A247" t="s">
        <v>58</v>
      </c>
      <c r="E247" s="39" t="s">
        <v>280</v>
      </c>
    </row>
    <row r="248" spans="1:16" ht="25.5">
      <c r="A248" t="s">
        <v>49</v>
      </c>
      <c s="34" t="s">
        <v>521</v>
      </c>
      <c s="34" t="s">
        <v>275</v>
      </c>
      <c s="35" t="s">
        <v>282</v>
      </c>
      <c s="6" t="s">
        <v>283</v>
      </c>
      <c s="36" t="s">
        <v>261</v>
      </c>
      <c s="37">
        <v>28.74</v>
      </c>
      <c s="36">
        <v>0</v>
      </c>
      <c s="36">
        <f>ROUND(G248*H248,6)</f>
      </c>
      <c r="L248" s="38">
        <v>0</v>
      </c>
      <c s="32">
        <f>ROUND(ROUND(L248,2)*ROUND(G248,3),2)</f>
      </c>
      <c s="36" t="s">
        <v>77</v>
      </c>
      <c>
        <f>(M248*21)/100</f>
      </c>
      <c t="s">
        <v>27</v>
      </c>
    </row>
    <row r="249" spans="1:5" ht="25.5">
      <c r="A249" s="35" t="s">
        <v>55</v>
      </c>
      <c r="E249" s="39" t="s">
        <v>278</v>
      </c>
    </row>
    <row r="250" spans="1:5" ht="25.5">
      <c r="A250" s="35" t="s">
        <v>56</v>
      </c>
      <c r="E250" s="40" t="s">
        <v>390</v>
      </c>
    </row>
    <row r="251" spans="1:5" ht="102">
      <c r="A251" t="s">
        <v>58</v>
      </c>
      <c r="E251"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