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Soutěže_dokumentace_2024\65424048\01_VYZVA\01_EZAK_podklad\"/>
    </mc:Choice>
  </mc:AlternateContent>
  <xr:revisionPtr revIDLastSave="0" documentId="13_ncr:1_{93C38A05-F4BC-4F37-94F2-A38191C3A9A8}" xr6:coauthVersionLast="47" xr6:coauthVersionMax="47" xr10:uidLastSave="{00000000-0000-0000-0000-000000000000}"/>
  <bookViews>
    <workbookView xWindow="-120" yWindow="-120" windowWidth="29040" windowHeight="16440" xr2:uid="{BADC55B5-84CC-484F-86A3-F379E443D1D2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F92" i="1" s="1"/>
  <c r="E21" i="1"/>
  <c r="AW136" i="1"/>
  <c r="AU136" i="1"/>
  <c r="AT136" i="1"/>
  <c r="AS136" i="1"/>
  <c r="AR136" i="1"/>
  <c r="AQ136" i="1"/>
  <c r="AW134" i="1"/>
  <c r="AU134" i="1"/>
  <c r="AT134" i="1"/>
  <c r="AS134" i="1"/>
  <c r="AR134" i="1"/>
  <c r="AQ134" i="1"/>
  <c r="AW131" i="1"/>
  <c r="AU131" i="1"/>
  <c r="AT131" i="1"/>
  <c r="AS131" i="1"/>
  <c r="AR131" i="1"/>
  <c r="AQ131" i="1"/>
  <c r="AW129" i="1"/>
  <c r="AU129" i="1"/>
  <c r="AT129" i="1"/>
  <c r="AS129" i="1"/>
  <c r="AR129" i="1"/>
  <c r="AQ129" i="1"/>
  <c r="AW126" i="1"/>
  <c r="AU126" i="1"/>
  <c r="AT126" i="1"/>
  <c r="AS126" i="1"/>
  <c r="AR126" i="1"/>
  <c r="AQ126" i="1"/>
  <c r="AW123" i="1"/>
  <c r="AU123" i="1"/>
  <c r="AT123" i="1"/>
  <c r="AS123" i="1"/>
  <c r="AR123" i="1"/>
  <c r="AQ123" i="1"/>
  <c r="AW120" i="1"/>
  <c r="AU120" i="1"/>
  <c r="AT120" i="1"/>
  <c r="AS120" i="1"/>
  <c r="AR120" i="1"/>
  <c r="AQ120" i="1"/>
  <c r="AW117" i="1"/>
  <c r="AU117" i="1"/>
  <c r="F37" i="1" s="1"/>
  <c r="AT117" i="1"/>
  <c r="F36" i="1" s="1"/>
  <c r="AS117" i="1"/>
  <c r="F35" i="1" s="1"/>
  <c r="AR117" i="1"/>
  <c r="F34" i="1" s="1"/>
  <c r="AQ117" i="1"/>
  <c r="F112" i="1"/>
  <c r="F110" i="1"/>
  <c r="E108" i="1"/>
  <c r="F91" i="1"/>
  <c r="F89" i="1"/>
  <c r="E87" i="1"/>
  <c r="E7" i="1"/>
  <c r="E106" i="1" s="1"/>
  <c r="F113" i="1" l="1"/>
  <c r="F33" i="1"/>
  <c r="AW116" i="1"/>
  <c r="E85" i="1"/>
</calcChain>
</file>

<file path=xl/sharedStrings.xml><?xml version="1.0" encoding="utf-8"?>
<sst xmlns="http://schemas.openxmlformats.org/spreadsheetml/2006/main" count="217" uniqueCount="102">
  <si>
    <t>{9d4f2cfb-45c6-46c8-8b9f-753fbb3a34c2}</t>
  </si>
  <si>
    <t>2</t>
  </si>
  <si>
    <t>KRYCÍ LIST SOUPISU PRACÍ</t>
  </si>
  <si>
    <t>False</t>
  </si>
  <si>
    <t>Stavba:</t>
  </si>
  <si>
    <t>Objekt:</t>
  </si>
  <si>
    <t>SO 01 - Obvod Správy tratí Plzeň</t>
  </si>
  <si>
    <t>KSO:</t>
  </si>
  <si>
    <t/>
  </si>
  <si>
    <t>Místo:</t>
  </si>
  <si>
    <t>Obvod ST Plzeň</t>
  </si>
  <si>
    <t>Zadavatel:</t>
  </si>
  <si>
    <t>Správa železnic, s.o. - OŘ Plzeň</t>
  </si>
  <si>
    <t>Zhotovitel:</t>
  </si>
  <si>
    <t>Projektant:</t>
  </si>
  <si>
    <t>Zpracovatel:</t>
  </si>
  <si>
    <t>Jung</t>
  </si>
  <si>
    <t>Poznámka:</t>
  </si>
  <si>
    <t>Cena bez DPH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</si>
  <si>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</si>
  <si>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</si>
  <si>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</si>
  <si>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</si>
  <si>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</si>
  <si>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</si>
  <si>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</si>
  <si>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</si>
  <si>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</si>
  <si>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</si>
  <si>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</si>
  <si>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</si>
  <si>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</si>
  <si>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</si>
  <si>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</si>
  <si>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</si>
  <si>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</si>
  <si>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</si>
  <si>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Náklady ze soupisu prací</t>
  </si>
  <si>
    <t>-1</t>
  </si>
  <si>
    <t>SOUPIS PRACÍ</t>
  </si>
  <si>
    <t>PČ</t>
  </si>
  <si>
    <t>Typ</t>
  </si>
  <si>
    <t>Kód</t>
  </si>
  <si>
    <t>Popis</t>
  </si>
  <si>
    <t>MJ</t>
  </si>
  <si>
    <t>Množství</t>
  </si>
  <si>
    <t>Náklady soupisu celkem</t>
  </si>
  <si>
    <t>D</t>
  </si>
  <si>
    <t>1</t>
  </si>
  <si>
    <t>K</t>
  </si>
  <si>
    <t>5904060010</t>
  </si>
  <si>
    <t>Hubení náletové a pařezové vegetace strojním postřikovačem mimo profil KL jednostranně šíře záběru do 2 m</t>
  </si>
  <si>
    <t>km</t>
  </si>
  <si>
    <t>4</t>
  </si>
  <si>
    <t>0</t>
  </si>
  <si>
    <t>ROZPOCET</t>
  </si>
  <si>
    <t>-637154006</t>
  </si>
  <si>
    <t>PP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</si>
  <si>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</si>
  <si>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PSC</t>
  </si>
  <si>
    <t>Poznámka k souboru cen:_x000D_
1. V cenách jsou započteny náklady na postřik náletové dřevité vegetace nebo pařezové výmladnosti aplikací herbicidu. 2. V cenách nejsou obsaženy náklady na vodu a dodávku herbicidu.</t>
  </si>
  <si>
    <t>5904055310</t>
  </si>
  <si>
    <t>Hubení travního porostu postřikovačem strojně s použitím selektivního postřiku v profilu koleje šíře záběru 5 m</t>
  </si>
  <si>
    <t>489299159</t>
  </si>
  <si>
    <t>Hubení travního porostu postřikovačem strojně s použitím selektivního postřiku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</si>
  <si>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Poznámka k souboru cen:_x000D_
1. V cenách jsou započteny náklady na postřik travního porostu nebo náletové dřevité vegetace, potřebné manipulace a aplikací herbicidu. 2. V cenách nejsou obsaženy náklady na vodu a dodávku herbicidu.</t>
  </si>
  <si>
    <t>3</t>
  </si>
  <si>
    <t>9903200100</t>
  </si>
  <si>
    <t>Přeprava mechanizace na místo prováděných prací o hmotnosti přes 12 t přes 50 do 100 km</t>
  </si>
  <si>
    <t>kus</t>
  </si>
  <si>
    <t>262144</t>
  </si>
  <si>
    <t>865966875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</si>
  <si>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</si>
  <si>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</si>
  <si>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</si>
  <si>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</si>
  <si>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-1289082761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</si>
  <si>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</si>
  <si>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5</t>
  </si>
  <si>
    <t>9901000100</t>
  </si>
  <si>
    <t>Doprava materiálu mechanizací o nosnosti do 3,5 t elektrosoučástek, montážního materiálu, kameniva, písku, dlažebních kostek, suti, atd. do 10 km</t>
  </si>
  <si>
    <t>-484745943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</si>
  <si>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</si>
  <si>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6</t>
  </si>
  <si>
    <t>9901009200</t>
  </si>
  <si>
    <t>Doprava materiálu mechanizací o nosnosti do 3,5 t elektrosoučástek, montážního materiálu, kameniva, písku, dlažebních kostek, suti, atd. příplatek za každých dalších 10 km</t>
  </si>
  <si>
    <t>-581480526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</si>
  <si>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</si>
  <si>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VV</t>
  </si>
  <si>
    <t>15*9"celkem 100km</t>
  </si>
  <si>
    <t>True</t>
  </si>
  <si>
    <t>7</t>
  </si>
  <si>
    <t>M</t>
  </si>
  <si>
    <t>5954101010</t>
  </si>
  <si>
    <t>Herbicidy Dicopur M 750</t>
  </si>
  <si>
    <t>litr</t>
  </si>
  <si>
    <t>128</t>
  </si>
  <si>
    <t>-823958047</t>
  </si>
  <si>
    <t>8</t>
  </si>
  <si>
    <t>5954101035</t>
  </si>
  <si>
    <t>Herbicidy Roundup Klasik Pro</t>
  </si>
  <si>
    <t>-1621004317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</si>
</sst>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0"/>
      <color theme="1"/>
      <name val="Verdana"/>
      <family val="2"/>
      <charset val="238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505050"/>
      <name val="Arial CE"/>
    </font>
    <font>
      <i/>
      <sz val="9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2" borderId="0" xfId="0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0" fontId="10" fillId="0" borderId="13" xfId="0" applyFont="1" applyBorder="1" applyAlignment="1" applyProtection="1">
      <alignment horizontal="center" vertical="center"/>
      <protection locked="0"/>
    </xf>
    <xf numFmtId="49" fontId="10" fillId="0" borderId="13" xfId="0" applyNumberFormat="1" applyFont="1" applyBorder="1" applyAlignment="1" applyProtection="1">
      <alignment horizontal="left" vertical="center" wrapText="1"/>
      <protection locked="0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13" xfId="0" applyFont="1" applyBorder="1" applyAlignment="1" applyProtection="1">
      <alignment horizontal="center" vertical="center"/>
      <protection locked="0"/>
    </xf>
    <xf numFmtId="49" fontId="17" fillId="0" borderId="13" xfId="0" applyNumberFormat="1" applyFont="1" applyBorder="1" applyAlignment="1" applyProtection="1">
      <alignment horizontal="left" vertical="center" wrapText="1"/>
      <protection locked="0"/>
    </xf>
    <xf numFmtId="0" fontId="17" fillId="0" borderId="13" xfId="0" applyFont="1" applyBorder="1" applyAlignment="1" applyProtection="1">
      <alignment horizontal="left" vertical="center" wrapText="1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7" xfId="0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17" xfId="0" applyBorder="1" applyAlignment="1" applyProtection="1">
      <alignment vertical="center"/>
      <protection locked="0"/>
    </xf>
    <xf numFmtId="164" fontId="10" fillId="0" borderId="20" xfId="0" applyNumberFormat="1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0" borderId="17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164" fontId="16" fillId="0" borderId="18" xfId="0" applyNumberFormat="1" applyFont="1" applyBorder="1" applyAlignment="1">
      <alignment vertical="center"/>
    </xf>
    <xf numFmtId="164" fontId="17" fillId="0" borderId="20" xfId="0" applyNumberFormat="1" applyFont="1" applyBorder="1" applyAlignment="1" applyProtection="1">
      <alignment vertical="center"/>
      <protection locked="0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Sout&#283;&#382;e_dokumentace_2024\65424048\01_VYZVA\02_PHVZ_podklad\65424048%20-%20Chemick&#233;%20huben&#237;%20ne&#382;&#225;douc&#237;%20vegetace%20v%20obvodu%20O&#344;%20Plze&#328;%202024%20-%202025.xlsx" TargetMode="External"/><Relationship Id="rId1" Type="http://schemas.openxmlformats.org/officeDocument/2006/relationships/externalLinkPath" Target="/Sout&#283;&#382;e_dokumentace_2024/65424048/01_VYZVA/02_PHVZ_podklad/65424048%20-%20Chemick&#233;%20huben&#237;%20ne&#382;&#225;douc&#237;%20vegetace%20v%20obvodu%20O&#344;%20Plze&#328;%202024%20-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01 - Obvod Správy trat..."/>
    </sheetNames>
    <sheetDataSet>
      <sheetData sheetId="0">
        <row r="6">
          <cell r="K6" t="str">
            <v>Chemické hubení nežádoucí vegetace v obvodu OŘ Plzeň 2024 - 2025</v>
          </cell>
        </row>
        <row r="14">
          <cell r="E14" t="str">
            <v xml:space="preserve"> </v>
          </cell>
        </row>
        <row r="17">
          <cell r="E17" t="str">
            <v xml:space="preserve"> 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1F939-354C-4731-9B05-C7F66967CC9F}">
  <dimension ref="B1:AY138"/>
  <sheetViews>
    <sheetView tabSelected="1" topLeftCell="A101" workbookViewId="0">
      <selection activeCell="A101" sqref="A1:XFD1048576"/>
    </sheetView>
  </sheetViews>
  <sheetFormatPr defaultRowHeight="12.75" x14ac:dyDescent="0.2"/>
  <cols>
    <col min="1" max="1" width="6.25" customWidth="1"/>
    <col min="2" max="2" width="0.875" customWidth="1"/>
    <col min="3" max="3" width="3.125" customWidth="1"/>
    <col min="4" max="4" width="3.25" customWidth="1"/>
    <col min="5" max="5" width="12.875" customWidth="1"/>
    <col min="6" max="6" width="75.625" customWidth="1"/>
    <col min="7" max="7" width="5.625" customWidth="1"/>
    <col min="8" max="8" width="10.5" customWidth="1"/>
    <col min="9" max="9" width="12.25" customWidth="1"/>
    <col min="10" max="10" width="9.25" customWidth="1"/>
    <col min="11" max="11" width="11.25" customWidth="1"/>
    <col min="12" max="12" width="8.25" customWidth="1"/>
    <col min="13" max="13" width="11.25" customWidth="1"/>
    <col min="14" max="14" width="12.25" customWidth="1"/>
    <col min="15" max="15" width="8.25" customWidth="1"/>
    <col min="16" max="16" width="11.25" customWidth="1"/>
    <col min="17" max="17" width="12.25" customWidth="1"/>
  </cols>
  <sheetData>
    <row r="1" spans="2:32" hidden="1" x14ac:dyDescent="0.2"/>
    <row r="2" spans="2:32" ht="36.950000000000003" hidden="1" customHeight="1" x14ac:dyDescent="0.2">
      <c r="AF2" s="1" t="s">
        <v>0</v>
      </c>
    </row>
    <row r="3" spans="2:32" ht="6.95" hidden="1" customHeight="1" x14ac:dyDescent="0.2">
      <c r="B3" s="2"/>
      <c r="C3" s="3"/>
      <c r="D3" s="3"/>
      <c r="E3" s="3"/>
      <c r="F3" s="3"/>
      <c r="G3" s="3"/>
      <c r="H3" s="3"/>
      <c r="AF3" s="1" t="s">
        <v>1</v>
      </c>
    </row>
    <row r="4" spans="2:32" ht="24.95" hidden="1" customHeight="1" x14ac:dyDescent="0.2">
      <c r="B4" s="4"/>
      <c r="D4" s="5" t="s">
        <v>2</v>
      </c>
      <c r="AF4" s="1" t="s">
        <v>3</v>
      </c>
    </row>
    <row r="5" spans="2:32" ht="6.95" hidden="1" customHeight="1" x14ac:dyDescent="0.2">
      <c r="B5" s="4"/>
    </row>
    <row r="6" spans="2:32" ht="12" hidden="1" customHeight="1" x14ac:dyDescent="0.2">
      <c r="B6" s="4"/>
      <c r="D6" s="6" t="s">
        <v>4</v>
      </c>
    </row>
    <row r="7" spans="2:32" ht="16.5" hidden="1" customHeight="1" x14ac:dyDescent="0.2">
      <c r="B7" s="4"/>
      <c r="E7" s="71" t="str">
        <f>'[1]Rekapitulace stavby'!K6</f>
        <v>Chemické hubení nežádoucí vegetace v obvodu OŘ Plzeň 2024 - 2025</v>
      </c>
      <c r="F7" s="72"/>
      <c r="G7" s="72"/>
      <c r="H7" s="72"/>
    </row>
    <row r="8" spans="2:32" s="7" customFormat="1" ht="12" hidden="1" customHeight="1" x14ac:dyDescent="0.2">
      <c r="B8" s="8"/>
      <c r="D8" s="6" t="s">
        <v>5</v>
      </c>
    </row>
    <row r="9" spans="2:32" s="7" customFormat="1" ht="16.5" hidden="1" customHeight="1" x14ac:dyDescent="0.2">
      <c r="B9" s="8"/>
      <c r="E9" s="69" t="s">
        <v>6</v>
      </c>
      <c r="F9" s="70"/>
      <c r="G9" s="70"/>
      <c r="H9" s="70"/>
    </row>
    <row r="10" spans="2:32" s="7" customFormat="1" hidden="1" x14ac:dyDescent="0.2">
      <c r="B10" s="8"/>
    </row>
    <row r="11" spans="2:32" s="7" customFormat="1" ht="12" hidden="1" customHeight="1" x14ac:dyDescent="0.2">
      <c r="B11" s="8"/>
      <c r="D11" s="6" t="s">
        <v>7</v>
      </c>
      <c r="F11" s="9" t="s">
        <v>8</v>
      </c>
    </row>
    <row r="12" spans="2:32" s="7" customFormat="1" ht="12" hidden="1" customHeight="1" x14ac:dyDescent="0.2">
      <c r="B12" s="8"/>
      <c r="D12" s="6" t="s">
        <v>9</v>
      </c>
      <c r="F12" s="9" t="s">
        <v>10</v>
      </c>
    </row>
    <row r="13" spans="2:32" s="7" customFormat="1" ht="10.9" hidden="1" customHeight="1" x14ac:dyDescent="0.2">
      <c r="B13" s="8"/>
    </row>
    <row r="14" spans="2:32" s="7" customFormat="1" ht="12" hidden="1" customHeight="1" x14ac:dyDescent="0.2">
      <c r="B14" s="8"/>
      <c r="D14" s="6" t="s">
        <v>11</v>
      </c>
    </row>
    <row r="15" spans="2:32" s="7" customFormat="1" ht="18" hidden="1" customHeight="1" x14ac:dyDescent="0.2">
      <c r="B15" s="8"/>
      <c r="E15" s="9" t="s">
        <v>12</v>
      </c>
    </row>
    <row r="16" spans="2:32" s="7" customFormat="1" ht="6.95" hidden="1" customHeight="1" x14ac:dyDescent="0.2">
      <c r="B16" s="8"/>
    </row>
    <row r="17" spans="2:8" s="7" customFormat="1" ht="12" hidden="1" customHeight="1" x14ac:dyDescent="0.2">
      <c r="B17" s="8"/>
      <c r="D17" s="6" t="s">
        <v>13</v>
      </c>
    </row>
    <row r="18" spans="2:8" s="7" customFormat="1" ht="18" hidden="1" customHeight="1" x14ac:dyDescent="0.2">
      <c r="B18" s="8"/>
      <c r="E18" s="75" t="str">
        <f>'[1]Rekapitulace stavby'!E14</f>
        <v xml:space="preserve"> </v>
      </c>
      <c r="F18" s="75"/>
      <c r="G18" s="75"/>
      <c r="H18" s="75"/>
    </row>
    <row r="19" spans="2:8" s="7" customFormat="1" ht="6.95" hidden="1" customHeight="1" x14ac:dyDescent="0.2">
      <c r="B19" s="8"/>
    </row>
    <row r="20" spans="2:8" s="7" customFormat="1" ht="12" hidden="1" customHeight="1" x14ac:dyDescent="0.2">
      <c r="B20" s="8"/>
      <c r="D20" s="6" t="s">
        <v>14</v>
      </c>
    </row>
    <row r="21" spans="2:8" s="7" customFormat="1" ht="18" hidden="1" customHeight="1" x14ac:dyDescent="0.2">
      <c r="B21" s="8"/>
      <c r="E21" s="9" t="str">
        <f>IF('[1]Rekapitulace stavby'!E17="","",'[1]Rekapitulace stavby'!E17)</f>
        <v xml:space="preserve"> </v>
      </c>
    </row>
    <row r="22" spans="2:8" s="7" customFormat="1" ht="6.95" hidden="1" customHeight="1" x14ac:dyDescent="0.2">
      <c r="B22" s="8"/>
    </row>
    <row r="23" spans="2:8" s="7" customFormat="1" ht="12" hidden="1" customHeight="1" x14ac:dyDescent="0.2">
      <c r="B23" s="8"/>
      <c r="D23" s="6" t="s">
        <v>15</v>
      </c>
    </row>
    <row r="24" spans="2:8" s="7" customFormat="1" ht="18" hidden="1" customHeight="1" x14ac:dyDescent="0.2">
      <c r="B24" s="8"/>
      <c r="E24" s="9" t="s">
        <v>16</v>
      </c>
    </row>
    <row r="25" spans="2:8" s="7" customFormat="1" ht="6.95" hidden="1" customHeight="1" x14ac:dyDescent="0.2">
      <c r="B25" s="8"/>
    </row>
    <row r="26" spans="2:8" s="7" customFormat="1" ht="12" hidden="1" customHeight="1" x14ac:dyDescent="0.2">
      <c r="B26" s="8"/>
      <c r="D26" s="6" t="s">
        <v>17</v>
      </c>
    </row>
    <row r="27" spans="2:8" s="10" customFormat="1" ht="16.5" hidden="1" customHeight="1" x14ac:dyDescent="0.2">
      <c r="B27" s="11"/>
      <c r="E27" s="76" t="s">
        <v>8</v>
      </c>
      <c r="F27" s="76"/>
      <c r="G27" s="76"/>
      <c r="H27" s="76"/>
    </row>
    <row r="28" spans="2:8" s="7" customFormat="1" ht="6.95" hidden="1" customHeight="1" x14ac:dyDescent="0.2">
      <c r="B28" s="8"/>
    </row>
    <row r="29" spans="2:8" s="7" customFormat="1" ht="6.95" hidden="1" customHeight="1" x14ac:dyDescent="0.2">
      <c r="B29" s="8"/>
      <c r="D29" s="12"/>
      <c r="E29" s="12"/>
      <c r="F29" s="12"/>
      <c r="G29" s="12"/>
      <c r="H29" s="12"/>
    </row>
    <row r="30" spans="2:8" s="7" customFormat="1" ht="25.35" hidden="1" customHeight="1" x14ac:dyDescent="0.2">
      <c r="B30" s="8"/>
      <c r="D30" s="13" t="s">
        <v>18</v>
      </c>
    </row>
    <row r="31" spans="2:8" s="7" customFormat="1" ht="6.95" hidden="1" customHeight="1" x14ac:dyDescent="0.2">
      <c r="B31" s="8"/>
      <c r="D31" s="12"/>
      <c r="E31" s="12"/>
      <c r="F31" s="12"/>
      <c r="G31" s="12"/>
      <c r="H31" s="12"/>
    </row>
    <row r="32" spans="2:8" s="7" customFormat="1" ht="14.45" hidden="1" customHeight="1" x14ac:dyDescent="0.2">
      <c r="B32" s="8"/>
      <c r="F32" s="14" t="s">
        <v>19</v>
      </c>
    </row>
    <row r="33" spans="2:8" s="7" customFormat="1" ht="14.45" hidden="1" customHeight="1" x14ac:dyDescent="0.2">
      <c r="B33" s="8"/>
      <c r="D33" s="15" t="s">
        <v>20</v>
      </c>
      <c r="E33" s="6" t="s">
        <v>21</v>
      </c>
      <c r="F33" s="16" t="e">
        <f>ROUND((SUM(AQ116:AQ137)),  2)</f>
        <v>#REF!</v>
      </c>
    </row>
    <row r="34" spans="2:8" s="7" customFormat="1" ht="14.45" hidden="1" customHeight="1" x14ac:dyDescent="0.2">
      <c r="B34" s="8"/>
      <c r="E34" s="6" t="s">
        <v>22</v>
      </c>
      <c r="F34" s="16" t="e">
        <f>ROUND((SUM(AR116:AR137)),  2)</f>
        <v>#REF!</v>
      </c>
    </row>
    <row r="35" spans="2:8" s="7" customFormat="1" ht="14.45" hidden="1" customHeight="1" x14ac:dyDescent="0.2">
      <c r="B35" s="8"/>
      <c r="E35" s="6" t="s">
        <v>23</v>
      </c>
      <c r="F35" s="16" t="e">
        <f>ROUND((SUM(AS116:AS137)),  2)</f>
        <v>#REF!</v>
      </c>
    </row>
    <row r="36" spans="2:8" s="7" customFormat="1" ht="14.45" hidden="1" customHeight="1" x14ac:dyDescent="0.2">
      <c r="B36" s="8"/>
      <c r="E36" s="6" t="s">
        <v>24</v>
      </c>
      <c r="F36" s="16" t="e">
        <f>ROUND((SUM(AT116:AT137)),  2)</f>
        <v>#REF!</v>
      </c>
    </row>
    <row r="37" spans="2:8" s="7" customFormat="1" ht="14.45" hidden="1" customHeight="1" x14ac:dyDescent="0.2">
      <c r="B37" s="8"/>
      <c r="E37" s="6" t="s">
        <v>25</v>
      </c>
      <c r="F37" s="16" t="e">
        <f>ROUND((SUM(AU116:AU137)),  2)</f>
        <v>#REF!</v>
      </c>
    </row>
    <row r="38" spans="2:8" s="7" customFormat="1" ht="6.95" hidden="1" customHeight="1" x14ac:dyDescent="0.2">
      <c r="B38" s="8"/>
    </row>
    <row r="39" spans="2:8" s="7" customFormat="1" ht="25.35" hidden="1" customHeight="1" x14ac:dyDescent="0.2">
      <c r="B39" s="8"/>
      <c r="C39" s="17"/>
      <c r="D39" s="18" t="s">
        <v>26</v>
      </c>
      <c r="E39" s="19"/>
      <c r="F39" s="19"/>
      <c r="G39" s="20" t="s">
        <v>27</v>
      </c>
      <c r="H39" s="21" t="s">
        <v>28</v>
      </c>
    </row>
    <row r="40" spans="2:8" s="7" customFormat="1" ht="14.45" hidden="1" customHeight="1" x14ac:dyDescent="0.2">
      <c r="B40" s="8"/>
    </row>
    <row r="41" spans="2:8" ht="14.45" hidden="1" customHeight="1" x14ac:dyDescent="0.2">
      <c r="B41" s="4"/>
    </row>
    <row r="42" spans="2:8" ht="14.45" hidden="1" customHeight="1" x14ac:dyDescent="0.2">
      <c r="B42" s="4"/>
    </row>
    <row r="43" spans="2:8" ht="14.45" hidden="1" customHeight="1" x14ac:dyDescent="0.2">
      <c r="B43" s="4"/>
    </row>
    <row r="44" spans="2:8" ht="14.45" hidden="1" customHeight="1" x14ac:dyDescent="0.2">
      <c r="B44" s="4"/>
    </row>
    <row r="45" spans="2:8" ht="14.45" hidden="1" customHeight="1" x14ac:dyDescent="0.2">
      <c r="B45" s="4"/>
    </row>
    <row r="46" spans="2:8" ht="14.45" hidden="1" customHeight="1" x14ac:dyDescent="0.2">
      <c r="B46" s="4"/>
    </row>
    <row r="47" spans="2:8" ht="14.45" hidden="1" customHeight="1" x14ac:dyDescent="0.2">
      <c r="B47" s="4"/>
    </row>
    <row r="48" spans="2:8" ht="14.45" hidden="1" customHeight="1" x14ac:dyDescent="0.2">
      <c r="B48" s="4"/>
    </row>
    <row r="49" spans="2:8" ht="14.45" hidden="1" customHeight="1" x14ac:dyDescent="0.2">
      <c r="B49" s="4"/>
    </row>
    <row r="50" spans="2:8" s="7" customFormat="1" ht="14.45" hidden="1" customHeight="1" x14ac:dyDescent="0.2">
      <c r="B50" s="8"/>
      <c r="D50" s="22" t="s">
        <v>29</v>
      </c>
      <c r="E50" s="23"/>
      <c r="F50" s="23"/>
      <c r="G50" s="22" t="s">
        <v>30</v>
      </c>
      <c r="H50" s="23"/>
    </row>
    <row r="51" spans="2:8" hidden="1" x14ac:dyDescent="0.2">
      <c r="B51" s="4"/>
    </row>
    <row r="52" spans="2:8" hidden="1" x14ac:dyDescent="0.2">
      <c r="B52" s="4"/>
    </row>
    <row r="53" spans="2:8" hidden="1" x14ac:dyDescent="0.2">
      <c r="B53" s="4"/>
    </row>
    <row r="54" spans="2:8" hidden="1" x14ac:dyDescent="0.2">
      <c r="B54" s="4"/>
    </row>
    <row r="55" spans="2:8" hidden="1" x14ac:dyDescent="0.2">
      <c r="B55" s="4"/>
    </row>
    <row r="56" spans="2:8" hidden="1" x14ac:dyDescent="0.2">
      <c r="B56" s="4"/>
    </row>
    <row r="57" spans="2:8" hidden="1" x14ac:dyDescent="0.2">
      <c r="B57" s="4"/>
    </row>
    <row r="58" spans="2:8" hidden="1" x14ac:dyDescent="0.2">
      <c r="B58" s="4"/>
    </row>
    <row r="59" spans="2:8" hidden="1" x14ac:dyDescent="0.2">
      <c r="B59" s="4"/>
    </row>
    <row r="60" spans="2:8" hidden="1" x14ac:dyDescent="0.2">
      <c r="B60" s="4"/>
    </row>
    <row r="61" spans="2:8" s="7" customFormat="1" hidden="1" x14ac:dyDescent="0.2">
      <c r="B61" s="8"/>
      <c r="D61" s="24" t="s">
        <v>31</v>
      </c>
      <c r="E61" s="25"/>
      <c r="F61" s="26" t="s">
        <v>32</v>
      </c>
      <c r="G61" s="24" t="s">
        <v>31</v>
      </c>
      <c r="H61" s="25"/>
    </row>
    <row r="62" spans="2:8" hidden="1" x14ac:dyDescent="0.2">
      <c r="B62" s="4"/>
    </row>
    <row r="63" spans="2:8" hidden="1" x14ac:dyDescent="0.2">
      <c r="B63" s="4"/>
    </row>
    <row r="64" spans="2:8" hidden="1" x14ac:dyDescent="0.2">
      <c r="B64" s="4"/>
    </row>
    <row r="65" spans="2:8" s="7" customFormat="1" hidden="1" x14ac:dyDescent="0.2">
      <c r="B65" s="8"/>
      <c r="D65" s="22" t="s">
        <v>33</v>
      </c>
      <c r="E65" s="23"/>
      <c r="F65" s="23"/>
      <c r="G65" s="22" t="s">
        <v>34</v>
      </c>
      <c r="H65" s="23"/>
    </row>
    <row r="66" spans="2:8" hidden="1" x14ac:dyDescent="0.2">
      <c r="B66" s="4"/>
    </row>
    <row r="67" spans="2:8" hidden="1" x14ac:dyDescent="0.2">
      <c r="B67" s="4"/>
    </row>
    <row r="68" spans="2:8" hidden="1" x14ac:dyDescent="0.2">
      <c r="B68" s="4"/>
    </row>
    <row r="69" spans="2:8" hidden="1" x14ac:dyDescent="0.2">
      <c r="B69" s="4"/>
    </row>
    <row r="70" spans="2:8" hidden="1" x14ac:dyDescent="0.2">
      <c r="B70" s="4"/>
    </row>
    <row r="71" spans="2:8" hidden="1" x14ac:dyDescent="0.2">
      <c r="B71" s="4"/>
    </row>
    <row r="72" spans="2:8" hidden="1" x14ac:dyDescent="0.2">
      <c r="B72" s="4"/>
    </row>
    <row r="73" spans="2:8" hidden="1" x14ac:dyDescent="0.2">
      <c r="B73" s="4"/>
    </row>
    <row r="74" spans="2:8" hidden="1" x14ac:dyDescent="0.2">
      <c r="B74" s="4"/>
    </row>
    <row r="75" spans="2:8" hidden="1" x14ac:dyDescent="0.2">
      <c r="B75" s="4"/>
    </row>
    <row r="76" spans="2:8" s="7" customFormat="1" hidden="1" x14ac:dyDescent="0.2">
      <c r="B76" s="8"/>
      <c r="D76" s="24" t="s">
        <v>31</v>
      </c>
      <c r="E76" s="25"/>
      <c r="F76" s="26" t="s">
        <v>32</v>
      </c>
      <c r="G76" s="24" t="s">
        <v>31</v>
      </c>
      <c r="H76" s="25"/>
    </row>
    <row r="77" spans="2:8" s="7" customFormat="1" ht="14.45" hidden="1" customHeight="1" x14ac:dyDescent="0.2">
      <c r="B77" s="27"/>
      <c r="C77" s="28"/>
      <c r="D77" s="28"/>
      <c r="E77" s="28"/>
      <c r="F77" s="28"/>
      <c r="G77" s="28"/>
      <c r="H77" s="28"/>
    </row>
    <row r="78" spans="2:8" hidden="1" x14ac:dyDescent="0.2"/>
    <row r="79" spans="2:8" hidden="1" x14ac:dyDescent="0.2"/>
    <row r="80" spans="2:8" hidden="1" x14ac:dyDescent="0.2"/>
    <row r="81" spans="2:33" s="7" customFormat="1" ht="6.95" hidden="1" customHeight="1" x14ac:dyDescent="0.2">
      <c r="B81" s="29"/>
      <c r="C81" s="30"/>
      <c r="D81" s="30"/>
      <c r="E81" s="30"/>
      <c r="F81" s="30"/>
      <c r="G81" s="30"/>
      <c r="H81" s="30"/>
    </row>
    <row r="82" spans="2:33" s="7" customFormat="1" ht="24.95" hidden="1" customHeight="1" x14ac:dyDescent="0.2">
      <c r="B82" s="8"/>
      <c r="C82" s="5" t="s">
        <v>35</v>
      </c>
    </row>
    <row r="83" spans="2:33" s="7" customFormat="1" ht="6.95" hidden="1" customHeight="1" x14ac:dyDescent="0.2">
      <c r="B83" s="8"/>
    </row>
    <row r="84" spans="2:33" s="7" customFormat="1" ht="12" hidden="1" customHeight="1" x14ac:dyDescent="0.2">
      <c r="B84" s="8"/>
      <c r="C84" s="6" t="s">
        <v>4</v>
      </c>
    </row>
    <row r="85" spans="2:33" s="7" customFormat="1" ht="16.5" hidden="1" customHeight="1" x14ac:dyDescent="0.2">
      <c r="B85" s="8"/>
      <c r="E85" s="71" t="str">
        <f>E7</f>
        <v>Chemické hubení nežádoucí vegetace v obvodu OŘ Plzeň 2024 - 2025</v>
      </c>
      <c r="F85" s="72"/>
      <c r="G85" s="72"/>
      <c r="H85" s="72"/>
    </row>
    <row r="86" spans="2:33" s="7" customFormat="1" ht="12" hidden="1" customHeight="1" x14ac:dyDescent="0.2">
      <c r="B86" s="8"/>
      <c r="C86" s="6" t="s">
        <v>5</v>
      </c>
    </row>
    <row r="87" spans="2:33" s="7" customFormat="1" ht="16.5" hidden="1" customHeight="1" x14ac:dyDescent="0.2">
      <c r="B87" s="8"/>
      <c r="E87" s="69" t="str">
        <f>E9</f>
        <v>SO 01 - Obvod Správy tratí Plzeň</v>
      </c>
      <c r="F87" s="70"/>
      <c r="G87" s="70"/>
      <c r="H87" s="70"/>
    </row>
    <row r="88" spans="2:33" s="7" customFormat="1" ht="6.95" hidden="1" customHeight="1" x14ac:dyDescent="0.2">
      <c r="B88" s="8"/>
    </row>
    <row r="89" spans="2:33" s="7" customFormat="1" ht="12" hidden="1" customHeight="1" x14ac:dyDescent="0.2">
      <c r="B89" s="8"/>
      <c r="C89" s="6" t="s">
        <v>9</v>
      </c>
      <c r="F89" s="9" t="str">
        <f>F12</f>
        <v>Obvod ST Plzeň</v>
      </c>
    </row>
    <row r="90" spans="2:33" s="7" customFormat="1" ht="6.95" hidden="1" customHeight="1" x14ac:dyDescent="0.2">
      <c r="B90" s="8"/>
    </row>
    <row r="91" spans="2:33" s="7" customFormat="1" ht="15.2" hidden="1" customHeight="1" x14ac:dyDescent="0.2">
      <c r="B91" s="8"/>
      <c r="C91" s="6" t="s">
        <v>11</v>
      </c>
      <c r="F91" s="9" t="str">
        <f>E15</f>
        <v>Správa železnic, s.o. - OŘ Plzeň</v>
      </c>
    </row>
    <row r="92" spans="2:33" s="7" customFormat="1" ht="15.2" hidden="1" customHeight="1" x14ac:dyDescent="0.2">
      <c r="B92" s="8"/>
      <c r="C92" s="6" t="s">
        <v>13</v>
      </c>
      <c r="F92" s="9" t="str">
        <f>IF(E18="","",E18)</f>
        <v xml:space="preserve"> </v>
      </c>
    </row>
    <row r="93" spans="2:33" s="7" customFormat="1" ht="10.35" hidden="1" customHeight="1" x14ac:dyDescent="0.2">
      <c r="B93" s="8"/>
    </row>
    <row r="94" spans="2:33" s="7" customFormat="1" ht="29.25" hidden="1" customHeight="1" x14ac:dyDescent="0.2">
      <c r="B94" s="8"/>
      <c r="C94" s="31" t="s">
        <v>36</v>
      </c>
      <c r="D94" s="17"/>
      <c r="E94" s="17"/>
      <c r="F94" s="17"/>
      <c r="G94" s="17"/>
      <c r="H94" s="17"/>
    </row>
    <row r="95" spans="2:33" s="7" customFormat="1" ht="10.35" hidden="1" customHeight="1" x14ac:dyDescent="0.2">
      <c r="B95" s="8"/>
    </row>
    <row r="96" spans="2:33" s="7" customFormat="1" ht="22.9" hidden="1" customHeight="1" x14ac:dyDescent="0.2">
      <c r="B96" s="8"/>
      <c r="C96" s="32" t="s">
        <v>37</v>
      </c>
      <c r="AG96" s="1" t="s">
        <v>38</v>
      </c>
    </row>
    <row r="97" spans="2:8" s="7" customFormat="1" ht="21.75" hidden="1" customHeight="1" x14ac:dyDescent="0.2">
      <c r="B97" s="8"/>
    </row>
    <row r="98" spans="2:8" s="7" customFormat="1" ht="6.95" hidden="1" customHeight="1" x14ac:dyDescent="0.2">
      <c r="B98" s="27"/>
      <c r="C98" s="28"/>
      <c r="D98" s="28"/>
      <c r="E98" s="28"/>
      <c r="F98" s="28"/>
      <c r="G98" s="28"/>
      <c r="H98" s="28"/>
    </row>
    <row r="99" spans="2:8" hidden="1" x14ac:dyDescent="0.2"/>
    <row r="100" spans="2:8" hidden="1" x14ac:dyDescent="0.2"/>
    <row r="102" spans="2:8" s="7" customFormat="1" ht="6.95" customHeight="1" x14ac:dyDescent="0.2">
      <c r="B102" s="49"/>
      <c r="C102" s="50"/>
      <c r="D102" s="50"/>
      <c r="E102" s="50"/>
      <c r="F102" s="50"/>
      <c r="G102" s="50"/>
      <c r="H102" s="51"/>
    </row>
    <row r="103" spans="2:8" s="7" customFormat="1" ht="24.95" customHeight="1" x14ac:dyDescent="0.2">
      <c r="B103" s="52"/>
      <c r="C103" s="5" t="s">
        <v>39</v>
      </c>
      <c r="H103" s="53"/>
    </row>
    <row r="104" spans="2:8" s="7" customFormat="1" ht="6.95" customHeight="1" x14ac:dyDescent="0.2">
      <c r="B104" s="52"/>
      <c r="H104" s="53"/>
    </row>
    <row r="105" spans="2:8" s="7" customFormat="1" ht="12" customHeight="1" x14ac:dyDescent="0.2">
      <c r="B105" s="52"/>
      <c r="C105" s="6" t="s">
        <v>4</v>
      </c>
      <c r="H105" s="53"/>
    </row>
    <row r="106" spans="2:8" s="7" customFormat="1" ht="16.5" customHeight="1" x14ac:dyDescent="0.2">
      <c r="B106" s="52"/>
      <c r="E106" s="71" t="str">
        <f>E7</f>
        <v>Chemické hubení nežádoucí vegetace v obvodu OŘ Plzeň 2024 - 2025</v>
      </c>
      <c r="F106" s="72"/>
      <c r="G106" s="72"/>
      <c r="H106" s="73"/>
    </row>
    <row r="107" spans="2:8" s="7" customFormat="1" ht="12" customHeight="1" x14ac:dyDescent="0.2">
      <c r="B107" s="52"/>
      <c r="C107" s="6" t="s">
        <v>5</v>
      </c>
      <c r="H107" s="53"/>
    </row>
    <row r="108" spans="2:8" s="7" customFormat="1" ht="16.5" customHeight="1" x14ac:dyDescent="0.2">
      <c r="B108" s="52"/>
      <c r="E108" s="69" t="str">
        <f>E9</f>
        <v>SO 01 - Obvod Správy tratí Plzeň</v>
      </c>
      <c r="F108" s="70"/>
      <c r="G108" s="70"/>
      <c r="H108" s="74"/>
    </row>
    <row r="109" spans="2:8" s="7" customFormat="1" ht="6.95" customHeight="1" x14ac:dyDescent="0.2">
      <c r="B109" s="52"/>
      <c r="H109" s="53"/>
    </row>
    <row r="110" spans="2:8" s="7" customFormat="1" ht="12" customHeight="1" x14ac:dyDescent="0.2">
      <c r="B110" s="52"/>
      <c r="C110" s="6" t="s">
        <v>9</v>
      </c>
      <c r="F110" s="9" t="str">
        <f>F12</f>
        <v>Obvod ST Plzeň</v>
      </c>
      <c r="H110" s="53"/>
    </row>
    <row r="111" spans="2:8" s="7" customFormat="1" ht="6.95" customHeight="1" x14ac:dyDescent="0.2">
      <c r="B111" s="52"/>
      <c r="H111" s="53"/>
    </row>
    <row r="112" spans="2:8" s="7" customFormat="1" ht="15.2" customHeight="1" x14ac:dyDescent="0.2">
      <c r="B112" s="52"/>
      <c r="C112" s="6" t="s">
        <v>11</v>
      </c>
      <c r="F112" s="9" t="str">
        <f>E15</f>
        <v>Správa železnic, s.o. - OŘ Plzeň</v>
      </c>
      <c r="H112" s="53"/>
    </row>
    <row r="113" spans="2:51" s="7" customFormat="1" ht="15.2" customHeight="1" x14ac:dyDescent="0.2">
      <c r="B113" s="52"/>
      <c r="C113" s="6" t="s">
        <v>13</v>
      </c>
      <c r="F113" s="9" t="str">
        <f>IF(E18="","",E18)</f>
        <v xml:space="preserve"> </v>
      </c>
      <c r="H113" s="53"/>
    </row>
    <row r="114" spans="2:51" s="7" customFormat="1" ht="10.35" customHeight="1" x14ac:dyDescent="0.2">
      <c r="B114" s="52"/>
      <c r="H114" s="53"/>
    </row>
    <row r="115" spans="2:51" s="33" customFormat="1" ht="29.25" customHeight="1" x14ac:dyDescent="0.2">
      <c r="B115" s="54"/>
      <c r="C115" s="34" t="s">
        <v>40</v>
      </c>
      <c r="D115" s="35" t="s">
        <v>41</v>
      </c>
      <c r="E115" s="35" t="s">
        <v>42</v>
      </c>
      <c r="F115" s="35" t="s">
        <v>43</v>
      </c>
      <c r="G115" s="35" t="s">
        <v>44</v>
      </c>
      <c r="H115" s="55" t="s">
        <v>45</v>
      </c>
    </row>
    <row r="116" spans="2:51" s="7" customFormat="1" ht="22.9" customHeight="1" x14ac:dyDescent="0.2">
      <c r="B116" s="52"/>
      <c r="C116" s="56" t="s">
        <v>46</v>
      </c>
      <c r="H116" s="53"/>
      <c r="AF116" s="1" t="s">
        <v>47</v>
      </c>
      <c r="AG116" s="1" t="s">
        <v>38</v>
      </c>
      <c r="AW116" s="36" t="e">
        <f>SUM(AW117:AW137)</f>
        <v>#REF!</v>
      </c>
    </row>
    <row r="117" spans="2:51" s="7" customFormat="1" ht="21.75" customHeight="1" x14ac:dyDescent="0.2">
      <c r="B117" s="57"/>
      <c r="C117" s="37" t="s">
        <v>48</v>
      </c>
      <c r="D117" s="37" t="s">
        <v>49</v>
      </c>
      <c r="E117" s="38" t="s">
        <v>50</v>
      </c>
      <c r="F117" s="39" t="s">
        <v>51</v>
      </c>
      <c r="G117" s="40" t="s">
        <v>52</v>
      </c>
      <c r="H117" s="58">
        <v>847.50599999999997</v>
      </c>
      <c r="AD117" s="41" t="s">
        <v>53</v>
      </c>
      <c r="AF117" s="41" t="s">
        <v>49</v>
      </c>
      <c r="AG117" s="41" t="s">
        <v>54</v>
      </c>
      <c r="AK117" s="1" t="s">
        <v>55</v>
      </c>
      <c r="AQ117" s="42" t="e">
        <f>IF(#REF!="základní",#REF!,0)</f>
        <v>#REF!</v>
      </c>
      <c r="AR117" s="42" t="e">
        <f>IF(#REF!="snížená",#REF!,0)</f>
        <v>#REF!</v>
      </c>
      <c r="AS117" s="42" t="e">
        <f>IF(#REF!="zákl. přenesená",#REF!,0)</f>
        <v>#REF!</v>
      </c>
      <c r="AT117" s="42" t="e">
        <f>IF(#REF!="sníž. přenesená",#REF!,0)</f>
        <v>#REF!</v>
      </c>
      <c r="AU117" s="42" t="e">
        <f>IF(#REF!="nulová",#REF!,0)</f>
        <v>#REF!</v>
      </c>
      <c r="AV117" s="1" t="s">
        <v>48</v>
      </c>
      <c r="AW117" s="42" t="e">
        <f>ROUND(#REF!*H117,2)</f>
        <v>#REF!</v>
      </c>
      <c r="AX117" s="1" t="s">
        <v>53</v>
      </c>
      <c r="AY117" s="41" t="s">
        <v>56</v>
      </c>
    </row>
    <row r="118" spans="2:51" s="7" customFormat="1" ht="29.25" x14ac:dyDescent="0.2">
      <c r="B118" s="52"/>
      <c r="D118" s="59" t="s">
        <v>57</v>
      </c>
      <c r="F118" s="60" t="s">
        <v>58</v>
      </c>
      <c r="H118" s="53"/>
      <c r="AF118" s="1" t="s">
        <v>57</v>
      </c>
      <c r="AG118" s="1" t="s">
        <v>54</v>
      </c>
    </row>
    <row r="119" spans="2:51" s="7" customFormat="1" ht="29.25" x14ac:dyDescent="0.2">
      <c r="B119" s="52"/>
      <c r="D119" s="59" t="s">
        <v>59</v>
      </c>
      <c r="F119" s="61" t="s">
        <v>60</v>
      </c>
      <c r="H119" s="53"/>
      <c r="AF119" s="1" t="s">
        <v>59</v>
      </c>
      <c r="AG119" s="1" t="s">
        <v>54</v>
      </c>
    </row>
    <row r="120" spans="2:51" s="7" customFormat="1" ht="21.75" customHeight="1" x14ac:dyDescent="0.2">
      <c r="B120" s="57"/>
      <c r="C120" s="37" t="s">
        <v>1</v>
      </c>
      <c r="D120" s="37" t="s">
        <v>49</v>
      </c>
      <c r="E120" s="38" t="s">
        <v>61</v>
      </c>
      <c r="F120" s="39" t="s">
        <v>62</v>
      </c>
      <c r="G120" s="40" t="s">
        <v>52</v>
      </c>
      <c r="H120" s="58">
        <v>1440.1320000000001</v>
      </c>
      <c r="AD120" s="41" t="s">
        <v>53</v>
      </c>
      <c r="AF120" s="41" t="s">
        <v>49</v>
      </c>
      <c r="AG120" s="41" t="s">
        <v>54</v>
      </c>
      <c r="AK120" s="1" t="s">
        <v>55</v>
      </c>
      <c r="AQ120" s="42" t="e">
        <f>IF(#REF!="základní",#REF!,0)</f>
        <v>#REF!</v>
      </c>
      <c r="AR120" s="42" t="e">
        <f>IF(#REF!="snížená",#REF!,0)</f>
        <v>#REF!</v>
      </c>
      <c r="AS120" s="42" t="e">
        <f>IF(#REF!="zákl. přenesená",#REF!,0)</f>
        <v>#REF!</v>
      </c>
      <c r="AT120" s="42" t="e">
        <f>IF(#REF!="sníž. přenesená",#REF!,0)</f>
        <v>#REF!</v>
      </c>
      <c r="AU120" s="42" t="e">
        <f>IF(#REF!="nulová",#REF!,0)</f>
        <v>#REF!</v>
      </c>
      <c r="AV120" s="1" t="s">
        <v>48</v>
      </c>
      <c r="AW120" s="42" t="e">
        <f>ROUND(#REF!*H120,2)</f>
        <v>#REF!</v>
      </c>
      <c r="AX120" s="1" t="s">
        <v>53</v>
      </c>
      <c r="AY120" s="41" t="s">
        <v>63</v>
      </c>
    </row>
    <row r="121" spans="2:51" s="7" customFormat="1" ht="29.25" x14ac:dyDescent="0.2">
      <c r="B121" s="52"/>
      <c r="D121" s="59" t="s">
        <v>57</v>
      </c>
      <c r="F121" s="60" t="s">
        <v>64</v>
      </c>
      <c r="H121" s="53"/>
      <c r="AF121" s="1" t="s">
        <v>57</v>
      </c>
      <c r="AG121" s="1" t="s">
        <v>54</v>
      </c>
    </row>
    <row r="122" spans="2:51" s="7" customFormat="1" ht="29.25" x14ac:dyDescent="0.2">
      <c r="B122" s="52"/>
      <c r="D122" s="59" t="s">
        <v>59</v>
      </c>
      <c r="F122" s="61" t="s">
        <v>65</v>
      </c>
      <c r="H122" s="53"/>
      <c r="AF122" s="1" t="s">
        <v>59</v>
      </c>
      <c r="AG122" s="1" t="s">
        <v>54</v>
      </c>
    </row>
    <row r="123" spans="2:51" s="7" customFormat="1" ht="16.5" customHeight="1" x14ac:dyDescent="0.2">
      <c r="B123" s="57"/>
      <c r="C123" s="37" t="s">
        <v>66</v>
      </c>
      <c r="D123" s="37" t="s">
        <v>49</v>
      </c>
      <c r="E123" s="38" t="s">
        <v>67</v>
      </c>
      <c r="F123" s="39" t="s">
        <v>68</v>
      </c>
      <c r="G123" s="40" t="s">
        <v>69</v>
      </c>
      <c r="H123" s="58">
        <v>15</v>
      </c>
      <c r="AD123" s="41" t="s">
        <v>70</v>
      </c>
      <c r="AF123" s="41" t="s">
        <v>49</v>
      </c>
      <c r="AG123" s="41" t="s">
        <v>54</v>
      </c>
      <c r="AK123" s="1" t="s">
        <v>55</v>
      </c>
      <c r="AQ123" s="42" t="e">
        <f>IF(#REF!="základní",#REF!,0)</f>
        <v>#REF!</v>
      </c>
      <c r="AR123" s="42" t="e">
        <f>IF(#REF!="snížená",#REF!,0)</f>
        <v>#REF!</v>
      </c>
      <c r="AS123" s="42" t="e">
        <f>IF(#REF!="zákl. přenesená",#REF!,0)</f>
        <v>#REF!</v>
      </c>
      <c r="AT123" s="42" t="e">
        <f>IF(#REF!="sníž. přenesená",#REF!,0)</f>
        <v>#REF!</v>
      </c>
      <c r="AU123" s="42" t="e">
        <f>IF(#REF!="nulová",#REF!,0)</f>
        <v>#REF!</v>
      </c>
      <c r="AV123" s="1" t="s">
        <v>48</v>
      </c>
      <c r="AW123" s="42" t="e">
        <f>ROUND(#REF!*H123,2)</f>
        <v>#REF!</v>
      </c>
      <c r="AX123" s="1" t="s">
        <v>70</v>
      </c>
      <c r="AY123" s="41" t="s">
        <v>71</v>
      </c>
    </row>
    <row r="124" spans="2:51" s="7" customFormat="1" ht="29.25" x14ac:dyDescent="0.2">
      <c r="B124" s="52"/>
      <c r="D124" s="59" t="s">
        <v>57</v>
      </c>
      <c r="F124" s="60" t="s">
        <v>72</v>
      </c>
      <c r="H124" s="53"/>
      <c r="AF124" s="1" t="s">
        <v>57</v>
      </c>
      <c r="AG124" s="1" t="s">
        <v>54</v>
      </c>
    </row>
    <row r="125" spans="2:51" s="7" customFormat="1" ht="29.25" x14ac:dyDescent="0.2">
      <c r="B125" s="52"/>
      <c r="D125" s="59" t="s">
        <v>59</v>
      </c>
      <c r="F125" s="61" t="s">
        <v>73</v>
      </c>
      <c r="H125" s="53"/>
      <c r="AF125" s="1" t="s">
        <v>59</v>
      </c>
      <c r="AG125" s="1" t="s">
        <v>54</v>
      </c>
    </row>
    <row r="126" spans="2:51" s="7" customFormat="1" ht="16.5" customHeight="1" x14ac:dyDescent="0.2">
      <c r="B126" s="57"/>
      <c r="C126" s="37" t="s">
        <v>53</v>
      </c>
      <c r="D126" s="37" t="s">
        <v>49</v>
      </c>
      <c r="E126" s="38" t="s">
        <v>74</v>
      </c>
      <c r="F126" s="39" t="s">
        <v>75</v>
      </c>
      <c r="G126" s="40" t="s">
        <v>69</v>
      </c>
      <c r="H126" s="58">
        <v>3</v>
      </c>
      <c r="AD126" s="41" t="s">
        <v>70</v>
      </c>
      <c r="AF126" s="41" t="s">
        <v>49</v>
      </c>
      <c r="AG126" s="41" t="s">
        <v>54</v>
      </c>
      <c r="AK126" s="1" t="s">
        <v>55</v>
      </c>
      <c r="AQ126" s="42" t="e">
        <f>IF(#REF!="základní",#REF!,0)</f>
        <v>#REF!</v>
      </c>
      <c r="AR126" s="42" t="e">
        <f>IF(#REF!="snížená",#REF!,0)</f>
        <v>#REF!</v>
      </c>
      <c r="AS126" s="42" t="e">
        <f>IF(#REF!="zákl. přenesená",#REF!,0)</f>
        <v>#REF!</v>
      </c>
      <c r="AT126" s="42" t="e">
        <f>IF(#REF!="sníž. přenesená",#REF!,0)</f>
        <v>#REF!</v>
      </c>
      <c r="AU126" s="42" t="e">
        <f>IF(#REF!="nulová",#REF!,0)</f>
        <v>#REF!</v>
      </c>
      <c r="AV126" s="1" t="s">
        <v>48</v>
      </c>
      <c r="AW126" s="42" t="e">
        <f>ROUND(#REF!*H126,2)</f>
        <v>#REF!</v>
      </c>
      <c r="AX126" s="1" t="s">
        <v>70</v>
      </c>
      <c r="AY126" s="41" t="s">
        <v>76</v>
      </c>
    </row>
    <row r="127" spans="2:51" s="7" customFormat="1" ht="29.25" x14ac:dyDescent="0.2">
      <c r="B127" s="52"/>
      <c r="D127" s="59" t="s">
        <v>57</v>
      </c>
      <c r="F127" s="60" t="s">
        <v>77</v>
      </c>
      <c r="H127" s="53"/>
      <c r="AF127" s="1" t="s">
        <v>57</v>
      </c>
      <c r="AG127" s="1" t="s">
        <v>54</v>
      </c>
    </row>
    <row r="128" spans="2:51" s="7" customFormat="1" ht="29.25" x14ac:dyDescent="0.2">
      <c r="B128" s="52"/>
      <c r="D128" s="59" t="s">
        <v>59</v>
      </c>
      <c r="F128" s="61" t="s">
        <v>73</v>
      </c>
      <c r="H128" s="53"/>
      <c r="AF128" s="1" t="s">
        <v>59</v>
      </c>
      <c r="AG128" s="1" t="s">
        <v>54</v>
      </c>
    </row>
    <row r="129" spans="2:51" s="7" customFormat="1" ht="24.2" customHeight="1" x14ac:dyDescent="0.2">
      <c r="B129" s="57"/>
      <c r="C129" s="37" t="s">
        <v>78</v>
      </c>
      <c r="D129" s="37" t="s">
        <v>49</v>
      </c>
      <c r="E129" s="38" t="s">
        <v>79</v>
      </c>
      <c r="F129" s="39" t="s">
        <v>80</v>
      </c>
      <c r="G129" s="40" t="s">
        <v>69</v>
      </c>
      <c r="H129" s="58">
        <v>15</v>
      </c>
      <c r="AD129" s="41" t="s">
        <v>70</v>
      </c>
      <c r="AF129" s="41" t="s">
        <v>49</v>
      </c>
      <c r="AG129" s="41" t="s">
        <v>54</v>
      </c>
      <c r="AK129" s="1" t="s">
        <v>55</v>
      </c>
      <c r="AQ129" s="42" t="e">
        <f>IF(#REF!="základní",#REF!,0)</f>
        <v>#REF!</v>
      </c>
      <c r="AR129" s="42" t="e">
        <f>IF(#REF!="snížená",#REF!,0)</f>
        <v>#REF!</v>
      </c>
      <c r="AS129" s="42" t="e">
        <f>IF(#REF!="zákl. přenesená",#REF!,0)</f>
        <v>#REF!</v>
      </c>
      <c r="AT129" s="42" t="e">
        <f>IF(#REF!="sníž. přenesená",#REF!,0)</f>
        <v>#REF!</v>
      </c>
      <c r="AU129" s="42" t="e">
        <f>IF(#REF!="nulová",#REF!,0)</f>
        <v>#REF!</v>
      </c>
      <c r="AV129" s="1" t="s">
        <v>48</v>
      </c>
      <c r="AW129" s="42" t="e">
        <f>ROUND(#REF!*H129,2)</f>
        <v>#REF!</v>
      </c>
      <c r="AX129" s="1" t="s">
        <v>70</v>
      </c>
      <c r="AY129" s="41" t="s">
        <v>81</v>
      </c>
    </row>
    <row r="130" spans="2:51" s="7" customFormat="1" ht="29.25" x14ac:dyDescent="0.2">
      <c r="B130" s="52"/>
      <c r="D130" s="59" t="s">
        <v>57</v>
      </c>
      <c r="F130" s="60" t="s">
        <v>82</v>
      </c>
      <c r="H130" s="53"/>
      <c r="AF130" s="1" t="s">
        <v>57</v>
      </c>
      <c r="AG130" s="1" t="s">
        <v>54</v>
      </c>
    </row>
    <row r="131" spans="2:51" s="7" customFormat="1" ht="24.2" customHeight="1" x14ac:dyDescent="0.2">
      <c r="B131" s="57"/>
      <c r="C131" s="37" t="s">
        <v>83</v>
      </c>
      <c r="D131" s="37" t="s">
        <v>49</v>
      </c>
      <c r="E131" s="38" t="s">
        <v>84</v>
      </c>
      <c r="F131" s="39" t="s">
        <v>85</v>
      </c>
      <c r="G131" s="40" t="s">
        <v>69</v>
      </c>
      <c r="H131" s="58">
        <v>135</v>
      </c>
      <c r="AD131" s="41" t="s">
        <v>70</v>
      </c>
      <c r="AF131" s="41" t="s">
        <v>49</v>
      </c>
      <c r="AG131" s="41" t="s">
        <v>54</v>
      </c>
      <c r="AK131" s="1" t="s">
        <v>55</v>
      </c>
      <c r="AQ131" s="42" t="e">
        <f>IF(#REF!="základní",#REF!,0)</f>
        <v>#REF!</v>
      </c>
      <c r="AR131" s="42" t="e">
        <f>IF(#REF!="snížená",#REF!,0)</f>
        <v>#REF!</v>
      </c>
      <c r="AS131" s="42" t="e">
        <f>IF(#REF!="zákl. přenesená",#REF!,0)</f>
        <v>#REF!</v>
      </c>
      <c r="AT131" s="42" t="e">
        <f>IF(#REF!="sníž. přenesená",#REF!,0)</f>
        <v>#REF!</v>
      </c>
      <c r="AU131" s="42" t="e">
        <f>IF(#REF!="nulová",#REF!,0)</f>
        <v>#REF!</v>
      </c>
      <c r="AV131" s="1" t="s">
        <v>48</v>
      </c>
      <c r="AW131" s="42" t="e">
        <f>ROUND(#REF!*H131,2)</f>
        <v>#REF!</v>
      </c>
      <c r="AX131" s="1" t="s">
        <v>70</v>
      </c>
      <c r="AY131" s="41" t="s">
        <v>86</v>
      </c>
    </row>
    <row r="132" spans="2:51" s="7" customFormat="1" ht="29.25" x14ac:dyDescent="0.2">
      <c r="B132" s="52"/>
      <c r="D132" s="59" t="s">
        <v>57</v>
      </c>
      <c r="F132" s="60" t="s">
        <v>87</v>
      </c>
      <c r="H132" s="53"/>
      <c r="AF132" s="1" t="s">
        <v>57</v>
      </c>
      <c r="AG132" s="1" t="s">
        <v>54</v>
      </c>
    </row>
    <row r="133" spans="2:51" s="43" customFormat="1" ht="11.25" x14ac:dyDescent="0.2">
      <c r="B133" s="62"/>
      <c r="D133" s="59" t="s">
        <v>88</v>
      </c>
      <c r="E133" s="44" t="s">
        <v>8</v>
      </c>
      <c r="F133" s="63" t="s">
        <v>89</v>
      </c>
      <c r="H133" s="64">
        <v>135</v>
      </c>
      <c r="AF133" s="44" t="s">
        <v>88</v>
      </c>
      <c r="AG133" s="44" t="s">
        <v>54</v>
      </c>
      <c r="AH133" s="43" t="s">
        <v>1</v>
      </c>
      <c r="AI133" s="43" t="s">
        <v>90</v>
      </c>
      <c r="AJ133" s="43" t="s">
        <v>48</v>
      </c>
      <c r="AK133" s="44" t="s">
        <v>55</v>
      </c>
    </row>
    <row r="134" spans="2:51" s="7" customFormat="1" ht="16.5" customHeight="1" x14ac:dyDescent="0.2">
      <c r="B134" s="57"/>
      <c r="C134" s="45" t="s">
        <v>91</v>
      </c>
      <c r="D134" s="45" t="s">
        <v>92</v>
      </c>
      <c r="E134" s="46" t="s">
        <v>93</v>
      </c>
      <c r="F134" s="47" t="s">
        <v>94</v>
      </c>
      <c r="G134" s="48" t="s">
        <v>95</v>
      </c>
      <c r="H134" s="65">
        <v>2000</v>
      </c>
      <c r="AD134" s="41" t="s">
        <v>96</v>
      </c>
      <c r="AF134" s="41" t="s">
        <v>92</v>
      </c>
      <c r="AG134" s="41" t="s">
        <v>54</v>
      </c>
      <c r="AK134" s="1" t="s">
        <v>55</v>
      </c>
      <c r="AQ134" s="42" t="e">
        <f>IF(#REF!="základní",#REF!,0)</f>
        <v>#REF!</v>
      </c>
      <c r="AR134" s="42" t="e">
        <f>IF(#REF!="snížená",#REF!,0)</f>
        <v>#REF!</v>
      </c>
      <c r="AS134" s="42" t="e">
        <f>IF(#REF!="zákl. přenesená",#REF!,0)</f>
        <v>#REF!</v>
      </c>
      <c r="AT134" s="42" t="e">
        <f>IF(#REF!="sníž. přenesená",#REF!,0)</f>
        <v>#REF!</v>
      </c>
      <c r="AU134" s="42" t="e">
        <f>IF(#REF!="nulová",#REF!,0)</f>
        <v>#REF!</v>
      </c>
      <c r="AV134" s="1" t="s">
        <v>48</v>
      </c>
      <c r="AW134" s="42" t="e">
        <f>ROUND(#REF!*H134,2)</f>
        <v>#REF!</v>
      </c>
      <c r="AX134" s="1" t="s">
        <v>96</v>
      </c>
      <c r="AY134" s="41" t="s">
        <v>97</v>
      </c>
    </row>
    <row r="135" spans="2:51" s="7" customFormat="1" x14ac:dyDescent="0.2">
      <c r="B135" s="52"/>
      <c r="D135" s="59" t="s">
        <v>57</v>
      </c>
      <c r="F135" s="60" t="s">
        <v>94</v>
      </c>
      <c r="H135" s="53"/>
      <c r="AF135" s="1" t="s">
        <v>57</v>
      </c>
      <c r="AG135" s="1" t="s">
        <v>54</v>
      </c>
    </row>
    <row r="136" spans="2:51" s="7" customFormat="1" ht="16.5" customHeight="1" x14ac:dyDescent="0.2">
      <c r="B136" s="57"/>
      <c r="C136" s="45" t="s">
        <v>98</v>
      </c>
      <c r="D136" s="45" t="s">
        <v>92</v>
      </c>
      <c r="E136" s="46" t="s">
        <v>99</v>
      </c>
      <c r="F136" s="47" t="s">
        <v>100</v>
      </c>
      <c r="G136" s="48" t="s">
        <v>95</v>
      </c>
      <c r="H136" s="65">
        <v>6000</v>
      </c>
      <c r="AD136" s="41" t="s">
        <v>96</v>
      </c>
      <c r="AF136" s="41" t="s">
        <v>92</v>
      </c>
      <c r="AG136" s="41" t="s">
        <v>54</v>
      </c>
      <c r="AK136" s="1" t="s">
        <v>55</v>
      </c>
      <c r="AQ136" s="42" t="e">
        <f>IF(#REF!="základní",#REF!,0)</f>
        <v>#REF!</v>
      </c>
      <c r="AR136" s="42" t="e">
        <f>IF(#REF!="snížená",#REF!,0)</f>
        <v>#REF!</v>
      </c>
      <c r="AS136" s="42" t="e">
        <f>IF(#REF!="zákl. přenesená",#REF!,0)</f>
        <v>#REF!</v>
      </c>
      <c r="AT136" s="42" t="e">
        <f>IF(#REF!="sníž. přenesená",#REF!,0)</f>
        <v>#REF!</v>
      </c>
      <c r="AU136" s="42" t="e">
        <f>IF(#REF!="nulová",#REF!,0)</f>
        <v>#REF!</v>
      </c>
      <c r="AV136" s="1" t="s">
        <v>48</v>
      </c>
      <c r="AW136" s="42" t="e">
        <f>ROUND(#REF!*H136,2)</f>
        <v>#REF!</v>
      </c>
      <c r="AX136" s="1" t="s">
        <v>96</v>
      </c>
      <c r="AY136" s="41" t="s">
        <v>101</v>
      </c>
    </row>
    <row r="137" spans="2:51" s="7" customFormat="1" x14ac:dyDescent="0.2">
      <c r="B137" s="52"/>
      <c r="D137" s="59" t="s">
        <v>57</v>
      </c>
      <c r="F137" s="60" t="s">
        <v>100</v>
      </c>
      <c r="H137" s="53"/>
      <c r="AF137" s="1" t="s">
        <v>57</v>
      </c>
      <c r="AG137" s="1" t="s">
        <v>54</v>
      </c>
    </row>
    <row r="138" spans="2:51" s="7" customFormat="1" ht="6.95" customHeight="1" x14ac:dyDescent="0.2">
      <c r="B138" s="66"/>
      <c r="C138" s="67"/>
      <c r="D138" s="67"/>
      <c r="E138" s="67"/>
      <c r="F138" s="67"/>
      <c r="G138" s="67"/>
      <c r="H138" s="68"/>
    </row>
  </sheetData>
  <sheetProtection algorithmName="SHA-512" hashValue="9+rJXbTokSoBrSK2xuL8QtCbFkPLYEwSNtm4a6dvKe7kONWO+a5wEKhezMcn+cGGo5/210stKf5N3ixFDIygAw==" saltValue="zV8cMLSCPY6jXdb+X884RQ==" spinCount="100000" sheet="1" objects="1" scenarios="1" selectLockedCells="1" selectUnlockedCells="1"/>
  <mergeCells count="8">
    <mergeCell ref="E87:H87"/>
    <mergeCell ref="E106:H106"/>
    <mergeCell ref="E108:H108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Walta Petr, Ing.</dc:creator>
  <cp:lastModifiedBy>Walta Petr, Ing.</cp:lastModifiedBy>
  <dcterms:created xsi:type="dcterms:W3CDTF">2024-06-17T11:34:57Z</dcterms:created>
  <dcterms:modified xsi:type="dcterms:W3CDTF">2024-06-18T10:39:52Z</dcterms:modified>
</cp:coreProperties>
</file>