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Soutěže_dokumentace_2024\65424048\01_VYZVA\01_EZAK_podklad\"/>
    </mc:Choice>
  </mc:AlternateContent>
  <xr:revisionPtr revIDLastSave="0" documentId="13_ncr:1_{253039D9-52A1-4F3D-883B-6EEC53579B11}" xr6:coauthVersionLast="47" xr6:coauthVersionMax="47" xr10:uidLastSave="{00000000-0000-0000-0000-000000000000}"/>
  <bookViews>
    <workbookView xWindow="-120" yWindow="-120" windowWidth="29040" windowHeight="16440" xr2:uid="{3EA27819-5D63-4236-9DDE-F724BCA0A41C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99" i="1" l="1"/>
  <c r="AS99" i="1"/>
  <c r="AR99" i="1"/>
  <c r="AQ99" i="1"/>
  <c r="AP99" i="1"/>
  <c r="AO99" i="1"/>
  <c r="AU97" i="1"/>
  <c r="AS97" i="1"/>
  <c r="AR97" i="1"/>
  <c r="AQ97" i="1"/>
  <c r="AP97" i="1"/>
  <c r="AO97" i="1"/>
  <c r="AU94" i="1"/>
  <c r="AS94" i="1"/>
  <c r="AR94" i="1"/>
  <c r="AQ94" i="1"/>
  <c r="AP94" i="1"/>
  <c r="AO94" i="1"/>
  <c r="AU91" i="1"/>
  <c r="AS91" i="1"/>
  <c r="AR91" i="1"/>
  <c r="AQ91" i="1"/>
  <c r="AP91" i="1"/>
  <c r="AO91" i="1"/>
  <c r="AU89" i="1"/>
  <c r="AS89" i="1"/>
  <c r="AR89" i="1"/>
  <c r="AQ89" i="1"/>
  <c r="AP89" i="1"/>
  <c r="AO89" i="1"/>
  <c r="AU87" i="1"/>
  <c r="AS87" i="1"/>
  <c r="AR87" i="1"/>
  <c r="AQ87" i="1"/>
  <c r="AP87" i="1"/>
  <c r="AO87" i="1"/>
  <c r="AU85" i="1"/>
  <c r="AS85" i="1"/>
  <c r="AR85" i="1"/>
  <c r="AQ85" i="1"/>
  <c r="F35" i="1" s="1"/>
  <c r="AP85" i="1"/>
  <c r="AO85" i="1"/>
  <c r="AU82" i="1"/>
  <c r="AS82" i="1"/>
  <c r="AR82" i="1"/>
  <c r="AQ82" i="1"/>
  <c r="AP82" i="1"/>
  <c r="AO82" i="1"/>
  <c r="AU80" i="1"/>
  <c r="AU79" i="1" s="1"/>
  <c r="AS80" i="1"/>
  <c r="AR80" i="1"/>
  <c r="AQ80" i="1"/>
  <c r="AP80" i="1"/>
  <c r="AO80" i="1"/>
  <c r="F76" i="1"/>
  <c r="F75" i="1"/>
  <c r="F73" i="1"/>
  <c r="E71" i="1"/>
  <c r="F55" i="1"/>
  <c r="F54" i="1"/>
  <c r="F52" i="1"/>
  <c r="E50" i="1"/>
  <c r="F36" i="1"/>
  <c r="F34" i="1"/>
  <c r="E21" i="1"/>
  <c r="E7" i="1"/>
  <c r="E69" i="1" s="1"/>
  <c r="E48" i="1" l="1"/>
  <c r="F37" i="1"/>
  <c r="F33" i="1"/>
</calcChain>
</file>

<file path=xl/sharedStrings.xml><?xml version="1.0" encoding="utf-8"?>
<sst xmlns="http://schemas.openxmlformats.org/spreadsheetml/2006/main" count="221" uniqueCount="101">
  <si>
    <t>{d3fe678b-d2db-42af-8f87-3f42cc9b23da}</t>
  </si>
  <si>
    <t>2</t>
  </si>
  <si>
    <t>KRYCÍ LIST SOUPISU PRACÍ</t>
  </si>
  <si>
    <t>False</t>
  </si>
  <si>
    <t>Stavba:</t>
  </si>
  <si>
    <t>Objekt:</t>
  </si>
  <si>
    <t>SO 02 - Soupis položek ST České Budějovice</t>
  </si>
  <si>
    <t>KSO:</t>
  </si>
  <si>
    <t>824</t>
  </si>
  <si>
    <t/>
  </si>
  <si>
    <t>Místo:</t>
  </si>
  <si>
    <t>ST České Budějovice</t>
  </si>
  <si>
    <t>Zadavatel:</t>
  </si>
  <si>
    <t>Správa železnic, státní organizace, OŘ Plzeň</t>
  </si>
  <si>
    <t>Zhotovitel:</t>
  </si>
  <si>
    <t>Dle výběrového řízení</t>
  </si>
  <si>
    <t>Projektant:</t>
  </si>
  <si>
    <t>Zpracovatel:</t>
  </si>
  <si>
    <t>Libor Brabenec</t>
  </si>
  <si>
    <t>Poznámka:</t>
  </si>
  <si>
    <t>Cena bez DPH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</si>
  <si>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</si>
  <si>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</si>
  <si>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</si>
  <si>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</si>
  <si>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</si>
  <si>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</si>
  <si>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</si>
  <si>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</si>
  <si>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</si>
  <si>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</si>
  <si>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</si>
  <si>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</si>
  <si>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Náklady stavby celkem</t>
  </si>
  <si>
    <t>-1</t>
  </si>
  <si>
    <t>SOUPIS PRACÍ</t>
  </si>
  <si>
    <t>PČ</t>
  </si>
  <si>
    <t>Typ</t>
  </si>
  <si>
    <t>Kód</t>
  </si>
  <si>
    <t>Popis</t>
  </si>
  <si>
    <t>MJ</t>
  </si>
  <si>
    <t>Množství</t>
  </si>
  <si>
    <t>Náklady soupisu celkem</t>
  </si>
  <si>
    <t>D</t>
  </si>
  <si>
    <t>1</t>
  </si>
  <si>
    <t>K</t>
  </si>
  <si>
    <t>5904060010</t>
  </si>
  <si>
    <t>Hubení náletové a pařezové vegetace strojním postřikovačem mimo profil KL jednostranně šíře záběru do 2 m</t>
  </si>
  <si>
    <t>km</t>
  </si>
  <si>
    <t>4</t>
  </si>
  <si>
    <t>0</t>
  </si>
  <si>
    <t>ROZPOCET</t>
  </si>
  <si>
    <t>186948302</t>
  </si>
  <si>
    <t>PP</t>
  </si>
  <si>
    <t>Hubení náletové a pařezové vegetace strojním postřikovačem mimo profil KL jednostranně šíře záběru do 2 m Poznámka: 1. V cenách jsou započteny náklady na postřik náletové dřevité vegetace nebo pařezové výmladnosti aplikací herbicidu. 2. V cenách nejsou obsaženy náklady na vodu a dodávku herbicidu.</t>
  </si>
  <si>
    <t>5904055310</t>
  </si>
  <si>
    <t>Hubení travního porostu postřikovačem strojně s použitím selektivního postřiku v profilu koleje šíře záběru 5 m</t>
  </si>
  <si>
    <t>1421197823</t>
  </si>
  <si>
    <t>Hubení travního porostu postřikovačem strojně s použitím selektivního postřiku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</si>
  <si>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VV</t>
  </si>
  <si>
    <t>3*1180</t>
  </si>
  <si>
    <t>True</t>
  </si>
  <si>
    <t>3</t>
  </si>
  <si>
    <t>9903200100</t>
  </si>
  <si>
    <t>Přeprava mechanizace na místo prováděných prací o hmotnosti přes 12 t přes 50 do 100 km</t>
  </si>
  <si>
    <t>kus</t>
  </si>
  <si>
    <t>-80153451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</si>
  <si>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</si>
  <si>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</si>
  <si>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</si>
  <si>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1652997255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</si>
  <si>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</si>
  <si>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5</t>
  </si>
  <si>
    <t>9901000100</t>
  </si>
  <si>
    <t>Doprava materiálu mechanizací o nosnosti do 3,5 t elektrosoučástek, montážního materiálu, kameniva, písku, dlažebních kostek, suti, atd. do 10 km</t>
  </si>
  <si>
    <t>-1443315730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</si>
  <si>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</si>
  <si>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6</t>
  </si>
  <si>
    <t>9901009200</t>
  </si>
  <si>
    <t>Doprava materiálu mechanizací o nosnosti do 3,5 t elektrosoučástek, montážního materiálu, kameniva, písku, dlažebních kostek, suti, atd. příplatek za každých dalších 10 km</t>
  </si>
  <si>
    <t>42080927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</si>
  <si>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</si>
  <si>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20*9" celkem 100 km</t>
  </si>
  <si>
    <t>7</t>
  </si>
  <si>
    <t>R021211001</t>
  </si>
  <si>
    <t>Průzkumné práce - odborný monitoring aktivních látek a jejich metabolitů.</t>
  </si>
  <si>
    <t>soubor</t>
  </si>
  <si>
    <t>-1893957991</t>
  </si>
  <si>
    <t>Průzkumné práce - odborný monitoring aktivních látek a jejich metabolitů. Doplňující laboratorní rozbor kontaminace zeminy a vodních zdrojů - V ceně jsou započteny náklady na doplňující rozbor pro objasnění kontaminace zeminy a vodních zdrojů akreditovanou laboratoří včetně vyhodnocení a předání zprávy o výsledku.</t>
  </si>
  <si>
    <t>P</t>
  </si>
  <si>
    <t xml:space="preserve">Poznámka k položce:_x000D_
Monitoring pro Správu národního parku Šumava. Týká se částí tratí procházejících NP Šumava CHKO Šumava._x000D_
</t>
  </si>
  <si>
    <t>8</t>
  </si>
  <si>
    <t>M</t>
  </si>
  <si>
    <t>5954101010</t>
  </si>
  <si>
    <t>Herbicidy Dicopur M 750</t>
  </si>
  <si>
    <t>litr</t>
  </si>
  <si>
    <t>-1367582084</t>
  </si>
  <si>
    <t>9</t>
  </si>
  <si>
    <t>5954101035</t>
  </si>
  <si>
    <t>Herbicidy Roundup Klasik Pro</t>
  </si>
  <si>
    <t>-932694926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</si>
</sst>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0"/>
      <color theme="1"/>
      <name val="Verdana"/>
      <family val="2"/>
      <charset val="238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color rgb="FF505050"/>
      <name val="Arial CE"/>
    </font>
    <font>
      <i/>
      <sz val="7"/>
      <color rgb="FF969696"/>
      <name val="Arial CE"/>
    </font>
    <font>
      <i/>
      <sz val="9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2" borderId="0" xfId="0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9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vertical="center"/>
    </xf>
    <xf numFmtId="0" fontId="9" fillId="0" borderId="11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9" fillId="0" borderId="18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4" fillId="0" borderId="15" xfId="0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164" fontId="14" fillId="0" borderId="16" xfId="0" applyNumberFormat="1" applyFont="1" applyBorder="1" applyAlignment="1">
      <alignment vertical="center"/>
    </xf>
    <xf numFmtId="0" fontId="15" fillId="0" borderId="0" xfId="0" applyFont="1" applyAlignment="1">
      <alignment vertical="center" wrapText="1"/>
    </xf>
    <xf numFmtId="164" fontId="16" fillId="0" borderId="18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Sout&#283;&#382;e_dokumentace_2024\65424048\01_VYZVA\02_PHVZ_podklad\65424048_Chem_huben&#237;_2024-25_Soupis%20polo&#382;ek%20ST%20&#268;.%20Bud&#283;jovice_KR.xlsx" TargetMode="External"/><Relationship Id="rId1" Type="http://schemas.openxmlformats.org/officeDocument/2006/relationships/externalLinkPath" Target="/Sout&#283;&#382;e_dokumentace_2024/65424048/01_VYZVA/02_PHVZ_podklad/65424048_Chem_huben&#237;_2024-25_Soupis%20polo&#382;ek%20ST%20&#268;.%20Bud&#283;jovice_K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02 - Soupis položek ST..."/>
    </sheetNames>
    <sheetDataSet>
      <sheetData sheetId="0">
        <row r="6">
          <cell r="K6" t="str">
            <v>Chemické hubení nežádoucí vegetace v obvodu OŘ Plzeň 2024 - 2025.</v>
          </cell>
        </row>
        <row r="17">
          <cell r="E17" t="str">
            <v xml:space="preserve"> 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2DBA3-20E0-4660-9F54-85209D4314DD}">
  <dimension ref="A1:AW101"/>
  <sheetViews>
    <sheetView tabSelected="1" workbookViewId="0">
      <selection activeCell="A2" sqref="A1:XFD1048576"/>
    </sheetView>
  </sheetViews>
  <sheetFormatPr defaultRowHeight="12.75" x14ac:dyDescent="0.2"/>
  <cols>
    <col min="1" max="1" width="6.25" customWidth="1"/>
    <col min="2" max="2" width="0.875" customWidth="1"/>
    <col min="3" max="3" width="3.125" customWidth="1"/>
    <col min="4" max="4" width="3.25" customWidth="1"/>
    <col min="5" max="5" width="12.875" customWidth="1"/>
    <col min="6" max="6" width="75.625" customWidth="1"/>
    <col min="7" max="7" width="5.625" customWidth="1"/>
    <col min="8" max="8" width="10.5" customWidth="1"/>
    <col min="9" max="9" width="11.25" customWidth="1"/>
    <col min="10" max="10" width="8.25" customWidth="1"/>
    <col min="11" max="11" width="11.25" customWidth="1"/>
    <col min="12" max="12" width="12.25" customWidth="1"/>
    <col min="13" max="13" width="8.25" customWidth="1"/>
    <col min="14" max="14" width="11.25" customWidth="1"/>
    <col min="15" max="15" width="12.25" customWidth="1"/>
  </cols>
  <sheetData>
    <row r="1" spans="1:30" x14ac:dyDescent="0.2">
      <c r="A1">
        <v>602117741</v>
      </c>
    </row>
    <row r="2" spans="1:30" ht="36.950000000000003" customHeight="1" x14ac:dyDescent="0.2">
      <c r="AD2" s="1" t="s">
        <v>0</v>
      </c>
    </row>
    <row r="3" spans="1:30" ht="6.95" hidden="1" customHeight="1" x14ac:dyDescent="0.2">
      <c r="B3" s="2"/>
      <c r="C3" s="3"/>
      <c r="D3" s="3"/>
      <c r="E3" s="3"/>
      <c r="F3" s="3"/>
      <c r="G3" s="3"/>
      <c r="H3" s="3"/>
      <c r="AD3" s="1" t="s">
        <v>1</v>
      </c>
    </row>
    <row r="4" spans="1:30" ht="24.95" hidden="1" customHeight="1" x14ac:dyDescent="0.2">
      <c r="B4" s="4"/>
      <c r="D4" s="5" t="s">
        <v>2</v>
      </c>
      <c r="AD4" s="1" t="s">
        <v>3</v>
      </c>
    </row>
    <row r="5" spans="1:30" ht="6.95" hidden="1" customHeight="1" x14ac:dyDescent="0.2">
      <c r="B5" s="4"/>
    </row>
    <row r="6" spans="1:30" ht="12" hidden="1" customHeight="1" x14ac:dyDescent="0.2">
      <c r="B6" s="4"/>
      <c r="D6" s="6" t="s">
        <v>4</v>
      </c>
    </row>
    <row r="7" spans="1:30" ht="16.5" hidden="1" customHeight="1" x14ac:dyDescent="0.2">
      <c r="B7" s="4"/>
      <c r="E7" s="63" t="str">
        <f>'[1]Rekapitulace stavby'!K6</f>
        <v>Chemické hubení nežádoucí vegetace v obvodu OŘ Plzeň 2024 - 2025.</v>
      </c>
      <c r="F7" s="64"/>
      <c r="G7" s="64"/>
      <c r="H7" s="64"/>
    </row>
    <row r="8" spans="1:30" s="7" customFormat="1" ht="12" hidden="1" customHeight="1" x14ac:dyDescent="0.2">
      <c r="B8" s="8"/>
      <c r="D8" s="6" t="s">
        <v>5</v>
      </c>
    </row>
    <row r="9" spans="1:30" s="7" customFormat="1" ht="16.5" hidden="1" customHeight="1" x14ac:dyDescent="0.2">
      <c r="B9" s="8"/>
      <c r="E9" s="66" t="s">
        <v>6</v>
      </c>
      <c r="F9" s="67"/>
      <c r="G9" s="67"/>
      <c r="H9" s="67"/>
    </row>
    <row r="10" spans="1:30" s="7" customFormat="1" hidden="1" x14ac:dyDescent="0.2">
      <c r="B10" s="8"/>
    </row>
    <row r="11" spans="1:30" s="7" customFormat="1" ht="12" hidden="1" customHeight="1" x14ac:dyDescent="0.2">
      <c r="B11" s="8"/>
      <c r="D11" s="6" t="s">
        <v>7</v>
      </c>
      <c r="F11" s="9" t="s">
        <v>8</v>
      </c>
    </row>
    <row r="12" spans="1:30" s="7" customFormat="1" ht="12" hidden="1" customHeight="1" x14ac:dyDescent="0.2">
      <c r="B12" s="8"/>
      <c r="D12" s="6" t="s">
        <v>10</v>
      </c>
      <c r="F12" s="9" t="s">
        <v>11</v>
      </c>
    </row>
    <row r="13" spans="1:30" s="7" customFormat="1" ht="10.9" hidden="1" customHeight="1" x14ac:dyDescent="0.2">
      <c r="B13" s="8"/>
    </row>
    <row r="14" spans="1:30" s="7" customFormat="1" ht="12" hidden="1" customHeight="1" x14ac:dyDescent="0.2">
      <c r="B14" s="8"/>
      <c r="D14" s="6" t="s">
        <v>12</v>
      </c>
    </row>
    <row r="15" spans="1:30" s="7" customFormat="1" ht="18" hidden="1" customHeight="1" x14ac:dyDescent="0.2">
      <c r="B15" s="8"/>
      <c r="E15" s="9" t="s">
        <v>13</v>
      </c>
    </row>
    <row r="16" spans="1:30" s="7" customFormat="1" ht="6.95" hidden="1" customHeight="1" x14ac:dyDescent="0.2">
      <c r="B16" s="8"/>
    </row>
    <row r="17" spans="2:8" s="7" customFormat="1" ht="12" hidden="1" customHeight="1" x14ac:dyDescent="0.2">
      <c r="B17" s="8"/>
      <c r="D17" s="6" t="s">
        <v>14</v>
      </c>
    </row>
    <row r="18" spans="2:8" s="7" customFormat="1" ht="18" hidden="1" customHeight="1" x14ac:dyDescent="0.2">
      <c r="B18" s="8"/>
      <c r="E18" s="9" t="s">
        <v>15</v>
      </c>
    </row>
    <row r="19" spans="2:8" s="7" customFormat="1" ht="6.95" hidden="1" customHeight="1" x14ac:dyDescent="0.2">
      <c r="B19" s="8"/>
    </row>
    <row r="20" spans="2:8" s="7" customFormat="1" ht="12" hidden="1" customHeight="1" x14ac:dyDescent="0.2">
      <c r="B20" s="8"/>
      <c r="D20" s="6" t="s">
        <v>16</v>
      </c>
    </row>
    <row r="21" spans="2:8" s="7" customFormat="1" ht="18" hidden="1" customHeight="1" x14ac:dyDescent="0.2">
      <c r="B21" s="8"/>
      <c r="E21" s="9" t="str">
        <f>IF('[1]Rekapitulace stavby'!E17="","",'[1]Rekapitulace stavby'!E17)</f>
        <v xml:space="preserve"> </v>
      </c>
    </row>
    <row r="22" spans="2:8" s="7" customFormat="1" ht="6.95" hidden="1" customHeight="1" x14ac:dyDescent="0.2">
      <c r="B22" s="8"/>
    </row>
    <row r="23" spans="2:8" s="7" customFormat="1" ht="12" hidden="1" customHeight="1" x14ac:dyDescent="0.2">
      <c r="B23" s="8"/>
      <c r="D23" s="6" t="s">
        <v>17</v>
      </c>
    </row>
    <row r="24" spans="2:8" s="7" customFormat="1" ht="18" hidden="1" customHeight="1" x14ac:dyDescent="0.2">
      <c r="B24" s="8"/>
      <c r="E24" s="9" t="s">
        <v>18</v>
      </c>
    </row>
    <row r="25" spans="2:8" s="7" customFormat="1" ht="6.95" hidden="1" customHeight="1" x14ac:dyDescent="0.2">
      <c r="B25" s="8"/>
    </row>
    <row r="26" spans="2:8" s="7" customFormat="1" ht="12" hidden="1" customHeight="1" x14ac:dyDescent="0.2">
      <c r="B26" s="8"/>
      <c r="D26" s="6" t="s">
        <v>19</v>
      </c>
    </row>
    <row r="27" spans="2:8" s="10" customFormat="1" ht="16.5" hidden="1" customHeight="1" x14ac:dyDescent="0.2">
      <c r="B27" s="11"/>
      <c r="E27" s="69" t="s">
        <v>9</v>
      </c>
      <c r="F27" s="69"/>
      <c r="G27" s="69"/>
      <c r="H27" s="69"/>
    </row>
    <row r="28" spans="2:8" s="7" customFormat="1" ht="6.95" hidden="1" customHeight="1" x14ac:dyDescent="0.2">
      <c r="B28" s="8"/>
    </row>
    <row r="29" spans="2:8" s="7" customFormat="1" ht="6.95" hidden="1" customHeight="1" x14ac:dyDescent="0.2">
      <c r="B29" s="8"/>
      <c r="D29" s="12"/>
      <c r="E29" s="12"/>
      <c r="F29" s="12"/>
      <c r="G29" s="12"/>
      <c r="H29" s="12"/>
    </row>
    <row r="30" spans="2:8" s="7" customFormat="1" ht="25.35" hidden="1" customHeight="1" x14ac:dyDescent="0.2">
      <c r="B30" s="8"/>
      <c r="D30" s="13" t="s">
        <v>20</v>
      </c>
    </row>
    <row r="31" spans="2:8" s="7" customFormat="1" ht="6.95" hidden="1" customHeight="1" x14ac:dyDescent="0.2">
      <c r="B31" s="8"/>
      <c r="D31" s="12"/>
      <c r="E31" s="12"/>
      <c r="F31" s="12"/>
      <c r="G31" s="12"/>
      <c r="H31" s="12"/>
    </row>
    <row r="32" spans="2:8" s="7" customFormat="1" ht="14.45" hidden="1" customHeight="1" x14ac:dyDescent="0.2">
      <c r="B32" s="8"/>
      <c r="F32" s="14" t="s">
        <v>21</v>
      </c>
    </row>
    <row r="33" spans="2:8" s="7" customFormat="1" ht="14.45" hidden="1" customHeight="1" x14ac:dyDescent="0.2">
      <c r="B33" s="8"/>
      <c r="D33" s="15" t="s">
        <v>22</v>
      </c>
      <c r="E33" s="6" t="s">
        <v>23</v>
      </c>
      <c r="F33" s="16" t="e">
        <f>ROUND((SUM(AO79:AO100)),  2)</f>
        <v>#REF!</v>
      </c>
    </row>
    <row r="34" spans="2:8" s="7" customFormat="1" ht="14.45" hidden="1" customHeight="1" x14ac:dyDescent="0.2">
      <c r="B34" s="8"/>
      <c r="E34" s="6" t="s">
        <v>24</v>
      </c>
      <c r="F34" s="16" t="e">
        <f>ROUND((SUM(AP79:AP100)),  2)</f>
        <v>#REF!</v>
      </c>
    </row>
    <row r="35" spans="2:8" s="7" customFormat="1" ht="14.45" hidden="1" customHeight="1" x14ac:dyDescent="0.2">
      <c r="B35" s="8"/>
      <c r="E35" s="6" t="s">
        <v>25</v>
      </c>
      <c r="F35" s="16" t="e">
        <f>ROUND((SUM(AQ79:AQ100)),  2)</f>
        <v>#REF!</v>
      </c>
    </row>
    <row r="36" spans="2:8" s="7" customFormat="1" ht="14.45" hidden="1" customHeight="1" x14ac:dyDescent="0.2">
      <c r="B36" s="8"/>
      <c r="E36" s="6" t="s">
        <v>26</v>
      </c>
      <c r="F36" s="16" t="e">
        <f>ROUND((SUM(AR79:AR100)),  2)</f>
        <v>#REF!</v>
      </c>
    </row>
    <row r="37" spans="2:8" s="7" customFormat="1" ht="14.45" hidden="1" customHeight="1" x14ac:dyDescent="0.2">
      <c r="B37" s="8"/>
      <c r="E37" s="6" t="s">
        <v>27</v>
      </c>
      <c r="F37" s="16" t="e">
        <f>ROUND((SUM(AS79:AS100)),  2)</f>
        <v>#REF!</v>
      </c>
    </row>
    <row r="38" spans="2:8" s="7" customFormat="1" ht="6.95" hidden="1" customHeight="1" x14ac:dyDescent="0.2">
      <c r="B38" s="8"/>
    </row>
    <row r="39" spans="2:8" s="7" customFormat="1" ht="25.35" hidden="1" customHeight="1" x14ac:dyDescent="0.2">
      <c r="B39" s="8"/>
      <c r="C39" s="17"/>
      <c r="D39" s="18" t="s">
        <v>28</v>
      </c>
      <c r="E39" s="19"/>
      <c r="F39" s="19"/>
      <c r="G39" s="20" t="s">
        <v>29</v>
      </c>
      <c r="H39" s="21" t="s">
        <v>30</v>
      </c>
    </row>
    <row r="40" spans="2:8" s="7" customFormat="1" ht="14.45" hidden="1" customHeight="1" x14ac:dyDescent="0.2">
      <c r="B40" s="22"/>
      <c r="C40" s="23"/>
      <c r="D40" s="23"/>
      <c r="E40" s="23"/>
      <c r="F40" s="23"/>
      <c r="G40" s="23"/>
      <c r="H40" s="23"/>
    </row>
    <row r="41" spans="2:8" hidden="1" x14ac:dyDescent="0.2"/>
    <row r="42" spans="2:8" hidden="1" x14ac:dyDescent="0.2"/>
    <row r="43" spans="2:8" hidden="1" x14ac:dyDescent="0.2"/>
    <row r="44" spans="2:8" s="7" customFormat="1" ht="6.95" hidden="1" customHeight="1" x14ac:dyDescent="0.2">
      <c r="B44" s="24"/>
      <c r="C44" s="25"/>
      <c r="D44" s="25"/>
      <c r="E44" s="25"/>
      <c r="F44" s="25"/>
      <c r="G44" s="25"/>
      <c r="H44" s="25"/>
    </row>
    <row r="45" spans="2:8" s="7" customFormat="1" ht="24.95" hidden="1" customHeight="1" x14ac:dyDescent="0.2">
      <c r="B45" s="8"/>
      <c r="C45" s="5" t="s">
        <v>31</v>
      </c>
    </row>
    <row r="46" spans="2:8" s="7" customFormat="1" ht="6.95" hidden="1" customHeight="1" x14ac:dyDescent="0.2">
      <c r="B46" s="8"/>
    </row>
    <row r="47" spans="2:8" s="7" customFormat="1" ht="12" hidden="1" customHeight="1" x14ac:dyDescent="0.2">
      <c r="B47" s="8"/>
      <c r="C47" s="6" t="s">
        <v>4</v>
      </c>
    </row>
    <row r="48" spans="2:8" s="7" customFormat="1" ht="16.5" hidden="1" customHeight="1" x14ac:dyDescent="0.2">
      <c r="B48" s="8"/>
      <c r="E48" s="63" t="str">
        <f>E7</f>
        <v>Chemické hubení nežádoucí vegetace v obvodu OŘ Plzeň 2024 - 2025.</v>
      </c>
      <c r="F48" s="64"/>
      <c r="G48" s="64"/>
      <c r="H48" s="64"/>
    </row>
    <row r="49" spans="2:31" s="7" customFormat="1" ht="12" hidden="1" customHeight="1" x14ac:dyDescent="0.2">
      <c r="B49" s="8"/>
      <c r="C49" s="6" t="s">
        <v>5</v>
      </c>
    </row>
    <row r="50" spans="2:31" s="7" customFormat="1" ht="16.5" hidden="1" customHeight="1" x14ac:dyDescent="0.2">
      <c r="B50" s="8"/>
      <c r="E50" s="66" t="str">
        <f>E9</f>
        <v>SO 02 - Soupis položek ST České Budějovice</v>
      </c>
      <c r="F50" s="67"/>
      <c r="G50" s="67"/>
      <c r="H50" s="67"/>
    </row>
    <row r="51" spans="2:31" s="7" customFormat="1" ht="6.95" hidden="1" customHeight="1" x14ac:dyDescent="0.2">
      <c r="B51" s="8"/>
    </row>
    <row r="52" spans="2:31" s="7" customFormat="1" ht="12" hidden="1" customHeight="1" x14ac:dyDescent="0.2">
      <c r="B52" s="8"/>
      <c r="C52" s="6" t="s">
        <v>10</v>
      </c>
      <c r="F52" s="9" t="str">
        <f>F12</f>
        <v>ST České Budějovice</v>
      </c>
    </row>
    <row r="53" spans="2:31" s="7" customFormat="1" ht="6.95" hidden="1" customHeight="1" x14ac:dyDescent="0.2">
      <c r="B53" s="8"/>
    </row>
    <row r="54" spans="2:31" s="7" customFormat="1" ht="15.2" hidden="1" customHeight="1" x14ac:dyDescent="0.2">
      <c r="B54" s="8"/>
      <c r="C54" s="6" t="s">
        <v>12</v>
      </c>
      <c r="F54" s="9" t="str">
        <f>E15</f>
        <v>Správa železnic, státní organizace, OŘ Plzeň</v>
      </c>
    </row>
    <row r="55" spans="2:31" s="7" customFormat="1" ht="15.2" hidden="1" customHeight="1" x14ac:dyDescent="0.2">
      <c r="B55" s="8"/>
      <c r="C55" s="6" t="s">
        <v>14</v>
      </c>
      <c r="F55" s="9" t="str">
        <f>IF(E18="","",E18)</f>
        <v>Dle výběrového řízení</v>
      </c>
    </row>
    <row r="56" spans="2:31" s="7" customFormat="1" ht="10.35" hidden="1" customHeight="1" x14ac:dyDescent="0.2">
      <c r="B56" s="8"/>
    </row>
    <row r="57" spans="2:31" s="7" customFormat="1" ht="29.25" hidden="1" customHeight="1" x14ac:dyDescent="0.2">
      <c r="B57" s="8"/>
      <c r="C57" s="26" t="s">
        <v>32</v>
      </c>
      <c r="D57" s="17"/>
      <c r="E57" s="17"/>
      <c r="F57" s="17"/>
      <c r="G57" s="17"/>
      <c r="H57" s="17"/>
    </row>
    <row r="58" spans="2:31" s="7" customFormat="1" ht="10.35" hidden="1" customHeight="1" x14ac:dyDescent="0.2">
      <c r="B58" s="8"/>
    </row>
    <row r="59" spans="2:31" s="7" customFormat="1" ht="22.9" hidden="1" customHeight="1" x14ac:dyDescent="0.2">
      <c r="B59" s="8"/>
      <c r="C59" s="27" t="s">
        <v>33</v>
      </c>
      <c r="AE59" s="1" t="s">
        <v>34</v>
      </c>
    </row>
    <row r="60" spans="2:31" s="7" customFormat="1" ht="21.75" hidden="1" customHeight="1" x14ac:dyDescent="0.2">
      <c r="B60" s="8"/>
    </row>
    <row r="61" spans="2:31" s="7" customFormat="1" ht="6.95" hidden="1" customHeight="1" x14ac:dyDescent="0.2">
      <c r="B61" s="22"/>
      <c r="C61" s="23"/>
      <c r="D61" s="23"/>
      <c r="E61" s="23"/>
      <c r="F61" s="23"/>
      <c r="G61" s="23"/>
      <c r="H61" s="23"/>
    </row>
    <row r="62" spans="2:31" hidden="1" x14ac:dyDescent="0.2"/>
    <row r="63" spans="2:31" hidden="1" x14ac:dyDescent="0.2"/>
    <row r="64" spans="2:31" hidden="1" x14ac:dyDescent="0.2"/>
    <row r="65" spans="2:49" s="7" customFormat="1" ht="6.95" customHeight="1" x14ac:dyDescent="0.2">
      <c r="B65" s="44"/>
      <c r="C65" s="45"/>
      <c r="D65" s="45"/>
      <c r="E65" s="45"/>
      <c r="F65" s="45"/>
      <c r="G65" s="45"/>
      <c r="H65" s="46"/>
    </row>
    <row r="66" spans="2:49" s="7" customFormat="1" ht="24.95" customHeight="1" x14ac:dyDescent="0.2">
      <c r="B66" s="47"/>
      <c r="C66" s="5" t="s">
        <v>35</v>
      </c>
      <c r="H66" s="48"/>
    </row>
    <row r="67" spans="2:49" s="7" customFormat="1" ht="6.95" customHeight="1" x14ac:dyDescent="0.2">
      <c r="B67" s="47"/>
      <c r="H67" s="48"/>
    </row>
    <row r="68" spans="2:49" s="7" customFormat="1" ht="12" customHeight="1" x14ac:dyDescent="0.2">
      <c r="B68" s="47"/>
      <c r="C68" s="6" t="s">
        <v>4</v>
      </c>
      <c r="H68" s="48"/>
    </row>
    <row r="69" spans="2:49" s="7" customFormat="1" ht="16.5" customHeight="1" x14ac:dyDescent="0.2">
      <c r="B69" s="47"/>
      <c r="E69" s="63" t="str">
        <f>E7</f>
        <v>Chemické hubení nežádoucí vegetace v obvodu OŘ Plzeň 2024 - 2025.</v>
      </c>
      <c r="F69" s="64"/>
      <c r="G69" s="64"/>
      <c r="H69" s="65"/>
    </row>
    <row r="70" spans="2:49" s="7" customFormat="1" ht="12" customHeight="1" x14ac:dyDescent="0.2">
      <c r="B70" s="47"/>
      <c r="C70" s="6" t="s">
        <v>5</v>
      </c>
      <c r="H70" s="48"/>
    </row>
    <row r="71" spans="2:49" s="7" customFormat="1" ht="16.5" customHeight="1" x14ac:dyDescent="0.2">
      <c r="B71" s="47"/>
      <c r="E71" s="66" t="str">
        <f>E9</f>
        <v>SO 02 - Soupis položek ST České Budějovice</v>
      </c>
      <c r="F71" s="67"/>
      <c r="G71" s="67"/>
      <c r="H71" s="68"/>
    </row>
    <row r="72" spans="2:49" s="7" customFormat="1" ht="6.95" customHeight="1" x14ac:dyDescent="0.2">
      <c r="B72" s="47"/>
      <c r="H72" s="48"/>
    </row>
    <row r="73" spans="2:49" s="7" customFormat="1" ht="12" customHeight="1" x14ac:dyDescent="0.2">
      <c r="B73" s="47"/>
      <c r="C73" s="6" t="s">
        <v>10</v>
      </c>
      <c r="F73" s="9" t="str">
        <f>F12</f>
        <v>ST České Budějovice</v>
      </c>
      <c r="H73" s="48"/>
    </row>
    <row r="74" spans="2:49" s="7" customFormat="1" ht="6.95" customHeight="1" x14ac:dyDescent="0.2">
      <c r="B74" s="47"/>
      <c r="H74" s="48"/>
    </row>
    <row r="75" spans="2:49" s="7" customFormat="1" ht="15.2" customHeight="1" x14ac:dyDescent="0.2">
      <c r="B75" s="47"/>
      <c r="C75" s="6" t="s">
        <v>12</v>
      </c>
      <c r="F75" s="9" t="str">
        <f>E15</f>
        <v>Správa železnic, státní organizace, OŘ Plzeň</v>
      </c>
      <c r="H75" s="48"/>
    </row>
    <row r="76" spans="2:49" s="7" customFormat="1" ht="15.2" customHeight="1" x14ac:dyDescent="0.2">
      <c r="B76" s="47"/>
      <c r="C76" s="6" t="s">
        <v>14</v>
      </c>
      <c r="F76" s="9" t="str">
        <f>IF(E18="","",E18)</f>
        <v>Dle výběrového řízení</v>
      </c>
      <c r="H76" s="48"/>
    </row>
    <row r="77" spans="2:49" s="7" customFormat="1" ht="10.35" customHeight="1" x14ac:dyDescent="0.2">
      <c r="B77" s="47"/>
      <c r="H77" s="48"/>
    </row>
    <row r="78" spans="2:49" s="28" customFormat="1" ht="29.25" customHeight="1" x14ac:dyDescent="0.2">
      <c r="B78" s="49"/>
      <c r="C78" s="29" t="s">
        <v>36</v>
      </c>
      <c r="D78" s="30" t="s">
        <v>37</v>
      </c>
      <c r="E78" s="30" t="s">
        <v>38</v>
      </c>
      <c r="F78" s="30" t="s">
        <v>39</v>
      </c>
      <c r="G78" s="30" t="s">
        <v>40</v>
      </c>
      <c r="H78" s="50" t="s">
        <v>41</v>
      </c>
    </row>
    <row r="79" spans="2:49" s="7" customFormat="1" ht="22.9" customHeight="1" x14ac:dyDescent="0.2">
      <c r="B79" s="47"/>
      <c r="C79" s="51" t="s">
        <v>42</v>
      </c>
      <c r="H79" s="48"/>
      <c r="AD79" s="1" t="s">
        <v>43</v>
      </c>
      <c r="AE79" s="1" t="s">
        <v>34</v>
      </c>
      <c r="AU79" s="31" t="e">
        <f>SUM(AU80:AU100)</f>
        <v>#REF!</v>
      </c>
    </row>
    <row r="80" spans="2:49" s="7" customFormat="1" ht="21.75" customHeight="1" x14ac:dyDescent="0.2">
      <c r="B80" s="47"/>
      <c r="C80" s="32" t="s">
        <v>44</v>
      </c>
      <c r="D80" s="32" t="s">
        <v>45</v>
      </c>
      <c r="E80" s="33" t="s">
        <v>46</v>
      </c>
      <c r="F80" s="34" t="s">
        <v>47</v>
      </c>
      <c r="G80" s="35" t="s">
        <v>48</v>
      </c>
      <c r="H80" s="52">
        <v>100</v>
      </c>
      <c r="AB80" s="36" t="s">
        <v>49</v>
      </c>
      <c r="AD80" s="36" t="s">
        <v>45</v>
      </c>
      <c r="AE80" s="36" t="s">
        <v>50</v>
      </c>
      <c r="AI80" s="1" t="s">
        <v>51</v>
      </c>
      <c r="AO80" s="37" t="e">
        <f>IF(#REF!="základní",#REF!,0)</f>
        <v>#REF!</v>
      </c>
      <c r="AP80" s="37" t="e">
        <f>IF(#REF!="snížená",#REF!,0)</f>
        <v>#REF!</v>
      </c>
      <c r="AQ80" s="37" t="e">
        <f>IF(#REF!="zákl. přenesená",#REF!,0)</f>
        <v>#REF!</v>
      </c>
      <c r="AR80" s="37" t="e">
        <f>IF(#REF!="sníž. přenesená",#REF!,0)</f>
        <v>#REF!</v>
      </c>
      <c r="AS80" s="37" t="e">
        <f>IF(#REF!="nulová",#REF!,0)</f>
        <v>#REF!</v>
      </c>
      <c r="AT80" s="1" t="s">
        <v>44</v>
      </c>
      <c r="AU80" s="37" t="e">
        <f>ROUND(#REF!*H80,2)</f>
        <v>#REF!</v>
      </c>
      <c r="AV80" s="1" t="s">
        <v>49</v>
      </c>
      <c r="AW80" s="36" t="s">
        <v>52</v>
      </c>
    </row>
    <row r="81" spans="2:49" s="7" customFormat="1" ht="29.25" x14ac:dyDescent="0.2">
      <c r="B81" s="47"/>
      <c r="D81" s="53" t="s">
        <v>53</v>
      </c>
      <c r="F81" s="54" t="s">
        <v>54</v>
      </c>
      <c r="H81" s="48"/>
      <c r="AD81" s="1" t="s">
        <v>53</v>
      </c>
      <c r="AE81" s="1" t="s">
        <v>50</v>
      </c>
    </row>
    <row r="82" spans="2:49" s="7" customFormat="1" ht="21.75" customHeight="1" x14ac:dyDescent="0.2">
      <c r="B82" s="47"/>
      <c r="C82" s="32" t="s">
        <v>1</v>
      </c>
      <c r="D82" s="32" t="s">
        <v>45</v>
      </c>
      <c r="E82" s="33" t="s">
        <v>55</v>
      </c>
      <c r="F82" s="34" t="s">
        <v>56</v>
      </c>
      <c r="G82" s="35" t="s">
        <v>48</v>
      </c>
      <c r="H82" s="52">
        <v>3540</v>
      </c>
      <c r="AB82" s="36" t="s">
        <v>49</v>
      </c>
      <c r="AD82" s="36" t="s">
        <v>45</v>
      </c>
      <c r="AE82" s="36" t="s">
        <v>50</v>
      </c>
      <c r="AI82" s="1" t="s">
        <v>51</v>
      </c>
      <c r="AO82" s="37" t="e">
        <f>IF(#REF!="základní",#REF!,0)</f>
        <v>#REF!</v>
      </c>
      <c r="AP82" s="37" t="e">
        <f>IF(#REF!="snížená",#REF!,0)</f>
        <v>#REF!</v>
      </c>
      <c r="AQ82" s="37" t="e">
        <f>IF(#REF!="zákl. přenesená",#REF!,0)</f>
        <v>#REF!</v>
      </c>
      <c r="AR82" s="37" t="e">
        <f>IF(#REF!="sníž. přenesená",#REF!,0)</f>
        <v>#REF!</v>
      </c>
      <c r="AS82" s="37" t="e">
        <f>IF(#REF!="nulová",#REF!,0)</f>
        <v>#REF!</v>
      </c>
      <c r="AT82" s="1" t="s">
        <v>44</v>
      </c>
      <c r="AU82" s="37" t="e">
        <f>ROUND(#REF!*H82,2)</f>
        <v>#REF!</v>
      </c>
      <c r="AV82" s="1" t="s">
        <v>49</v>
      </c>
      <c r="AW82" s="36" t="s">
        <v>57</v>
      </c>
    </row>
    <row r="83" spans="2:49" s="7" customFormat="1" ht="29.25" x14ac:dyDescent="0.2">
      <c r="B83" s="47"/>
      <c r="D83" s="53" t="s">
        <v>53</v>
      </c>
      <c r="F83" s="54" t="s">
        <v>58</v>
      </c>
      <c r="H83" s="48"/>
      <c r="AD83" s="1" t="s">
        <v>53</v>
      </c>
      <c r="AE83" s="1" t="s">
        <v>50</v>
      </c>
    </row>
    <row r="84" spans="2:49" s="38" customFormat="1" ht="11.25" x14ac:dyDescent="0.2">
      <c r="B84" s="55"/>
      <c r="D84" s="53" t="s">
        <v>59</v>
      </c>
      <c r="E84" s="39" t="s">
        <v>9</v>
      </c>
      <c r="F84" s="56" t="s">
        <v>60</v>
      </c>
      <c r="H84" s="57">
        <v>3540</v>
      </c>
      <c r="AD84" s="39" t="s">
        <v>59</v>
      </c>
      <c r="AE84" s="39" t="s">
        <v>50</v>
      </c>
      <c r="AF84" s="38" t="s">
        <v>1</v>
      </c>
      <c r="AG84" s="38" t="s">
        <v>61</v>
      </c>
      <c r="AH84" s="38" t="s">
        <v>44</v>
      </c>
      <c r="AI84" s="39" t="s">
        <v>51</v>
      </c>
    </row>
    <row r="85" spans="2:49" s="7" customFormat="1" ht="16.5" customHeight="1" x14ac:dyDescent="0.2">
      <c r="B85" s="47"/>
      <c r="C85" s="32" t="s">
        <v>62</v>
      </c>
      <c r="D85" s="32" t="s">
        <v>45</v>
      </c>
      <c r="E85" s="33" t="s">
        <v>63</v>
      </c>
      <c r="F85" s="34" t="s">
        <v>64</v>
      </c>
      <c r="G85" s="35" t="s">
        <v>65</v>
      </c>
      <c r="H85" s="52">
        <v>20</v>
      </c>
      <c r="AB85" s="36" t="s">
        <v>49</v>
      </c>
      <c r="AD85" s="36" t="s">
        <v>45</v>
      </c>
      <c r="AE85" s="36" t="s">
        <v>50</v>
      </c>
      <c r="AI85" s="1" t="s">
        <v>51</v>
      </c>
      <c r="AO85" s="37" t="e">
        <f>IF(#REF!="základní",#REF!,0)</f>
        <v>#REF!</v>
      </c>
      <c r="AP85" s="37" t="e">
        <f>IF(#REF!="snížená",#REF!,0)</f>
        <v>#REF!</v>
      </c>
      <c r="AQ85" s="37" t="e">
        <f>IF(#REF!="zákl. přenesená",#REF!,0)</f>
        <v>#REF!</v>
      </c>
      <c r="AR85" s="37" t="e">
        <f>IF(#REF!="sníž. přenesená",#REF!,0)</f>
        <v>#REF!</v>
      </c>
      <c r="AS85" s="37" t="e">
        <f>IF(#REF!="nulová",#REF!,0)</f>
        <v>#REF!</v>
      </c>
      <c r="AT85" s="1" t="s">
        <v>44</v>
      </c>
      <c r="AU85" s="37" t="e">
        <f>ROUND(#REF!*H85,2)</f>
        <v>#REF!</v>
      </c>
      <c r="AV85" s="1" t="s">
        <v>49</v>
      </c>
      <c r="AW85" s="36" t="s">
        <v>66</v>
      </c>
    </row>
    <row r="86" spans="2:49" s="7" customFormat="1" ht="29.25" x14ac:dyDescent="0.2">
      <c r="B86" s="47"/>
      <c r="D86" s="53" t="s">
        <v>53</v>
      </c>
      <c r="F86" s="54" t="s">
        <v>67</v>
      </c>
      <c r="H86" s="48"/>
      <c r="AD86" s="1" t="s">
        <v>53</v>
      </c>
      <c r="AE86" s="1" t="s">
        <v>50</v>
      </c>
    </row>
    <row r="87" spans="2:49" s="7" customFormat="1" ht="16.5" customHeight="1" x14ac:dyDescent="0.2">
      <c r="B87" s="47"/>
      <c r="C87" s="32" t="s">
        <v>49</v>
      </c>
      <c r="D87" s="32" t="s">
        <v>45</v>
      </c>
      <c r="E87" s="33" t="s">
        <v>68</v>
      </c>
      <c r="F87" s="34" t="s">
        <v>69</v>
      </c>
      <c r="G87" s="35" t="s">
        <v>65</v>
      </c>
      <c r="H87" s="52">
        <v>8</v>
      </c>
      <c r="AB87" s="36" t="s">
        <v>49</v>
      </c>
      <c r="AD87" s="36" t="s">
        <v>45</v>
      </c>
      <c r="AE87" s="36" t="s">
        <v>50</v>
      </c>
      <c r="AI87" s="1" t="s">
        <v>51</v>
      </c>
      <c r="AO87" s="37" t="e">
        <f>IF(#REF!="základní",#REF!,0)</f>
        <v>#REF!</v>
      </c>
      <c r="AP87" s="37" t="e">
        <f>IF(#REF!="snížená",#REF!,0)</f>
        <v>#REF!</v>
      </c>
      <c r="AQ87" s="37" t="e">
        <f>IF(#REF!="zákl. přenesená",#REF!,0)</f>
        <v>#REF!</v>
      </c>
      <c r="AR87" s="37" t="e">
        <f>IF(#REF!="sníž. přenesená",#REF!,0)</f>
        <v>#REF!</v>
      </c>
      <c r="AS87" s="37" t="e">
        <f>IF(#REF!="nulová",#REF!,0)</f>
        <v>#REF!</v>
      </c>
      <c r="AT87" s="1" t="s">
        <v>44</v>
      </c>
      <c r="AU87" s="37" t="e">
        <f>ROUND(#REF!*H87,2)</f>
        <v>#REF!</v>
      </c>
      <c r="AV87" s="1" t="s">
        <v>49</v>
      </c>
      <c r="AW87" s="36" t="s">
        <v>70</v>
      </c>
    </row>
    <row r="88" spans="2:49" s="7" customFormat="1" ht="29.25" x14ac:dyDescent="0.2">
      <c r="B88" s="47"/>
      <c r="D88" s="53" t="s">
        <v>53</v>
      </c>
      <c r="F88" s="54" t="s">
        <v>71</v>
      </c>
      <c r="H88" s="48"/>
      <c r="AD88" s="1" t="s">
        <v>53</v>
      </c>
      <c r="AE88" s="1" t="s">
        <v>50</v>
      </c>
    </row>
    <row r="89" spans="2:49" s="7" customFormat="1" ht="24.2" customHeight="1" x14ac:dyDescent="0.2">
      <c r="B89" s="47"/>
      <c r="C89" s="32" t="s">
        <v>72</v>
      </c>
      <c r="D89" s="32" t="s">
        <v>45</v>
      </c>
      <c r="E89" s="33" t="s">
        <v>73</v>
      </c>
      <c r="F89" s="34" t="s">
        <v>74</v>
      </c>
      <c r="G89" s="35" t="s">
        <v>65</v>
      </c>
      <c r="H89" s="52">
        <v>20</v>
      </c>
      <c r="AB89" s="36" t="s">
        <v>49</v>
      </c>
      <c r="AD89" s="36" t="s">
        <v>45</v>
      </c>
      <c r="AE89" s="36" t="s">
        <v>50</v>
      </c>
      <c r="AI89" s="1" t="s">
        <v>51</v>
      </c>
      <c r="AO89" s="37" t="e">
        <f>IF(#REF!="základní",#REF!,0)</f>
        <v>#REF!</v>
      </c>
      <c r="AP89" s="37" t="e">
        <f>IF(#REF!="snížená",#REF!,0)</f>
        <v>#REF!</v>
      </c>
      <c r="AQ89" s="37" t="e">
        <f>IF(#REF!="zákl. přenesená",#REF!,0)</f>
        <v>#REF!</v>
      </c>
      <c r="AR89" s="37" t="e">
        <f>IF(#REF!="sníž. přenesená",#REF!,0)</f>
        <v>#REF!</v>
      </c>
      <c r="AS89" s="37" t="e">
        <f>IF(#REF!="nulová",#REF!,0)</f>
        <v>#REF!</v>
      </c>
      <c r="AT89" s="1" t="s">
        <v>44</v>
      </c>
      <c r="AU89" s="37" t="e">
        <f>ROUND(#REF!*H89,2)</f>
        <v>#REF!</v>
      </c>
      <c r="AV89" s="1" t="s">
        <v>49</v>
      </c>
      <c r="AW89" s="36" t="s">
        <v>75</v>
      </c>
    </row>
    <row r="90" spans="2:49" s="7" customFormat="1" ht="29.25" x14ac:dyDescent="0.2">
      <c r="B90" s="47"/>
      <c r="D90" s="53" t="s">
        <v>53</v>
      </c>
      <c r="F90" s="54" t="s">
        <v>76</v>
      </c>
      <c r="H90" s="48"/>
      <c r="AD90" s="1" t="s">
        <v>53</v>
      </c>
      <c r="AE90" s="1" t="s">
        <v>50</v>
      </c>
    </row>
    <row r="91" spans="2:49" s="7" customFormat="1" ht="24.2" customHeight="1" x14ac:dyDescent="0.2">
      <c r="B91" s="47"/>
      <c r="C91" s="32" t="s">
        <v>77</v>
      </c>
      <c r="D91" s="32" t="s">
        <v>45</v>
      </c>
      <c r="E91" s="33" t="s">
        <v>78</v>
      </c>
      <c r="F91" s="34" t="s">
        <v>79</v>
      </c>
      <c r="G91" s="35" t="s">
        <v>65</v>
      </c>
      <c r="H91" s="52">
        <v>180</v>
      </c>
      <c r="AB91" s="36" t="s">
        <v>49</v>
      </c>
      <c r="AD91" s="36" t="s">
        <v>45</v>
      </c>
      <c r="AE91" s="36" t="s">
        <v>50</v>
      </c>
      <c r="AI91" s="1" t="s">
        <v>51</v>
      </c>
      <c r="AO91" s="37" t="e">
        <f>IF(#REF!="základní",#REF!,0)</f>
        <v>#REF!</v>
      </c>
      <c r="AP91" s="37" t="e">
        <f>IF(#REF!="snížená",#REF!,0)</f>
        <v>#REF!</v>
      </c>
      <c r="AQ91" s="37" t="e">
        <f>IF(#REF!="zákl. přenesená",#REF!,0)</f>
        <v>#REF!</v>
      </c>
      <c r="AR91" s="37" t="e">
        <f>IF(#REF!="sníž. přenesená",#REF!,0)</f>
        <v>#REF!</v>
      </c>
      <c r="AS91" s="37" t="e">
        <f>IF(#REF!="nulová",#REF!,0)</f>
        <v>#REF!</v>
      </c>
      <c r="AT91" s="1" t="s">
        <v>44</v>
      </c>
      <c r="AU91" s="37" t="e">
        <f>ROUND(#REF!*H91,2)</f>
        <v>#REF!</v>
      </c>
      <c r="AV91" s="1" t="s">
        <v>49</v>
      </c>
      <c r="AW91" s="36" t="s">
        <v>80</v>
      </c>
    </row>
    <row r="92" spans="2:49" s="7" customFormat="1" ht="29.25" x14ac:dyDescent="0.2">
      <c r="B92" s="47"/>
      <c r="D92" s="53" t="s">
        <v>53</v>
      </c>
      <c r="F92" s="54" t="s">
        <v>81</v>
      </c>
      <c r="H92" s="48"/>
      <c r="AD92" s="1" t="s">
        <v>53</v>
      </c>
      <c r="AE92" s="1" t="s">
        <v>50</v>
      </c>
    </row>
    <row r="93" spans="2:49" s="38" customFormat="1" ht="11.25" x14ac:dyDescent="0.2">
      <c r="B93" s="55"/>
      <c r="D93" s="53" t="s">
        <v>59</v>
      </c>
      <c r="E93" s="39" t="s">
        <v>9</v>
      </c>
      <c r="F93" s="56" t="s">
        <v>82</v>
      </c>
      <c r="H93" s="57">
        <v>180</v>
      </c>
      <c r="AD93" s="39" t="s">
        <v>59</v>
      </c>
      <c r="AE93" s="39" t="s">
        <v>50</v>
      </c>
      <c r="AF93" s="38" t="s">
        <v>1</v>
      </c>
      <c r="AG93" s="38" t="s">
        <v>61</v>
      </c>
      <c r="AH93" s="38" t="s">
        <v>44</v>
      </c>
      <c r="AI93" s="39" t="s">
        <v>51</v>
      </c>
    </row>
    <row r="94" spans="2:49" s="7" customFormat="1" ht="16.5" customHeight="1" x14ac:dyDescent="0.2">
      <c r="B94" s="47"/>
      <c r="C94" s="32" t="s">
        <v>83</v>
      </c>
      <c r="D94" s="32" t="s">
        <v>45</v>
      </c>
      <c r="E94" s="33" t="s">
        <v>84</v>
      </c>
      <c r="F94" s="34" t="s">
        <v>85</v>
      </c>
      <c r="G94" s="35" t="s">
        <v>86</v>
      </c>
      <c r="H94" s="52">
        <v>2</v>
      </c>
      <c r="AB94" s="36" t="s">
        <v>49</v>
      </c>
      <c r="AD94" s="36" t="s">
        <v>45</v>
      </c>
      <c r="AE94" s="36" t="s">
        <v>50</v>
      </c>
      <c r="AI94" s="1" t="s">
        <v>51</v>
      </c>
      <c r="AO94" s="37" t="e">
        <f>IF(#REF!="základní",#REF!,0)</f>
        <v>#REF!</v>
      </c>
      <c r="AP94" s="37" t="e">
        <f>IF(#REF!="snížená",#REF!,0)</f>
        <v>#REF!</v>
      </c>
      <c r="AQ94" s="37" t="e">
        <f>IF(#REF!="zákl. přenesená",#REF!,0)</f>
        <v>#REF!</v>
      </c>
      <c r="AR94" s="37" t="e">
        <f>IF(#REF!="sníž. přenesená",#REF!,0)</f>
        <v>#REF!</v>
      </c>
      <c r="AS94" s="37" t="e">
        <f>IF(#REF!="nulová",#REF!,0)</f>
        <v>#REF!</v>
      </c>
      <c r="AT94" s="1" t="s">
        <v>44</v>
      </c>
      <c r="AU94" s="37" t="e">
        <f>ROUND(#REF!*H94,2)</f>
        <v>#REF!</v>
      </c>
      <c r="AV94" s="1" t="s">
        <v>49</v>
      </c>
      <c r="AW94" s="36" t="s">
        <v>87</v>
      </c>
    </row>
    <row r="95" spans="2:49" s="7" customFormat="1" ht="29.25" x14ac:dyDescent="0.2">
      <c r="B95" s="47"/>
      <c r="D95" s="53" t="s">
        <v>53</v>
      </c>
      <c r="F95" s="54" t="s">
        <v>88</v>
      </c>
      <c r="H95" s="48"/>
      <c r="AD95" s="1" t="s">
        <v>53</v>
      </c>
      <c r="AE95" s="1" t="s">
        <v>50</v>
      </c>
    </row>
    <row r="96" spans="2:49" s="7" customFormat="1" ht="29.25" x14ac:dyDescent="0.2">
      <c r="B96" s="47"/>
      <c r="D96" s="53" t="s">
        <v>89</v>
      </c>
      <c r="F96" s="58" t="s">
        <v>90</v>
      </c>
      <c r="H96" s="48"/>
      <c r="AD96" s="1" t="s">
        <v>89</v>
      </c>
      <c r="AE96" s="1" t="s">
        <v>50</v>
      </c>
    </row>
    <row r="97" spans="2:49" s="7" customFormat="1" ht="16.5" customHeight="1" x14ac:dyDescent="0.2">
      <c r="B97" s="47"/>
      <c r="C97" s="40" t="s">
        <v>91</v>
      </c>
      <c r="D97" s="40" t="s">
        <v>92</v>
      </c>
      <c r="E97" s="41" t="s">
        <v>93</v>
      </c>
      <c r="F97" s="42" t="s">
        <v>94</v>
      </c>
      <c r="G97" s="43" t="s">
        <v>95</v>
      </c>
      <c r="H97" s="59">
        <v>3200</v>
      </c>
      <c r="AB97" s="36" t="s">
        <v>91</v>
      </c>
      <c r="AD97" s="36" t="s">
        <v>92</v>
      </c>
      <c r="AE97" s="36" t="s">
        <v>50</v>
      </c>
      <c r="AI97" s="1" t="s">
        <v>51</v>
      </c>
      <c r="AO97" s="37" t="e">
        <f>IF(#REF!="základní",#REF!,0)</f>
        <v>#REF!</v>
      </c>
      <c r="AP97" s="37" t="e">
        <f>IF(#REF!="snížená",#REF!,0)</f>
        <v>#REF!</v>
      </c>
      <c r="AQ97" s="37" t="e">
        <f>IF(#REF!="zákl. přenesená",#REF!,0)</f>
        <v>#REF!</v>
      </c>
      <c r="AR97" s="37" t="e">
        <f>IF(#REF!="sníž. přenesená",#REF!,0)</f>
        <v>#REF!</v>
      </c>
      <c r="AS97" s="37" t="e">
        <f>IF(#REF!="nulová",#REF!,0)</f>
        <v>#REF!</v>
      </c>
      <c r="AT97" s="1" t="s">
        <v>44</v>
      </c>
      <c r="AU97" s="37" t="e">
        <f>ROUND(#REF!*H97,2)</f>
        <v>#REF!</v>
      </c>
      <c r="AV97" s="1" t="s">
        <v>49</v>
      </c>
      <c r="AW97" s="36" t="s">
        <v>96</v>
      </c>
    </row>
    <row r="98" spans="2:49" s="7" customFormat="1" x14ac:dyDescent="0.2">
      <c r="B98" s="47"/>
      <c r="D98" s="53" t="s">
        <v>53</v>
      </c>
      <c r="F98" s="54" t="s">
        <v>94</v>
      </c>
      <c r="H98" s="48"/>
      <c r="AD98" s="1" t="s">
        <v>53</v>
      </c>
      <c r="AE98" s="1" t="s">
        <v>50</v>
      </c>
    </row>
    <row r="99" spans="2:49" s="7" customFormat="1" ht="16.5" customHeight="1" x14ac:dyDescent="0.2">
      <c r="B99" s="47"/>
      <c r="C99" s="40" t="s">
        <v>97</v>
      </c>
      <c r="D99" s="40" t="s">
        <v>92</v>
      </c>
      <c r="E99" s="41" t="s">
        <v>98</v>
      </c>
      <c r="F99" s="42" t="s">
        <v>99</v>
      </c>
      <c r="G99" s="43" t="s">
        <v>95</v>
      </c>
      <c r="H99" s="59">
        <v>8280</v>
      </c>
      <c r="AB99" s="36" t="s">
        <v>91</v>
      </c>
      <c r="AD99" s="36" t="s">
        <v>92</v>
      </c>
      <c r="AE99" s="36" t="s">
        <v>50</v>
      </c>
      <c r="AI99" s="1" t="s">
        <v>51</v>
      </c>
      <c r="AO99" s="37" t="e">
        <f>IF(#REF!="základní",#REF!,0)</f>
        <v>#REF!</v>
      </c>
      <c r="AP99" s="37" t="e">
        <f>IF(#REF!="snížená",#REF!,0)</f>
        <v>#REF!</v>
      </c>
      <c r="AQ99" s="37" t="e">
        <f>IF(#REF!="zákl. přenesená",#REF!,0)</f>
        <v>#REF!</v>
      </c>
      <c r="AR99" s="37" t="e">
        <f>IF(#REF!="sníž. přenesená",#REF!,0)</f>
        <v>#REF!</v>
      </c>
      <c r="AS99" s="37" t="e">
        <f>IF(#REF!="nulová",#REF!,0)</f>
        <v>#REF!</v>
      </c>
      <c r="AT99" s="1" t="s">
        <v>44</v>
      </c>
      <c r="AU99" s="37" t="e">
        <f>ROUND(#REF!*H99,2)</f>
        <v>#REF!</v>
      </c>
      <c r="AV99" s="1" t="s">
        <v>49</v>
      </c>
      <c r="AW99" s="36" t="s">
        <v>100</v>
      </c>
    </row>
    <row r="100" spans="2:49" s="7" customFormat="1" x14ac:dyDescent="0.2">
      <c r="B100" s="47"/>
      <c r="D100" s="53" t="s">
        <v>53</v>
      </c>
      <c r="F100" s="54" t="s">
        <v>99</v>
      </c>
      <c r="H100" s="48"/>
      <c r="AD100" s="1" t="s">
        <v>53</v>
      </c>
      <c r="AE100" s="1" t="s">
        <v>50</v>
      </c>
    </row>
    <row r="101" spans="2:49" s="7" customFormat="1" ht="6.95" customHeight="1" x14ac:dyDescent="0.2">
      <c r="B101" s="60"/>
      <c r="C101" s="61"/>
      <c r="D101" s="61"/>
      <c r="E101" s="61"/>
      <c r="F101" s="61"/>
      <c r="G101" s="61"/>
      <c r="H101" s="62"/>
    </row>
  </sheetData>
  <sheetProtection algorithmName="SHA-512" hashValue="1TlZFy68g8b5p8ddbPDODWoODzPvFasgQhumZ0pd7FcSARjBKq/+T87EaLkkIlMc3DddYNYEje4og0aUwsBX4Q==" saltValue="DrpKZ15KKcW7f+V/XeiEnA==" spinCount="100000" sheet="1" objects="1" scenarios="1" selectLockedCells="1" selectUnlockedCells="1"/>
  <mergeCells count="7">
    <mergeCell ref="E69:H69"/>
    <mergeCell ref="E71:H71"/>
    <mergeCell ref="E7:H7"/>
    <mergeCell ref="E9:H9"/>
    <mergeCell ref="E27:H27"/>
    <mergeCell ref="E48:H48"/>
    <mergeCell ref="E50:H5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Walta Petr, Ing.</dc:creator>
  <cp:lastModifiedBy>Walta Petr, Ing.</cp:lastModifiedBy>
  <cp:lastPrinted>2024-06-17T11:40:12Z</cp:lastPrinted>
  <dcterms:created xsi:type="dcterms:W3CDTF">2024-06-17T11:33:02Z</dcterms:created>
  <dcterms:modified xsi:type="dcterms:W3CDTF">2024-06-18T10:40:47Z</dcterms:modified>
</cp:coreProperties>
</file>