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tarm\Desktop\"/>
    </mc:Choice>
  </mc:AlternateContent>
  <bookViews>
    <workbookView xWindow="0" yWindow="0" windowWidth="28800" windowHeight="12345" activeTab="2"/>
  </bookViews>
  <sheets>
    <sheet name="Rekapitulace stavby" sheetId="1" r:id="rId1"/>
    <sheet name="SO 01 - Svršek" sheetId="2" r:id="rId2"/>
    <sheet name="SO 02 - Most" sheetId="3" r:id="rId3"/>
  </sheets>
  <definedNames>
    <definedName name="_xlnm._FilterDatabase" localSheetId="1" hidden="1">'SO 01 - Svršek'!$C$120:$K$168</definedName>
    <definedName name="_xlnm._FilterDatabase" localSheetId="2" hidden="1">'SO 02 - Most'!$C$125:$K$225</definedName>
    <definedName name="_xlnm.Print_Titles" localSheetId="0">'Rekapitulace stavby'!$92:$92</definedName>
    <definedName name="_xlnm.Print_Titles" localSheetId="1">'SO 01 - Svršek'!$120:$120</definedName>
    <definedName name="_xlnm.Print_Titles" localSheetId="2">'SO 02 - Most'!$125:$125</definedName>
    <definedName name="_xlnm.Print_Area" localSheetId="0">'Rekapitulace stavby'!$D$4:$AO$76,'Rekapitulace stavby'!$C$82:$AQ$97</definedName>
    <definedName name="_xlnm.Print_Area" localSheetId="1">'SO 01 - Svršek'!$C$4:$J$76,'SO 01 - Svršek'!$C$82:$J$102,'SO 01 - Svršek'!$C$108:$J$168</definedName>
    <definedName name="_xlnm.Print_Area" localSheetId="2">'SO 02 - Most'!$C$4:$J$76,'SO 02 - Most'!$C$82:$J$107,'SO 02 - Most'!$C$113:$J$225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23" i="3"/>
  <c r="BH223" i="3"/>
  <c r="BG223" i="3"/>
  <c r="BF223" i="3"/>
  <c r="T223" i="3"/>
  <c r="T222" i="3" s="1"/>
  <c r="R223" i="3"/>
  <c r="R222" i="3"/>
  <c r="P223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T210" i="3"/>
  <c r="R211" i="3"/>
  <c r="R210" i="3"/>
  <c r="P211" i="3"/>
  <c r="P210" i="3" s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23" i="3" s="1"/>
  <c r="J17" i="3"/>
  <c r="J15" i="3"/>
  <c r="E15" i="3"/>
  <c r="F122" i="3"/>
  <c r="J14" i="3"/>
  <c r="J12" i="3"/>
  <c r="J89" i="3" s="1"/>
  <c r="E7" i="3"/>
  <c r="E116" i="3"/>
  <c r="AY95" i="1"/>
  <c r="J37" i="2"/>
  <c r="J36" i="2"/>
  <c r="J35" i="2"/>
  <c r="AX95" i="1" s="1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T157" i="2"/>
  <c r="R158" i="2"/>
  <c r="R157" i="2" s="1"/>
  <c r="P158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F37" i="2" s="1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F36" i="2" s="1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J34" i="2" s="1"/>
  <c r="T127" i="2"/>
  <c r="R127" i="2"/>
  <c r="P127" i="2"/>
  <c r="BI124" i="2"/>
  <c r="BH124" i="2"/>
  <c r="BG124" i="2"/>
  <c r="BF124" i="2"/>
  <c r="T124" i="2"/>
  <c r="T123" i="2" s="1"/>
  <c r="R124" i="2"/>
  <c r="R123" i="2"/>
  <c r="P124" i="2"/>
  <c r="P123" i="2" s="1"/>
  <c r="F115" i="2"/>
  <c r="E113" i="2"/>
  <c r="F89" i="2"/>
  <c r="E87" i="2"/>
  <c r="J24" i="2"/>
  <c r="E24" i="2"/>
  <c r="J118" i="2" s="1"/>
  <c r="J23" i="2"/>
  <c r="J21" i="2"/>
  <c r="E21" i="2"/>
  <c r="J91" i="2"/>
  <c r="J20" i="2"/>
  <c r="J18" i="2"/>
  <c r="E18" i="2"/>
  <c r="F118" i="2"/>
  <c r="J17" i="2"/>
  <c r="J15" i="2"/>
  <c r="E15" i="2"/>
  <c r="F117" i="2"/>
  <c r="J14" i="2"/>
  <c r="J12" i="2"/>
  <c r="J89" i="2" s="1"/>
  <c r="E7" i="2"/>
  <c r="E111" i="2" s="1"/>
  <c r="L90" i="1"/>
  <c r="AM90" i="1"/>
  <c r="AM89" i="1"/>
  <c r="L89" i="1"/>
  <c r="AM87" i="1"/>
  <c r="L87" i="1"/>
  <c r="L85" i="1"/>
  <c r="L84" i="1"/>
  <c r="J138" i="2"/>
  <c r="J155" i="2"/>
  <c r="J151" i="2"/>
  <c r="F35" i="2"/>
  <c r="BK219" i="3"/>
  <c r="BK176" i="3"/>
  <c r="BK155" i="3"/>
  <c r="BK138" i="3"/>
  <c r="BK216" i="3"/>
  <c r="BK140" i="2"/>
  <c r="J158" i="2"/>
  <c r="AS94" i="1"/>
  <c r="J140" i="2"/>
  <c r="BK133" i="2"/>
  <c r="J193" i="3"/>
  <c r="J219" i="3"/>
  <c r="J216" i="3"/>
  <c r="J129" i="3"/>
  <c r="BK142" i="2"/>
  <c r="BK124" i="2"/>
  <c r="J165" i="2"/>
  <c r="BK163" i="2"/>
  <c r="J144" i="2"/>
  <c r="BK135" i="2"/>
  <c r="J190" i="3"/>
  <c r="J211" i="3"/>
  <c r="J200" i="3"/>
  <c r="J145" i="3"/>
  <c r="J166" i="3"/>
  <c r="BK129" i="3"/>
  <c r="J197" i="3"/>
  <c r="BK148" i="2"/>
  <c r="J206" i="3"/>
  <c r="BK169" i="3"/>
  <c r="BK149" i="3"/>
  <c r="BK187" i="3"/>
  <c r="J158" i="3"/>
  <c r="BK145" i="3"/>
  <c r="BK179" i="3"/>
  <c r="J176" i="3"/>
  <c r="J146" i="2"/>
  <c r="J133" i="2"/>
  <c r="J203" i="3"/>
  <c r="J183" i="3"/>
  <c r="J179" i="3"/>
  <c r="BK172" i="3"/>
  <c r="J142" i="3"/>
  <c r="J162" i="3"/>
  <c r="BK142" i="3"/>
  <c r="J167" i="2"/>
  <c r="BK200" i="3"/>
  <c r="J149" i="3"/>
  <c r="J135" i="2"/>
  <c r="J155" i="3"/>
  <c r="BK158" i="3"/>
  <c r="J135" i="3"/>
  <c r="BK167" i="2"/>
  <c r="BK151" i="2"/>
  <c r="BK155" i="2"/>
  <c r="J163" i="2"/>
  <c r="BK146" i="2"/>
  <c r="J142" i="2"/>
  <c r="J124" i="2"/>
  <c r="J187" i="3"/>
  <c r="BK193" i="3"/>
  <c r="BK197" i="3"/>
  <c r="J169" i="3"/>
  <c r="BK211" i="3"/>
  <c r="BK162" i="3"/>
  <c r="BK127" i="2"/>
  <c r="BK158" i="2"/>
  <c r="J148" i="2"/>
  <c r="BK138" i="2"/>
  <c r="BK130" i="2"/>
  <c r="BK206" i="3"/>
  <c r="J223" i="3"/>
  <c r="BK223" i="3"/>
  <c r="BK166" i="3"/>
  <c r="J172" i="3"/>
  <c r="J138" i="3"/>
  <c r="BK135" i="3"/>
  <c r="J130" i="2"/>
  <c r="BK165" i="2"/>
  <c r="BK144" i="2"/>
  <c r="J127" i="2"/>
  <c r="BK183" i="3"/>
  <c r="BK190" i="3"/>
  <c r="BK203" i="3"/>
  <c r="F34" i="2" l="1"/>
  <c r="R162" i="2"/>
  <c r="BK126" i="2"/>
  <c r="J126" i="2"/>
  <c r="J99" i="2"/>
  <c r="BK128" i="3"/>
  <c r="J128" i="3" s="1"/>
  <c r="J98" i="3" s="1"/>
  <c r="P126" i="2"/>
  <c r="P122" i="2"/>
  <c r="P121" i="2"/>
  <c r="AU95" i="1"/>
  <c r="T126" i="2"/>
  <c r="T122" i="2" s="1"/>
  <c r="T121" i="2" s="1"/>
  <c r="T162" i="2"/>
  <c r="P128" i="3"/>
  <c r="P127" i="3"/>
  <c r="P162" i="2"/>
  <c r="BK154" i="3"/>
  <c r="J154" i="3" s="1"/>
  <c r="J100" i="3" s="1"/>
  <c r="P154" i="3"/>
  <c r="R154" i="3"/>
  <c r="R182" i="3"/>
  <c r="T128" i="3"/>
  <c r="T127" i="3"/>
  <c r="T154" i="3"/>
  <c r="P182" i="3"/>
  <c r="T182" i="3"/>
  <c r="P196" i="3"/>
  <c r="R196" i="3"/>
  <c r="R126" i="2"/>
  <c r="R122" i="2"/>
  <c r="R121" i="2" s="1"/>
  <c r="BK162" i="2"/>
  <c r="J162" i="2" s="1"/>
  <c r="J101" i="2" s="1"/>
  <c r="R128" i="3"/>
  <c r="R127" i="3" s="1"/>
  <c r="BK182" i="3"/>
  <c r="J182" i="3"/>
  <c r="J101" i="3"/>
  <c r="BK196" i="3"/>
  <c r="J196" i="3" s="1"/>
  <c r="J102" i="3" s="1"/>
  <c r="T196" i="3"/>
  <c r="BK215" i="3"/>
  <c r="J215" i="3" s="1"/>
  <c r="J105" i="3" s="1"/>
  <c r="P215" i="3"/>
  <c r="P214" i="3"/>
  <c r="R215" i="3"/>
  <c r="R214" i="3"/>
  <c r="T215" i="3"/>
  <c r="T214" i="3" s="1"/>
  <c r="BK123" i="2"/>
  <c r="BK122" i="2" s="1"/>
  <c r="J122" i="2" s="1"/>
  <c r="J97" i="2" s="1"/>
  <c r="J123" i="2"/>
  <c r="J98" i="2"/>
  <c r="BK157" i="2"/>
  <c r="J157" i="2"/>
  <c r="J100" i="2" s="1"/>
  <c r="BK210" i="3"/>
  <c r="J210" i="3"/>
  <c r="J103" i="3" s="1"/>
  <c r="BK222" i="3"/>
  <c r="J222" i="3" s="1"/>
  <c r="J106" i="3" s="1"/>
  <c r="BE138" i="3"/>
  <c r="J120" i="3"/>
  <c r="BE179" i="3"/>
  <c r="BE129" i="3"/>
  <c r="E85" i="3"/>
  <c r="J122" i="3"/>
  <c r="BE155" i="3"/>
  <c r="BE172" i="3"/>
  <c r="BE197" i="3"/>
  <c r="BE158" i="3"/>
  <c r="BE187" i="3"/>
  <c r="F91" i="3"/>
  <c r="BE145" i="3"/>
  <c r="BE169" i="3"/>
  <c r="BE176" i="3"/>
  <c r="F92" i="3"/>
  <c r="J123" i="3"/>
  <c r="BE149" i="3"/>
  <c r="BE166" i="3"/>
  <c r="BE183" i="3"/>
  <c r="BE203" i="3"/>
  <c r="BE135" i="3"/>
  <c r="BE211" i="3"/>
  <c r="BE142" i="3"/>
  <c r="BE162" i="3"/>
  <c r="BE190" i="3"/>
  <c r="BE200" i="3"/>
  <c r="BE206" i="3"/>
  <c r="BE219" i="3"/>
  <c r="BE193" i="3"/>
  <c r="BE216" i="3"/>
  <c r="BE223" i="3"/>
  <c r="BE148" i="2"/>
  <c r="E85" i="2"/>
  <c r="F91" i="2"/>
  <c r="F92" i="2"/>
  <c r="J115" i="2"/>
  <c r="J117" i="2"/>
  <c r="BE127" i="2"/>
  <c r="BE133" i="2"/>
  <c r="BE138" i="2"/>
  <c r="BE140" i="2"/>
  <c r="BE144" i="2"/>
  <c r="BE146" i="2"/>
  <c r="BE158" i="2"/>
  <c r="BE163" i="2"/>
  <c r="BE167" i="2"/>
  <c r="BE165" i="2"/>
  <c r="BC95" i="1"/>
  <c r="BE151" i="2"/>
  <c r="BE155" i="2"/>
  <c r="BA95" i="1"/>
  <c r="BA94" i="1" s="1"/>
  <c r="AW94" i="1" s="1"/>
  <c r="AK30" i="1" s="1"/>
  <c r="AW95" i="1"/>
  <c r="J92" i="2"/>
  <c r="BB95" i="1"/>
  <c r="BE124" i="2"/>
  <c r="BE130" i="2"/>
  <c r="BE135" i="2"/>
  <c r="BE142" i="2"/>
  <c r="BD95" i="1"/>
  <c r="J34" i="3"/>
  <c r="AW96" i="1" s="1"/>
  <c r="F36" i="3"/>
  <c r="BC96" i="1" s="1"/>
  <c r="BC94" i="1" s="1"/>
  <c r="W32" i="1" s="1"/>
  <c r="F35" i="3"/>
  <c r="BB96" i="1" s="1"/>
  <c r="F37" i="3"/>
  <c r="BD96" i="1" s="1"/>
  <c r="BD94" i="1" s="1"/>
  <c r="W33" i="1" s="1"/>
  <c r="F34" i="3"/>
  <c r="BA96" i="1" s="1"/>
  <c r="BB94" i="1" l="1"/>
  <c r="AX94" i="1" s="1"/>
  <c r="R153" i="3"/>
  <c r="R126" i="3"/>
  <c r="T153" i="3"/>
  <c r="T126" i="3"/>
  <c r="P153" i="3"/>
  <c r="P126" i="3"/>
  <c r="AU96" i="1"/>
  <c r="BK127" i="3"/>
  <c r="BK153" i="3"/>
  <c r="J153" i="3" s="1"/>
  <c r="J99" i="3" s="1"/>
  <c r="BK214" i="3"/>
  <c r="J214" i="3"/>
  <c r="J104" i="3" s="1"/>
  <c r="BK121" i="2"/>
  <c r="J121" i="2" s="1"/>
  <c r="J96" i="2" s="1"/>
  <c r="J33" i="2"/>
  <c r="AV95" i="1"/>
  <c r="AT95" i="1"/>
  <c r="F33" i="3"/>
  <c r="AZ96" i="1" s="1"/>
  <c r="F33" i="2"/>
  <c r="AZ95" i="1" s="1"/>
  <c r="J33" i="3"/>
  <c r="AV96" i="1" s="1"/>
  <c r="AT96" i="1" s="1"/>
  <c r="W30" i="1"/>
  <c r="AY94" i="1"/>
  <c r="W31" i="1"/>
  <c r="AU94" i="1"/>
  <c r="BK126" i="3" l="1"/>
  <c r="J126" i="3"/>
  <c r="J96" i="3"/>
  <c r="J127" i="3"/>
  <c r="J97" i="3"/>
  <c r="AZ94" i="1"/>
  <c r="AV94" i="1"/>
  <c r="AK29" i="1"/>
  <c r="J30" i="2"/>
  <c r="AG95" i="1" s="1"/>
  <c r="J39" i="2" l="1"/>
  <c r="AN95" i="1"/>
  <c r="J30" i="3"/>
  <c r="AG96" i="1"/>
  <c r="AT94" i="1"/>
  <c r="W29" i="1"/>
  <c r="J39" i="3" l="1"/>
  <c r="AN96" i="1"/>
  <c r="AG94" i="1"/>
  <c r="AK26" i="1"/>
  <c r="AK35" i="1"/>
  <c r="AN94" i="1"/>
</calcChain>
</file>

<file path=xl/sharedStrings.xml><?xml version="1.0" encoding="utf-8"?>
<sst xmlns="http://schemas.openxmlformats.org/spreadsheetml/2006/main" count="1522" uniqueCount="377">
  <si>
    <t>Export Komplet</t>
  </si>
  <si>
    <t/>
  </si>
  <si>
    <t>2.0</t>
  </si>
  <si>
    <t>ZAMOK</t>
  </si>
  <si>
    <t>False</t>
  </si>
  <si>
    <t>{60377850-fe03-4f25-b0f4-228d1875edac}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</si>
  <si>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</si>
  <si>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</si>
  <si>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</si>
  <si>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</si>
  <si>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</si>
  <si>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</si>
  <si>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</si>
  <si>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</si>
  <si>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</si>
  <si>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</si>
  <si>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</si>
  <si>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mostnic km 0,265 Bzenec</t>
  </si>
  <si>
    <t>KSO:</t>
  </si>
  <si>
    <t>CC-CZ:</t>
  </si>
  <si>
    <t>Místo:</t>
  </si>
  <si>
    <t xml:space="preserve"> </t>
  </si>
  <si>
    <t>Datum:</t>
  </si>
  <si>
    <t>5. 4. 2024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</si>
  <si>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</si>
  <si>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</si>
  <si>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</si>
  <si>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</si>
  <si>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</si>
  <si>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</si>
  <si>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</si>
  <si>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</si>
  <si>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</si>
  <si>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</si>
  <si>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</si>
  <si>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</si>
  <si>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</si>
  <si>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</si>
  <si>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</si>
  <si>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</si>
  <si>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</si>
  <si>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</si>
  <si>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</si>
  <si>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</si>
  <si>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</si>
  <si>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</si>
  <si>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</si>
  <si>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</si>
  <si>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</si>
  <si>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</si>
  <si>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</si>
  <si>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</si>
  <si>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</si>
  <si>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</si>
  <si>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</si>
  <si>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</si>
  <si>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</si>
  <si>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</si>
  <si>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</si>
  <si>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</si>
  <si>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</si>
  <si>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</si>
  <si>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</si>
  <si>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</si>
  <si>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</si>
  <si>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</si>
  <si>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</si>
  <si>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</si>
  <si>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</si>
  <si>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</si>
  <si>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</si>
  <si>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</si>
  <si>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</si>
  <si>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</si>
  <si>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</si>
  <si>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</si>
  <si>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</si>
  <si>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</si>
  <si>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</si>
  <si>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Svršek</t>
  </si>
  <si>
    <t>STA</t>
  </si>
  <si>
    <t>1</t>
  </si>
  <si>
    <t>{b33dec37-3283-4e17-89c1-bde1e0ef6be5}</t>
  </si>
  <si>
    <t>2</t>
  </si>
  <si>
    <t>SO 02</t>
  </si>
  <si>
    <t>Most</t>
  </si>
  <si>
    <t>{c1832b52-c3cf-4b3e-b60d-8e8dfc01f756}</t>
  </si>
  <si>
    <t>KRYCÍ LIST SOUPISU PRACÍ</t>
  </si>
  <si>
    <t>Objekt:</t>
  </si>
  <si>
    <t>SO 01 -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</si>
  <si>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</si>
  <si>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</si>
  <si>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</si>
  <si>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</si>
  <si>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</si>
  <si>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</si>
  <si>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</si>
  <si>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</si>
  <si>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</si>
  <si>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</si>
  <si>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</si>
  <si>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</si>
  <si>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</si>
  <si>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</si>
  <si>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</si>
  <si>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</si>
  <si>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</si>
  <si>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</si>
  <si>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</si>
  <si>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</si>
  <si>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</si>
  <si>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</si>
  <si>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</si>
  <si>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</si>
  <si>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</si>
  <si>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</si>
  <si>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</si>
  <si>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</si>
  <si>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</si>
  <si>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5907050010</t>
  </si>
  <si>
    <t>Dělení kolejnic řezáním nebo rozbroušením, soustavy UIC60 nebo R65</t>
  </si>
  <si>
    <t>kus</t>
  </si>
  <si>
    <t>1101140337</t>
  </si>
  <si>
    <t>PP</t>
  </si>
  <si>
    <t>Dělení kolejnic řezáním nebo rozbroušením, soustavy UIC60 nebo R65 Poznámka: 1. V cenách jsou započteny náklady na manipulaci, podložení, označení a provedení řezu kolejnice.</t>
  </si>
  <si>
    <t>5</t>
  </si>
  <si>
    <t>Komunikace pozemní</t>
  </si>
  <si>
    <t>15</t>
  </si>
  <si>
    <t>514531115</t>
  </si>
  <si>
    <t>Souvislá výměna kolejového lože koleje pražce dřevěné</t>
  </si>
  <si>
    <t>ks</t>
  </si>
  <si>
    <t>-717167731</t>
  </si>
  <si>
    <t>Online PSC</t>
  </si>
  <si>
    <t>https://podminky.urs.cz/item/CS_URS_2024_01/514531115</t>
  </si>
  <si>
    <t>14</t>
  </si>
  <si>
    <t>548121923</t>
  </si>
  <si>
    <t>Svařování kolejnic přechodových aluminotermicky soustavy R65/S49</t>
  </si>
  <si>
    <t>-245271068</t>
  </si>
  <si>
    <t>https://podminky.urs.cz/item/CS_URS_2024_01/548121923</t>
  </si>
  <si>
    <t>5905105010</t>
  </si>
  <si>
    <t>Doplnění KL kamenivem ojediněle ručně v koleji</t>
  </si>
  <si>
    <t>m3</t>
  </si>
  <si>
    <t>603246061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</si>
  <si>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</si>
  <si>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</si>
  <si>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M</t>
  </si>
  <si>
    <t>5955101000</t>
  </si>
  <si>
    <t>Kamenivo drcené štěrk frakce 31,5/63 (32/63) třídy BI</t>
  </si>
  <si>
    <t>t</t>
  </si>
  <si>
    <t>8</t>
  </si>
  <si>
    <t>-1481389391</t>
  </si>
  <si>
    <t>VV</t>
  </si>
  <si>
    <t>"Hmotnost"2*1,7</t>
  </si>
  <si>
    <t>17</t>
  </si>
  <si>
    <t>5906015010</t>
  </si>
  <si>
    <t>Výměna pražce malou těžící mechanizací v KL otevřeném i zapuštěném pražec dřevěný příčný nevystrojený</t>
  </si>
  <si>
    <t>-1706338771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</si>
  <si>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</si>
  <si>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5909010020</t>
  </si>
  <si>
    <t>Ojedinělé ruční podbití pražců příčných dřevěných</t>
  </si>
  <si>
    <t>777072451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</si>
  <si>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</si>
  <si>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18</t>
  </si>
  <si>
    <t>5956101005</t>
  </si>
  <si>
    <t>Pražec dřevěný příčný nevystrojený dub skupina 2 2600x260x150 mm</t>
  </si>
  <si>
    <t>379068285</t>
  </si>
  <si>
    <t>5910020120</t>
  </si>
  <si>
    <t>Svařování kolejnic termitem plný předehřev standardní spára svar jednotlivý tv. R65</t>
  </si>
  <si>
    <t>svar</t>
  </si>
  <si>
    <t>1375969619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</si>
  <si>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</si>
  <si>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</t>
  </si>
  <si>
    <t>5910035020</t>
  </si>
  <si>
    <t>Dosažení dovolené upínací teploty v BK prodloužením kolejnicového pásu v koleji tv. R65</t>
  </si>
  <si>
    <t>-1233508195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</si>
  <si>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</si>
  <si>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</t>
  </si>
  <si>
    <t>5910040215</t>
  </si>
  <si>
    <t>Umožnění volné dilatace kolejnice bez demontáže nebo montáže upevňovadel s osazením a odstraněním kluzných podložek</t>
  </si>
  <si>
    <t>m</t>
  </si>
  <si>
    <t>344428415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</si>
  <si>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</si>
  <si>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"Povolení od svaru na obě strany 10m"10*4</t>
  </si>
  <si>
    <t>5956107010</t>
  </si>
  <si>
    <t>Mostnice dub 240x240, 220x220, 260x240</t>
  </si>
  <si>
    <t>-1405357384</t>
  </si>
  <si>
    <t>"Objem Pozednic"0,24*0,24*2,4*2</t>
  </si>
  <si>
    <t>"Objem mostnic"0,24*0,24*2,4*22</t>
  </si>
  <si>
    <t>9</t>
  </si>
  <si>
    <t>5958128010</t>
  </si>
  <si>
    <t>Komplety ŽS 4 (šroub RS 1, matice M 24, dvojitý pružný kroužek Fe6, svěrka ŽS4)</t>
  </si>
  <si>
    <t>868331436</t>
  </si>
  <si>
    <t>Ostatní konstrukce a práce, bourání</t>
  </si>
  <si>
    <t>10</t>
  </si>
  <si>
    <t>5958140010</t>
  </si>
  <si>
    <t>Podkladnice žebrová tv. S4M pro mostnice</t>
  </si>
  <si>
    <t>-872207418</t>
  </si>
  <si>
    <t>"Mostnice"2*22</t>
  </si>
  <si>
    <t>"Pozednice"2*22</t>
  </si>
  <si>
    <t>OST</t>
  </si>
  <si>
    <t>Ostatní</t>
  </si>
  <si>
    <t>11</t>
  </si>
  <si>
    <t>9902100100</t>
  </si>
  <si>
    <t>Doprava materiálu mechanizací o nosnosti přes 3,5 t sypanin (kameniva, písku, suti, dlažebních kostek, atd.) do 10 km</t>
  </si>
  <si>
    <t>512</t>
  </si>
  <si>
    <t>1594030253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</si>
  <si>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</si>
  <si>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9902109200</t>
  </si>
  <si>
    <t>Doprava materiálu mechanizací o nosnosti přes 3,5 t sypanin (kameniva, písku, suti, dlažebních kostek, atd.) příplatek za každých dalších 10 km</t>
  </si>
  <si>
    <t>-1953086491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</si>
  <si>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</si>
  <si>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13</t>
  </si>
  <si>
    <t>9909000100</t>
  </si>
  <si>
    <t>Poplatek za uložení suti nebo hmot na oficiální skládku</t>
  </si>
  <si>
    <t>576174771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</si>
  <si>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</si>
  <si>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SO 02 - Most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</si>
  <si>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</si>
  <si>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</si>
  <si>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</si>
  <si>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</si>
  <si>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</si>
  <si>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421941321</t>
  </si>
  <si>
    <t>Montáž podlahy z plechů bez výztuh při opravě mostu</t>
  </si>
  <si>
    <t>m2</t>
  </si>
  <si>
    <t>-612380421</t>
  </si>
  <si>
    <t>Oprava podlah z plechů montáž bez výztuh</t>
  </si>
  <si>
    <t>https://podminky.urs.cz/item/CS_URS_2023_01/421941321</t>
  </si>
  <si>
    <t>"montáž středové podlahy"1,08*13,350</t>
  </si>
  <si>
    <t>"montáž hlavových plechů"0,3*13,350*2</t>
  </si>
  <si>
    <t>Součet</t>
  </si>
  <si>
    <t>421941521</t>
  </si>
  <si>
    <t>Demontáž podlahových plechů bez výztuh na mostech</t>
  </si>
  <si>
    <t>-1975095733</t>
  </si>
  <si>
    <t>Demontáž podlahových plechů bez výztuh</t>
  </si>
  <si>
    <t>https://podminky.urs.cz/item/CS_URS_2023_01/421941521</t>
  </si>
  <si>
    <t>521171511</t>
  </si>
  <si>
    <t>Montáž kolejnic na mostech s mostnicemi soustavy R65</t>
  </si>
  <si>
    <t>-1567196315</t>
  </si>
  <si>
    <t>https://podminky.urs.cz/item/CS_URS_2024_01/521171511</t>
  </si>
  <si>
    <t>"Montáž kolejnic na mostech"2*16</t>
  </si>
  <si>
    <t>525971112</t>
  </si>
  <si>
    <t>Demontáž kolejnic na mostech s mostnicemi hmotnosti přes 50 kg/m</t>
  </si>
  <si>
    <t>-2085651792</t>
  </si>
  <si>
    <t>https://podminky.urs.cz/item/CS_URS_2024_01/525971112</t>
  </si>
  <si>
    <t>521273111</t>
  </si>
  <si>
    <t>Výroba dřevěných mostnic železničního mostu v přímé, v oblouku nebo přechodnici bez převýšení</t>
  </si>
  <si>
    <t>1405732751</t>
  </si>
  <si>
    <t>Mostnice na železničních mostech z tvrdého dřeva s plošným uložením výroba bez převýšení v přímé, v oblouku nebo přechodnici</t>
  </si>
  <si>
    <t>https://podminky.urs.cz/item/CS_URS_2022_01/521273111</t>
  </si>
  <si>
    <t>"Výroba mostnic"22*1</t>
  </si>
  <si>
    <t>521281111</t>
  </si>
  <si>
    <t>Výroba pozednic železničního mostu z tvrdého dřeva</t>
  </si>
  <si>
    <t>-239583348</t>
  </si>
  <si>
    <t>Pozednice na železničních mostech z tvrdého dřeva s plošným uložením výroba</t>
  </si>
  <si>
    <t>https://podminky.urs.cz/item/CS_URS_2024_01/521281111</t>
  </si>
  <si>
    <t>"výroba pozednic"2*1</t>
  </si>
  <si>
    <t>521271911</t>
  </si>
  <si>
    <t>Odizolování mostnicového šroubu se zalitím asfaltem a překrytím PVC</t>
  </si>
  <si>
    <t>343287323</t>
  </si>
  <si>
    <t>Údržba mostnicových šroubů odizolování se zalitím asfaltem a překrytím PVC</t>
  </si>
  <si>
    <t>https://podminky.urs.cz/item/CS_URS_2024_01/521271911</t>
  </si>
  <si>
    <t>521271921</t>
  </si>
  <si>
    <t>Dotažení mostnicového šroubu po dosednutí vlivem provozu</t>
  </si>
  <si>
    <t>13238809</t>
  </si>
  <si>
    <t>Údržba mostnicových šroubů dotažení po dosednutí vlivem provozu</t>
  </si>
  <si>
    <t>https://podminky.urs.cz/item/CS_URS_2024_01/521271921</t>
  </si>
  <si>
    <t>"Dotažení"22*2</t>
  </si>
  <si>
    <t>521272215</t>
  </si>
  <si>
    <t>Demontáž mostnic s odsunem hmot mimo objekt mostu</t>
  </si>
  <si>
    <t>1119834377</t>
  </si>
  <si>
    <t>Demontáž mostnic s odsunem hmot mimo objekt mostu se zřízením pomocné montážní lávky</t>
  </si>
  <si>
    <t>https://podminky.urs.cz/item/CS_URS_2024_01/521272215</t>
  </si>
  <si>
    <t>"Demontáž mostnic"22</t>
  </si>
  <si>
    <t>521273211</t>
  </si>
  <si>
    <t>Montáž dřevěných mostnic železničního mostu v přímé, v oblouku nebo přechodnici bez převýšení</t>
  </si>
  <si>
    <t>91818868</t>
  </si>
  <si>
    <t>Mostnice na železničních mostech z tvrdého dřeva s plošným uložením montáž bez převýšení v přímé, v oblouku nebo přechodnici</t>
  </si>
  <si>
    <t>https://podminky.urs.cz/item/CS_URS_2024_01/521273211</t>
  </si>
  <si>
    <t>521281211</t>
  </si>
  <si>
    <t>Montáž pozednic železničního mostu z tvrdého dřeva</t>
  </si>
  <si>
    <t>13522997</t>
  </si>
  <si>
    <t>Pozednice na železničních mostech z tvrdého dřeva s plošným uložením montáž</t>
  </si>
  <si>
    <t>https://podminky.urs.cz/item/CS_URS_2024_01/521281211</t>
  </si>
  <si>
    <t>521283221</t>
  </si>
  <si>
    <t>Demontáž pozednic včetně odstranění štěrkového podsypu</t>
  </si>
  <si>
    <t>-1661486985</t>
  </si>
  <si>
    <t>Demontáž pozednic s odstraněním štěrku</t>
  </si>
  <si>
    <t>https://podminky.urs.cz/item/CS_URS_2024_01/521283221</t>
  </si>
  <si>
    <t>"Demontáž"2</t>
  </si>
  <si>
    <t>54878180</t>
  </si>
  <si>
    <t>spona protištěpná tl 1mm</t>
  </si>
  <si>
    <t>kg</t>
  </si>
  <si>
    <t>-688724958</t>
  </si>
  <si>
    <t>"protištěpná spona na obou čelech"2*24*0,6</t>
  </si>
  <si>
    <t>31198004</t>
  </si>
  <si>
    <t>šroub mostnicový ČSN 02 1352 20x300mm</t>
  </si>
  <si>
    <t>100 kus</t>
  </si>
  <si>
    <t>1117031895</t>
  </si>
  <si>
    <t>"Mostnicový šroub"22*2*0,01</t>
  </si>
  <si>
    <t>938905311</t>
  </si>
  <si>
    <t>Údržba OK mostů - očistění, nátěr, namazání ložisek</t>
  </si>
  <si>
    <t>-719773521</t>
  </si>
  <si>
    <t>Údržba ocelových konstrukcí údržba ložisek očistění, nátěr, namazání</t>
  </si>
  <si>
    <t>https://podminky.urs.cz/item/CS_URS_2024_01/938905311</t>
  </si>
  <si>
    <t>"2x pevná+ 2x pohyblivá"4</t>
  </si>
  <si>
    <t>16</t>
  </si>
  <si>
    <t>997211611</t>
  </si>
  <si>
    <t>Nakládání suti na dopravní prostředky pro vodorovnou dopravu</t>
  </si>
  <si>
    <t>1007031112</t>
  </si>
  <si>
    <t>Nakládání suti nebo vybouraných hmot  na dopravní prostředky pro vodorovnou dopravu suti</t>
  </si>
  <si>
    <t>https://podminky.urs.cz/item/CS_URS_2022_01/997211611</t>
  </si>
  <si>
    <t>31198050</t>
  </si>
  <si>
    <t>podložka pryžová pod patu kolejnice R65 183x151x6</t>
  </si>
  <si>
    <t>1868887546</t>
  </si>
  <si>
    <t>"Podložka"2*24</t>
  </si>
  <si>
    <t>31198058</t>
  </si>
  <si>
    <t>podložka polyetylenová pod podkladnici 380/160/2 (S4, R4)</t>
  </si>
  <si>
    <t>1266359179</t>
  </si>
  <si>
    <t>"podložka pro vyrovnání koleje"2*44</t>
  </si>
  <si>
    <t>997</t>
  </si>
  <si>
    <t>Přesun sutě</t>
  </si>
  <si>
    <t>19</t>
  </si>
  <si>
    <t>997013501</t>
  </si>
  <si>
    <t>Odvoz suti a vybouraných hmot na skládku nebo meziskládku do 1 km se složením</t>
  </si>
  <si>
    <t>-174057432</t>
  </si>
  <si>
    <t>Odvoz suti a vybouraných hmot na skládku nebo meziskládku  se složením, na vzdálenost do 1 km</t>
  </si>
  <si>
    <t>https://podminky.urs.cz/item/CS_URS_2022_01/997013501</t>
  </si>
  <si>
    <t>20</t>
  </si>
  <si>
    <t>997013509</t>
  </si>
  <si>
    <t>Příplatek k odvozu suti a vybouraných hmot na skládku ZKD 1 km přes 1 km</t>
  </si>
  <si>
    <t>2059460183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</si>
  <si>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</si>
  <si>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</si>
  <si>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997013631</t>
  </si>
  <si>
    <t>Poplatek za uložení na skládce (skládkovné) stavebního odpadu směsného kód odpadu 17 09 04</t>
  </si>
  <si>
    <t>-2114871159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</si>
  <si>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</si>
  <si>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</si>
  <si>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22</t>
  </si>
  <si>
    <t>997211621</t>
  </si>
  <si>
    <t>Ekologická likvidace mostnic - drcení a odvoz do 20 km</t>
  </si>
  <si>
    <t>141285831</t>
  </si>
  <si>
    <t>Ekologická likvidace mostnic s drcením s odvozem drtě do 20 km</t>
  </si>
  <si>
    <t>https://podminky.urs.cz/item/CS_URS_2022_01/997211621</t>
  </si>
  <si>
    <t>"ekologická likvidace mostnic a pozednic"22+2</t>
  </si>
  <si>
    <t>998</t>
  </si>
  <si>
    <t>Přesun hmot</t>
  </si>
  <si>
    <t>23</t>
  </si>
  <si>
    <t>998212111</t>
  </si>
  <si>
    <t>Přesun hmot pro mosty zděné, monolitické betonové nebo ocelové v do 20 m</t>
  </si>
  <si>
    <t>890370929</t>
  </si>
  <si>
    <t>Přesun hmot pro mosty zděné, betonové monolitické, spřažené ocelobetonové nebo kovové  vodorovná dopravní vzdálenost do 100 m výška mostu do 20 m</t>
  </si>
  <si>
    <t>https://podminky.urs.cz/item/CS_URS_2022_01/998212111</t>
  </si>
  <si>
    <t>VRN</t>
  </si>
  <si>
    <t>Vedlejší rozpočtové náklady</t>
  </si>
  <si>
    <t>VRN1</t>
  </si>
  <si>
    <t>Průzkumné, geodetické a projektové práce</t>
  </si>
  <si>
    <t>24</t>
  </si>
  <si>
    <t>012002000</t>
  </si>
  <si>
    <t>Geodetické práce</t>
  </si>
  <si>
    <t>1024</t>
  </si>
  <si>
    <t>-1787554770</t>
  </si>
  <si>
    <t>Geodetické práce po ukončení opravy</t>
  </si>
  <si>
    <t>https://podminky.urs.cz/item/CS_URS_2022_01/012002000</t>
  </si>
  <si>
    <t>25</t>
  </si>
  <si>
    <t>013254000</t>
  </si>
  <si>
    <t>Dokumentace skutečného provedení stavby</t>
  </si>
  <si>
    <t>-1600349120</t>
  </si>
  <si>
    <t>https://podminky.urs.cz/item/CS_URS_2022_01/013254000</t>
  </si>
  <si>
    <t>VRN3</t>
  </si>
  <si>
    <t>Zařízení staveniště</t>
  </si>
  <si>
    <t>26</t>
  </si>
  <si>
    <t>030001000</t>
  </si>
  <si>
    <t>ks…</t>
  </si>
  <si>
    <t>-2106668714</t>
  </si>
  <si>
    <t>https://podminky.urs.cz/item/CS_URS_2022_01/030001000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</si>
</sst>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548121923" TargetMode="External"/><Relationship Id="rId1" Type="http://schemas.openxmlformats.org/officeDocument/2006/relationships/hyperlink" Target="https://podminky.urs.cz/item/CS_URS_2024_01/51453111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521271921" TargetMode="External"/><Relationship Id="rId13" Type="http://schemas.openxmlformats.org/officeDocument/2006/relationships/hyperlink" Target="https://podminky.urs.cz/item/CS_URS_2024_01/938905311" TargetMode="External"/><Relationship Id="rId18" Type="http://schemas.openxmlformats.org/officeDocument/2006/relationships/hyperlink" Target="https://podminky.urs.cz/item/CS_URS_2022_01/997211621" TargetMode="External"/><Relationship Id="rId3" Type="http://schemas.openxmlformats.org/officeDocument/2006/relationships/hyperlink" Target="https://podminky.urs.cz/item/CS_URS_2024_01/521171511" TargetMode="External"/><Relationship Id="rId21" Type="http://schemas.openxmlformats.org/officeDocument/2006/relationships/hyperlink" Target="https://podminky.urs.cz/item/CS_URS_2022_01/013254000" TargetMode="External"/><Relationship Id="rId7" Type="http://schemas.openxmlformats.org/officeDocument/2006/relationships/hyperlink" Target="https://podminky.urs.cz/item/CS_URS_2024_01/521271911" TargetMode="External"/><Relationship Id="rId12" Type="http://schemas.openxmlformats.org/officeDocument/2006/relationships/hyperlink" Target="https://podminky.urs.cz/item/CS_URS_2024_01/521283221" TargetMode="External"/><Relationship Id="rId17" Type="http://schemas.openxmlformats.org/officeDocument/2006/relationships/hyperlink" Target="https://podminky.urs.cz/item/CS_URS_2022_01/997013631" TargetMode="External"/><Relationship Id="rId2" Type="http://schemas.openxmlformats.org/officeDocument/2006/relationships/hyperlink" Target="https://podminky.urs.cz/item/CS_URS_2023_01/421941521" TargetMode="External"/><Relationship Id="rId16" Type="http://schemas.openxmlformats.org/officeDocument/2006/relationships/hyperlink" Target="https://podminky.urs.cz/item/CS_URS_2022_01/997013509" TargetMode="External"/><Relationship Id="rId20" Type="http://schemas.openxmlformats.org/officeDocument/2006/relationships/hyperlink" Target="https://podminky.urs.cz/item/CS_URS_2022_01/012002000" TargetMode="External"/><Relationship Id="rId1" Type="http://schemas.openxmlformats.org/officeDocument/2006/relationships/hyperlink" Target="https://podminky.urs.cz/item/CS_URS_2023_01/421941321" TargetMode="External"/><Relationship Id="rId6" Type="http://schemas.openxmlformats.org/officeDocument/2006/relationships/hyperlink" Target="https://podminky.urs.cz/item/CS_URS_2024_01/521281111" TargetMode="External"/><Relationship Id="rId11" Type="http://schemas.openxmlformats.org/officeDocument/2006/relationships/hyperlink" Target="https://podminky.urs.cz/item/CS_URS_2024_01/521281211" TargetMode="External"/><Relationship Id="rId5" Type="http://schemas.openxmlformats.org/officeDocument/2006/relationships/hyperlink" Target="https://podminky.urs.cz/item/CS_URS_2022_01/521273111" TargetMode="External"/><Relationship Id="rId15" Type="http://schemas.openxmlformats.org/officeDocument/2006/relationships/hyperlink" Target="https://podminky.urs.cz/item/CS_URS_2022_01/997013501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1/521273211" TargetMode="External"/><Relationship Id="rId19" Type="http://schemas.openxmlformats.org/officeDocument/2006/relationships/hyperlink" Target="https://podminky.urs.cz/item/CS_URS_2022_01/998212111" TargetMode="External"/><Relationship Id="rId4" Type="http://schemas.openxmlformats.org/officeDocument/2006/relationships/hyperlink" Target="https://podminky.urs.cz/item/CS_URS_2024_01/525971112" TargetMode="External"/><Relationship Id="rId9" Type="http://schemas.openxmlformats.org/officeDocument/2006/relationships/hyperlink" Target="https://podminky.urs.cz/item/CS_URS_2024_01/521272215" TargetMode="External"/><Relationship Id="rId14" Type="http://schemas.openxmlformats.org/officeDocument/2006/relationships/hyperlink" Target="https://podminky.urs.cz/item/CS_URS_2022_01/997211611" TargetMode="External"/><Relationship Id="rId22" Type="http://schemas.openxmlformats.org/officeDocument/2006/relationships/hyperlink" Target="https://podminky.urs.cz/item/CS_URS_2022_01/03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1"/>
      <c r="AL5" s="21"/>
      <c r="AM5" s="21"/>
      <c r="AN5" s="21"/>
      <c r="AO5" s="21"/>
      <c r="AP5" s="21"/>
      <c r="AQ5" s="21"/>
      <c r="AR5" s="19"/>
      <c r="BE5" s="24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1"/>
      <c r="AL6" s="21"/>
      <c r="AM6" s="21"/>
      <c r="AN6" s="21"/>
      <c r="AO6" s="21"/>
      <c r="AP6" s="21"/>
      <c r="AQ6" s="21"/>
      <c r="AR6" s="19"/>
      <c r="BE6" s="24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4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45"/>
      <c r="BS13" s="16" t="s">
        <v>6</v>
      </c>
    </row>
    <row r="14" spans="1:74">
      <c r="B14" s="20"/>
      <c r="C14" s="21"/>
      <c r="D14" s="21"/>
      <c r="E14" s="250" t="s">
        <v>28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4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4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45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5"/>
    </row>
    <row r="23" spans="1:71" s="1" customFormat="1" ht="16.5" customHeight="1">
      <c r="B23" s="20"/>
      <c r="C23" s="21"/>
      <c r="D23" s="21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1"/>
      <c r="AP23" s="21"/>
      <c r="AQ23" s="21"/>
      <c r="AR23" s="19"/>
      <c r="BE23" s="24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3">
        <f>ROUND(AG94,2)</f>
        <v>0</v>
      </c>
      <c r="AL26" s="254"/>
      <c r="AM26" s="254"/>
      <c r="AN26" s="254"/>
      <c r="AO26" s="254"/>
      <c r="AP26" s="35"/>
      <c r="AQ26" s="35"/>
      <c r="AR26" s="38"/>
      <c r="BE26" s="24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5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5" t="s">
        <v>34</v>
      </c>
      <c r="M28" s="255"/>
      <c r="N28" s="255"/>
      <c r="O28" s="255"/>
      <c r="P28" s="255"/>
      <c r="Q28" s="35"/>
      <c r="R28" s="35"/>
      <c r="S28" s="35"/>
      <c r="T28" s="35"/>
      <c r="U28" s="35"/>
      <c r="V28" s="35"/>
      <c r="W28" s="255" t="s">
        <v>35</v>
      </c>
      <c r="X28" s="255"/>
      <c r="Y28" s="255"/>
      <c r="Z28" s="255"/>
      <c r="AA28" s="255"/>
      <c r="AB28" s="255"/>
      <c r="AC28" s="255"/>
      <c r="AD28" s="255"/>
      <c r="AE28" s="255"/>
      <c r="AF28" s="35"/>
      <c r="AG28" s="35"/>
      <c r="AH28" s="35"/>
      <c r="AI28" s="35"/>
      <c r="AJ28" s="35"/>
      <c r="AK28" s="255" t="s">
        <v>36</v>
      </c>
      <c r="AL28" s="255"/>
      <c r="AM28" s="255"/>
      <c r="AN28" s="255"/>
      <c r="AO28" s="255"/>
      <c r="AP28" s="35"/>
      <c r="AQ28" s="35"/>
      <c r="AR28" s="38"/>
      <c r="BE28" s="24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8">
        <v>0.21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6">
        <f>ROUND(AV94, 2)</f>
        <v>0</v>
      </c>
      <c r="AL29" s="257"/>
      <c r="AM29" s="257"/>
      <c r="AN29" s="257"/>
      <c r="AO29" s="257"/>
      <c r="AP29" s="40"/>
      <c r="AQ29" s="40"/>
      <c r="AR29" s="41"/>
      <c r="BE29" s="24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8">
        <v>0.12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6">
        <f>ROUND(AW94, 2)</f>
        <v>0</v>
      </c>
      <c r="AL30" s="257"/>
      <c r="AM30" s="257"/>
      <c r="AN30" s="257"/>
      <c r="AO30" s="257"/>
      <c r="AP30" s="40"/>
      <c r="AQ30" s="40"/>
      <c r="AR30" s="41"/>
      <c r="BE30" s="24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8">
        <v>0.21</v>
      </c>
      <c r="M31" s="257"/>
      <c r="N31" s="257"/>
      <c r="O31" s="257"/>
      <c r="P31" s="257"/>
      <c r="Q31" s="40"/>
      <c r="R31" s="40"/>
      <c r="S31" s="40"/>
      <c r="T31" s="40"/>
      <c r="U31" s="40"/>
      <c r="V31" s="40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0"/>
      <c r="AG31" s="40"/>
      <c r="AH31" s="40"/>
      <c r="AI31" s="40"/>
      <c r="AJ31" s="40"/>
      <c r="AK31" s="256">
        <v>0</v>
      </c>
      <c r="AL31" s="257"/>
      <c r="AM31" s="257"/>
      <c r="AN31" s="257"/>
      <c r="AO31" s="257"/>
      <c r="AP31" s="40"/>
      <c r="AQ31" s="40"/>
      <c r="AR31" s="41"/>
      <c r="BE31" s="24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8">
        <v>0.12</v>
      </c>
      <c r="M32" s="257"/>
      <c r="N32" s="257"/>
      <c r="O32" s="257"/>
      <c r="P32" s="257"/>
      <c r="Q32" s="40"/>
      <c r="R32" s="40"/>
      <c r="S32" s="40"/>
      <c r="T32" s="40"/>
      <c r="U32" s="40"/>
      <c r="V32" s="40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0"/>
      <c r="AG32" s="40"/>
      <c r="AH32" s="40"/>
      <c r="AI32" s="40"/>
      <c r="AJ32" s="40"/>
      <c r="AK32" s="256">
        <v>0</v>
      </c>
      <c r="AL32" s="257"/>
      <c r="AM32" s="257"/>
      <c r="AN32" s="257"/>
      <c r="AO32" s="257"/>
      <c r="AP32" s="40"/>
      <c r="AQ32" s="40"/>
      <c r="AR32" s="41"/>
      <c r="BE32" s="24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8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6">
        <v>0</v>
      </c>
      <c r="AL33" s="257"/>
      <c r="AM33" s="257"/>
      <c r="AN33" s="257"/>
      <c r="AO33" s="257"/>
      <c r="AP33" s="40"/>
      <c r="AQ33" s="40"/>
      <c r="AR33" s="41"/>
      <c r="BE33" s="24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9" t="s">
        <v>45</v>
      </c>
      <c r="Y35" s="260"/>
      <c r="Z35" s="260"/>
      <c r="AA35" s="260"/>
      <c r="AB35" s="260"/>
      <c r="AC35" s="44"/>
      <c r="AD35" s="44"/>
      <c r="AE35" s="44"/>
      <c r="AF35" s="44"/>
      <c r="AG35" s="44"/>
      <c r="AH35" s="44"/>
      <c r="AI35" s="44"/>
      <c r="AJ35" s="44"/>
      <c r="AK35" s="261">
        <f>SUM(AK26:AK33)</f>
        <v>0</v>
      </c>
      <c r="AL35" s="260"/>
      <c r="AM35" s="260"/>
      <c r="AN35" s="260"/>
      <c r="AO35" s="26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2306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3" t="str">
        <f>K6</f>
        <v>Výměna mostnic km 0,265 Bzenec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5" t="str">
        <f>IF(AN8= "","",AN8)</f>
        <v>5. 4. 2024</v>
      </c>
      <c r="AN87" s="26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6" t="str">
        <f>IF(E17="","",E17)</f>
        <v xml:space="preserve"> </v>
      </c>
      <c r="AN89" s="267"/>
      <c r="AO89" s="267"/>
      <c r="AP89" s="267"/>
      <c r="AQ89" s="35"/>
      <c r="AR89" s="38"/>
      <c r="AS89" s="268" t="s">
        <v>53</v>
      </c>
      <c r="AT89" s="26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6" t="str">
        <f>IF(E20="","",E20)</f>
        <v xml:space="preserve"> </v>
      </c>
      <c r="AN90" s="267"/>
      <c r="AO90" s="267"/>
      <c r="AP90" s="267"/>
      <c r="AQ90" s="35"/>
      <c r="AR90" s="38"/>
      <c r="AS90" s="270"/>
      <c r="AT90" s="27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2"/>
      <c r="AT91" s="27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4" t="s">
        <v>54</v>
      </c>
      <c r="D92" s="275"/>
      <c r="E92" s="275"/>
      <c r="F92" s="275"/>
      <c r="G92" s="275"/>
      <c r="H92" s="72"/>
      <c r="I92" s="276" t="s">
        <v>55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7" t="s">
        <v>56</v>
      </c>
      <c r="AH92" s="275"/>
      <c r="AI92" s="275"/>
      <c r="AJ92" s="275"/>
      <c r="AK92" s="275"/>
      <c r="AL92" s="275"/>
      <c r="AM92" s="275"/>
      <c r="AN92" s="276" t="s">
        <v>57</v>
      </c>
      <c r="AO92" s="275"/>
      <c r="AP92" s="27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81" t="s">
        <v>78</v>
      </c>
      <c r="E95" s="281"/>
      <c r="F95" s="281"/>
      <c r="G95" s="281"/>
      <c r="H95" s="281"/>
      <c r="I95" s="95"/>
      <c r="J95" s="281" t="s">
        <v>79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'SO 01 - Svršek'!J30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6" t="s">
        <v>80</v>
      </c>
      <c r="AR95" s="97"/>
      <c r="AS95" s="98">
        <v>0</v>
      </c>
      <c r="AT95" s="99">
        <f>ROUND(SUM(AV95:AW95),2)</f>
        <v>0</v>
      </c>
      <c r="AU95" s="100">
        <f>'SO 01 - Svršek'!P121</f>
        <v>0</v>
      </c>
      <c r="AV95" s="99">
        <f>'SO 01 - Svršek'!J33</f>
        <v>0</v>
      </c>
      <c r="AW95" s="99">
        <f>'SO 01 - Svršek'!J34</f>
        <v>0</v>
      </c>
      <c r="AX95" s="99">
        <f>'SO 01 - Svršek'!J35</f>
        <v>0</v>
      </c>
      <c r="AY95" s="99">
        <f>'SO 01 - Svršek'!J36</f>
        <v>0</v>
      </c>
      <c r="AZ95" s="99">
        <f>'SO 01 - Svršek'!F33</f>
        <v>0</v>
      </c>
      <c r="BA95" s="99">
        <f>'SO 01 - Svršek'!F34</f>
        <v>0</v>
      </c>
      <c r="BB95" s="99">
        <f>'SO 01 - Svršek'!F35</f>
        <v>0</v>
      </c>
      <c r="BC95" s="99">
        <f>'SO 01 - Svršek'!F36</f>
        <v>0</v>
      </c>
      <c r="BD95" s="101">
        <f>'SO 01 - Svršek'!F37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81" t="s">
        <v>84</v>
      </c>
      <c r="E96" s="281"/>
      <c r="F96" s="281"/>
      <c r="G96" s="281"/>
      <c r="H96" s="281"/>
      <c r="I96" s="95"/>
      <c r="J96" s="281" t="s">
        <v>85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'SO 02 - Most'!J30</f>
        <v>0</v>
      </c>
      <c r="AH96" s="280"/>
      <c r="AI96" s="280"/>
      <c r="AJ96" s="280"/>
      <c r="AK96" s="280"/>
      <c r="AL96" s="280"/>
      <c r="AM96" s="280"/>
      <c r="AN96" s="279">
        <f>SUM(AG96,AT96)</f>
        <v>0</v>
      </c>
      <c r="AO96" s="280"/>
      <c r="AP96" s="280"/>
      <c r="AQ96" s="96" t="s">
        <v>80</v>
      </c>
      <c r="AR96" s="97"/>
      <c r="AS96" s="103">
        <v>0</v>
      </c>
      <c r="AT96" s="104">
        <f>ROUND(SUM(AV96:AW96),2)</f>
        <v>0</v>
      </c>
      <c r="AU96" s="105">
        <f>'SO 02 - Most'!P126</f>
        <v>0</v>
      </c>
      <c r="AV96" s="104">
        <f>'SO 02 - Most'!J33</f>
        <v>0</v>
      </c>
      <c r="AW96" s="104">
        <f>'SO 02 - Most'!J34</f>
        <v>0</v>
      </c>
      <c r="AX96" s="104">
        <f>'SO 02 - Most'!J35</f>
        <v>0</v>
      </c>
      <c r="AY96" s="104">
        <f>'SO 02 - Most'!J36</f>
        <v>0</v>
      </c>
      <c r="AZ96" s="104">
        <f>'SO 02 - Most'!F33</f>
        <v>0</v>
      </c>
      <c r="BA96" s="104">
        <f>'SO 02 - Most'!F34</f>
        <v>0</v>
      </c>
      <c r="BB96" s="104">
        <f>'SO 02 - Most'!F35</f>
        <v>0</v>
      </c>
      <c r="BC96" s="104">
        <f>'SO 02 - Most'!F36</f>
        <v>0</v>
      </c>
      <c r="BD96" s="106">
        <f>'SO 02 - Most'!F37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FKHTJscMc3GCuCwxsCYrR4Sux0/Nqk+diugNCaGvUhxebVyi1v34u5GbNTuJO1YbYso2yBhiUnyJDz7o3/flEw==" saltValue="sEPFHaNchhzwO5YCa2sPA6QtKDmMLkoQzgIzDMbnL780/GsvW/9Mbvro2f/5GxBuAXhV8VrO68XZDBsNitxdc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vršek'!C2" display="/"/>
    <hyperlink ref="A96" location="'SO 02 - Mo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82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Výměna mostnic km 0,265 Bzenec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89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5. 4. 2024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ROUND((SUM(BE121:BE168)),  2)</f>
        <v>0</v>
      </c>
      <c r="G33" s="33"/>
      <c r="H33" s="33"/>
      <c r="I33" s="123">
        <v>0.21</v>
      </c>
      <c r="J33" s="122">
        <f>ROUND(((SUM(BE121:BE168))*I33),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ROUND((SUM(BF121:BF168)),  2)</f>
        <v>0</v>
      </c>
      <c r="G34" s="33"/>
      <c r="H34" s="33"/>
      <c r="I34" s="123">
        <v>0.12</v>
      </c>
      <c r="J34" s="122">
        <f>ROUND(((SUM(BF121:BF168))*I34),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ROUND((SUM(BG121:BG168)),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ROUND((SUM(BH121:BH168)),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ROUND((SUM(BI121:BI168)),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Výměna mostnic km 0,265 Bzenec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3" t="str">
        <f>E9</f>
        <v>SO 01 - Svršek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5. 4. 2024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91</v>
      </c>
      <c r="D94" s="143"/>
      <c r="E94" s="143"/>
      <c r="F94" s="143"/>
      <c r="G94" s="143"/>
      <c r="H94" s="143"/>
      <c r="I94" s="143"/>
      <c r="J94" s="144" t="s">
        <v>92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93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6"/>
      <c r="C97" s="147"/>
      <c r="D97" s="148" t="s">
        <v>95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96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97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98</v>
      </c>
      <c r="E100" s="155"/>
      <c r="F100" s="155"/>
      <c r="G100" s="155"/>
      <c r="H100" s="155"/>
      <c r="I100" s="155"/>
      <c r="J100" s="156">
        <f>J157</f>
        <v>0</v>
      </c>
      <c r="K100" s="153"/>
      <c r="L100" s="157"/>
    </row>
    <row r="101" spans="1:31" s="9" customFormat="1" ht="24.95" customHeight="1">
      <c r="B101" s="146"/>
      <c r="C101" s="147"/>
      <c r="D101" s="148" t="s">
        <v>99</v>
      </c>
      <c r="E101" s="149"/>
      <c r="F101" s="149"/>
      <c r="G101" s="149"/>
      <c r="H101" s="149"/>
      <c r="I101" s="149"/>
      <c r="J101" s="150">
        <f>J162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2" t="str">
        <f>E7</f>
        <v>Výměna mostnic km 0,265 Bzenec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88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3" t="str">
        <f>E9</f>
        <v>SO 01 - Svršek</v>
      </c>
      <c r="F113" s="294"/>
      <c r="G113" s="294"/>
      <c r="H113" s="29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5. 4. 2024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 xml:space="preserve"> 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31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101</v>
      </c>
      <c r="D120" s="161" t="s">
        <v>58</v>
      </c>
      <c r="E120" s="161" t="s">
        <v>54</v>
      </c>
      <c r="F120" s="161" t="s">
        <v>55</v>
      </c>
      <c r="G120" s="161" t="s">
        <v>102</v>
      </c>
      <c r="H120" s="161" t="s">
        <v>103</v>
      </c>
      <c r="I120" s="161" t="s">
        <v>104</v>
      </c>
      <c r="J120" s="162" t="s">
        <v>92</v>
      </c>
      <c r="K120" s="163" t="s">
        <v>105</v>
      </c>
      <c r="L120" s="164"/>
      <c r="M120" s="74" t="s">
        <v>1</v>
      </c>
      <c r="N120" s="75" t="s">
        <v>37</v>
      </c>
      <c r="O120" s="75" t="s">
        <v>106</v>
      </c>
      <c r="P120" s="75" t="s">
        <v>107</v>
      </c>
      <c r="Q120" s="75" t="s">
        <v>108</v>
      </c>
      <c r="R120" s="75" t="s">
        <v>109</v>
      </c>
      <c r="S120" s="75" t="s">
        <v>110</v>
      </c>
      <c r="T120" s="76" t="s">
        <v>111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112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P122+P162</f>
        <v>0</v>
      </c>
      <c r="Q121" s="78"/>
      <c r="R121" s="167">
        <f>R122+R162</f>
        <v>7.5775000000000006</v>
      </c>
      <c r="S121" s="78"/>
      <c r="T121" s="168">
        <f>T122+T162</f>
        <v>1.8171600000000001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94</v>
      </c>
      <c r="BK121" s="169">
        <f>BK122+BK162</f>
        <v>0</v>
      </c>
    </row>
    <row r="122" spans="1:65" s="12" customFormat="1" ht="25.9" customHeight="1">
      <c r="B122" s="170"/>
      <c r="C122" s="171"/>
      <c r="D122" s="172" t="s">
        <v>72</v>
      </c>
      <c r="E122" s="173" t="s">
        <v>113</v>
      </c>
      <c r="F122" s="173" t="s">
        <v>114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P123+P126+P157</f>
        <v>0</v>
      </c>
      <c r="Q122" s="178"/>
      <c r="R122" s="179">
        <f>R123+R126+R157</f>
        <v>7.5775000000000006</v>
      </c>
      <c r="S122" s="178"/>
      <c r="T122" s="180">
        <f>T123+T126+T157</f>
        <v>1.8171600000000001</v>
      </c>
      <c r="AR122" s="181" t="s">
        <v>81</v>
      </c>
      <c r="AT122" s="182" t="s">
        <v>72</v>
      </c>
      <c r="AU122" s="182" t="s">
        <v>73</v>
      </c>
      <c r="AY122" s="181" t="s">
        <v>115</v>
      </c>
      <c r="BK122" s="183">
        <f>BK123+BK126+BK157</f>
        <v>0</v>
      </c>
    </row>
    <row r="123" spans="1:65" s="12" customFormat="1" ht="22.9" customHeight="1">
      <c r="B123" s="170"/>
      <c r="C123" s="171"/>
      <c r="D123" s="172" t="s">
        <v>72</v>
      </c>
      <c r="E123" s="184" t="s">
        <v>116</v>
      </c>
      <c r="F123" s="184" t="s">
        <v>117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SUM(P124:P125)</f>
        <v>0</v>
      </c>
      <c r="Q123" s="178"/>
      <c r="R123" s="179">
        <f>SUM(R124:R125)</f>
        <v>0</v>
      </c>
      <c r="S123" s="178"/>
      <c r="T123" s="180">
        <f>SUM(T124:T125)</f>
        <v>0</v>
      </c>
      <c r="AR123" s="181" t="s">
        <v>81</v>
      </c>
      <c r="AT123" s="182" t="s">
        <v>72</v>
      </c>
      <c r="AU123" s="182" t="s">
        <v>81</v>
      </c>
      <c r="AY123" s="181" t="s">
        <v>115</v>
      </c>
      <c r="BK123" s="183">
        <f>SUM(BK124:BK125)</f>
        <v>0</v>
      </c>
    </row>
    <row r="124" spans="1:65" s="2" customFormat="1" ht="24.2" customHeight="1">
      <c r="A124" s="33"/>
      <c r="B124" s="34"/>
      <c r="C124" s="186" t="s">
        <v>81</v>
      </c>
      <c r="D124" s="186" t="s">
        <v>118</v>
      </c>
      <c r="E124" s="187" t="s">
        <v>119</v>
      </c>
      <c r="F124" s="188" t="s">
        <v>120</v>
      </c>
      <c r="G124" s="189" t="s">
        <v>121</v>
      </c>
      <c r="H124" s="190">
        <v>4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38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116</v>
      </c>
      <c r="AT124" s="198" t="s">
        <v>118</v>
      </c>
      <c r="AU124" s="198" t="s">
        <v>83</v>
      </c>
      <c r="AY124" s="16" t="s">
        <v>115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81</v>
      </c>
      <c r="BK124" s="199">
        <f>ROUND(I124*H124,2)</f>
        <v>0</v>
      </c>
      <c r="BL124" s="16" t="s">
        <v>116</v>
      </c>
      <c r="BM124" s="198" t="s">
        <v>122</v>
      </c>
    </row>
    <row r="125" spans="1:65" s="2" customFormat="1" ht="29.25">
      <c r="A125" s="33"/>
      <c r="B125" s="34"/>
      <c r="C125" s="35"/>
      <c r="D125" s="200" t="s">
        <v>123</v>
      </c>
      <c r="E125" s="35"/>
      <c r="F125" s="201" t="s">
        <v>124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123</v>
      </c>
      <c r="AU125" s="16" t="s">
        <v>83</v>
      </c>
    </row>
    <row r="126" spans="1:65" s="12" customFormat="1" ht="22.9" customHeight="1">
      <c r="B126" s="170"/>
      <c r="C126" s="171"/>
      <c r="D126" s="172" t="s">
        <v>72</v>
      </c>
      <c r="E126" s="184" t="s">
        <v>125</v>
      </c>
      <c r="F126" s="184" t="s">
        <v>126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SUM(P127:P156)</f>
        <v>0</v>
      </c>
      <c r="Q126" s="178"/>
      <c r="R126" s="179">
        <f>SUM(R127:R156)</f>
        <v>7.0640200000000002</v>
      </c>
      <c r="S126" s="178"/>
      <c r="T126" s="180">
        <f>SUM(T127:T156)</f>
        <v>1.8171600000000001</v>
      </c>
      <c r="AR126" s="181" t="s">
        <v>81</v>
      </c>
      <c r="AT126" s="182" t="s">
        <v>72</v>
      </c>
      <c r="AU126" s="182" t="s">
        <v>81</v>
      </c>
      <c r="AY126" s="181" t="s">
        <v>115</v>
      </c>
      <c r="BK126" s="183">
        <f>SUM(BK127:BK156)</f>
        <v>0</v>
      </c>
    </row>
    <row r="127" spans="1:65" s="2" customFormat="1" ht="24.2" customHeight="1">
      <c r="A127" s="33"/>
      <c r="B127" s="34"/>
      <c r="C127" s="186" t="s">
        <v>127</v>
      </c>
      <c r="D127" s="186" t="s">
        <v>118</v>
      </c>
      <c r="E127" s="187" t="s">
        <v>128</v>
      </c>
      <c r="F127" s="188" t="s">
        <v>129</v>
      </c>
      <c r="G127" s="189" t="s">
        <v>130</v>
      </c>
      <c r="H127" s="190">
        <v>9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0.2</v>
      </c>
      <c r="T127" s="197">
        <f>S127*H127</f>
        <v>1.8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116</v>
      </c>
      <c r="AT127" s="198" t="s">
        <v>118</v>
      </c>
      <c r="AU127" s="198" t="s">
        <v>83</v>
      </c>
      <c r="AY127" s="16" t="s">
        <v>115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81</v>
      </c>
      <c r="BK127" s="199">
        <f>ROUND(I127*H127,2)</f>
        <v>0</v>
      </c>
      <c r="BL127" s="16" t="s">
        <v>116</v>
      </c>
      <c r="BM127" s="198" t="s">
        <v>131</v>
      </c>
    </row>
    <row r="128" spans="1:65" s="2" customFormat="1" ht="11.25">
      <c r="A128" s="33"/>
      <c r="B128" s="34"/>
      <c r="C128" s="35"/>
      <c r="D128" s="200" t="s">
        <v>123</v>
      </c>
      <c r="E128" s="35"/>
      <c r="F128" s="201" t="s">
        <v>129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123</v>
      </c>
      <c r="AU128" s="16" t="s">
        <v>83</v>
      </c>
    </row>
    <row r="129" spans="1:65" s="2" customFormat="1" ht="11.25">
      <c r="A129" s="33"/>
      <c r="B129" s="34"/>
      <c r="C129" s="35"/>
      <c r="D129" s="205" t="s">
        <v>132</v>
      </c>
      <c r="E129" s="35"/>
      <c r="F129" s="206" t="s">
        <v>133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83</v>
      </c>
    </row>
    <row r="130" spans="1:65" s="2" customFormat="1" ht="24.2" customHeight="1">
      <c r="A130" s="33"/>
      <c r="B130" s="34"/>
      <c r="C130" s="186" t="s">
        <v>134</v>
      </c>
      <c r="D130" s="186" t="s">
        <v>118</v>
      </c>
      <c r="E130" s="187" t="s">
        <v>135</v>
      </c>
      <c r="F130" s="188" t="s">
        <v>136</v>
      </c>
      <c r="G130" s="189" t="s">
        <v>121</v>
      </c>
      <c r="H130" s="190">
        <v>4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4.2900000000000004E-3</v>
      </c>
      <c r="T130" s="197">
        <f>S130*H130</f>
        <v>1.7160000000000002E-2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116</v>
      </c>
      <c r="AT130" s="198" t="s">
        <v>118</v>
      </c>
      <c r="AU130" s="198" t="s">
        <v>83</v>
      </c>
      <c r="AY130" s="16" t="s">
        <v>115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116</v>
      </c>
      <c r="BM130" s="198" t="s">
        <v>137</v>
      </c>
    </row>
    <row r="131" spans="1:65" s="2" customFormat="1" ht="19.5">
      <c r="A131" s="33"/>
      <c r="B131" s="34"/>
      <c r="C131" s="35"/>
      <c r="D131" s="200" t="s">
        <v>123</v>
      </c>
      <c r="E131" s="35"/>
      <c r="F131" s="201" t="s">
        <v>136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123</v>
      </c>
      <c r="AU131" s="16" t="s">
        <v>83</v>
      </c>
    </row>
    <row r="132" spans="1:65" s="2" customFormat="1" ht="11.25">
      <c r="A132" s="33"/>
      <c r="B132" s="34"/>
      <c r="C132" s="35"/>
      <c r="D132" s="205" t="s">
        <v>132</v>
      </c>
      <c r="E132" s="35"/>
      <c r="F132" s="206" t="s">
        <v>138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83</v>
      </c>
    </row>
    <row r="133" spans="1:65" s="2" customFormat="1" ht="16.5" customHeight="1">
      <c r="A133" s="33"/>
      <c r="B133" s="34"/>
      <c r="C133" s="186" t="s">
        <v>83</v>
      </c>
      <c r="D133" s="186" t="s">
        <v>118</v>
      </c>
      <c r="E133" s="187" t="s">
        <v>139</v>
      </c>
      <c r="F133" s="188" t="s">
        <v>140</v>
      </c>
      <c r="G133" s="189" t="s">
        <v>141</v>
      </c>
      <c r="H133" s="190">
        <v>2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116</v>
      </c>
      <c r="AT133" s="198" t="s">
        <v>118</v>
      </c>
      <c r="AU133" s="198" t="s">
        <v>83</v>
      </c>
      <c r="AY133" s="16" t="s">
        <v>115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116</v>
      </c>
      <c r="BM133" s="198" t="s">
        <v>142</v>
      </c>
    </row>
    <row r="134" spans="1:65" s="2" customFormat="1" ht="48.75">
      <c r="A134" s="33"/>
      <c r="B134" s="34"/>
      <c r="C134" s="35"/>
      <c r="D134" s="200" t="s">
        <v>123</v>
      </c>
      <c r="E134" s="35"/>
      <c r="F134" s="201" t="s">
        <v>143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123</v>
      </c>
      <c r="AU134" s="16" t="s">
        <v>83</v>
      </c>
    </row>
    <row r="135" spans="1:65" s="2" customFormat="1" ht="21.75" customHeight="1">
      <c r="A135" s="33"/>
      <c r="B135" s="34"/>
      <c r="C135" s="207" t="s">
        <v>144</v>
      </c>
      <c r="D135" s="207" t="s">
        <v>145</v>
      </c>
      <c r="E135" s="208" t="s">
        <v>146</v>
      </c>
      <c r="F135" s="209" t="s">
        <v>147</v>
      </c>
      <c r="G135" s="210" t="s">
        <v>148</v>
      </c>
      <c r="H135" s="211">
        <v>3.4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70"/>
      <c r="P135" s="196">
        <f>O135*H135</f>
        <v>0</v>
      </c>
      <c r="Q135" s="196">
        <v>1</v>
      </c>
      <c r="R135" s="196">
        <f>Q135*H135</f>
        <v>3.4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149</v>
      </c>
      <c r="AT135" s="198" t="s">
        <v>145</v>
      </c>
      <c r="AU135" s="198" t="s">
        <v>83</v>
      </c>
      <c r="AY135" s="16" t="s">
        <v>115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81</v>
      </c>
      <c r="BK135" s="199">
        <f>ROUND(I135*H135,2)</f>
        <v>0</v>
      </c>
      <c r="BL135" s="16" t="s">
        <v>116</v>
      </c>
      <c r="BM135" s="198" t="s">
        <v>150</v>
      </c>
    </row>
    <row r="136" spans="1:65" s="2" customFormat="1" ht="11.25">
      <c r="A136" s="33"/>
      <c r="B136" s="34"/>
      <c r="C136" s="35"/>
      <c r="D136" s="200" t="s">
        <v>123</v>
      </c>
      <c r="E136" s="35"/>
      <c r="F136" s="201" t="s">
        <v>147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123</v>
      </c>
      <c r="AU136" s="16" t="s">
        <v>83</v>
      </c>
    </row>
    <row r="137" spans="1:65" s="13" customFormat="1" ht="11.25">
      <c r="B137" s="218"/>
      <c r="C137" s="219"/>
      <c r="D137" s="200" t="s">
        <v>151</v>
      </c>
      <c r="E137" s="220" t="s">
        <v>1</v>
      </c>
      <c r="F137" s="221" t="s">
        <v>152</v>
      </c>
      <c r="G137" s="219"/>
      <c r="H137" s="222">
        <v>3.4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151</v>
      </c>
      <c r="AU137" s="228" t="s">
        <v>83</v>
      </c>
      <c r="AV137" s="13" t="s">
        <v>83</v>
      </c>
      <c r="AW137" s="13" t="s">
        <v>30</v>
      </c>
      <c r="AX137" s="13" t="s">
        <v>81</v>
      </c>
      <c r="AY137" s="228" t="s">
        <v>115</v>
      </c>
    </row>
    <row r="138" spans="1:65" s="2" customFormat="1" ht="37.9" customHeight="1">
      <c r="A138" s="33"/>
      <c r="B138" s="34"/>
      <c r="C138" s="186" t="s">
        <v>153</v>
      </c>
      <c r="D138" s="186" t="s">
        <v>118</v>
      </c>
      <c r="E138" s="187" t="s">
        <v>154</v>
      </c>
      <c r="F138" s="188" t="s">
        <v>155</v>
      </c>
      <c r="G138" s="189" t="s">
        <v>121</v>
      </c>
      <c r="H138" s="190">
        <v>9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116</v>
      </c>
      <c r="AT138" s="198" t="s">
        <v>118</v>
      </c>
      <c r="AU138" s="198" t="s">
        <v>83</v>
      </c>
      <c r="AY138" s="16" t="s">
        <v>115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81</v>
      </c>
      <c r="BK138" s="199">
        <f>ROUND(I138*H138,2)</f>
        <v>0</v>
      </c>
      <c r="BL138" s="16" t="s">
        <v>116</v>
      </c>
      <c r="BM138" s="198" t="s">
        <v>156</v>
      </c>
    </row>
    <row r="139" spans="1:65" s="2" customFormat="1" ht="117">
      <c r="A139" s="33"/>
      <c r="B139" s="34"/>
      <c r="C139" s="35"/>
      <c r="D139" s="200" t="s">
        <v>123</v>
      </c>
      <c r="E139" s="35"/>
      <c r="F139" s="201" t="s">
        <v>157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123</v>
      </c>
      <c r="AU139" s="16" t="s">
        <v>83</v>
      </c>
    </row>
    <row r="140" spans="1:65" s="2" customFormat="1" ht="16.5" customHeight="1">
      <c r="A140" s="33"/>
      <c r="B140" s="34"/>
      <c r="C140" s="186" t="s">
        <v>116</v>
      </c>
      <c r="D140" s="186" t="s">
        <v>118</v>
      </c>
      <c r="E140" s="187" t="s">
        <v>158</v>
      </c>
      <c r="F140" s="188" t="s">
        <v>159</v>
      </c>
      <c r="G140" s="189" t="s">
        <v>121</v>
      </c>
      <c r="H140" s="190">
        <v>80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116</v>
      </c>
      <c r="AT140" s="198" t="s">
        <v>118</v>
      </c>
      <c r="AU140" s="198" t="s">
        <v>83</v>
      </c>
      <c r="AY140" s="16" t="s">
        <v>115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116</v>
      </c>
      <c r="BM140" s="198" t="s">
        <v>160</v>
      </c>
    </row>
    <row r="141" spans="1:65" s="2" customFormat="1" ht="48.75">
      <c r="A141" s="33"/>
      <c r="B141" s="34"/>
      <c r="C141" s="35"/>
      <c r="D141" s="200" t="s">
        <v>123</v>
      </c>
      <c r="E141" s="35"/>
      <c r="F141" s="201" t="s">
        <v>161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123</v>
      </c>
      <c r="AU141" s="16" t="s">
        <v>83</v>
      </c>
    </row>
    <row r="142" spans="1:65" s="2" customFormat="1" ht="24.2" customHeight="1">
      <c r="A142" s="33"/>
      <c r="B142" s="34"/>
      <c r="C142" s="207" t="s">
        <v>162</v>
      </c>
      <c r="D142" s="207" t="s">
        <v>145</v>
      </c>
      <c r="E142" s="208" t="s">
        <v>163</v>
      </c>
      <c r="F142" s="209" t="s">
        <v>164</v>
      </c>
      <c r="G142" s="210" t="s">
        <v>121</v>
      </c>
      <c r="H142" s="211">
        <v>9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70"/>
      <c r="P142" s="196">
        <f>O142*H142</f>
        <v>0</v>
      </c>
      <c r="Q142" s="196">
        <v>9.7000000000000003E-2</v>
      </c>
      <c r="R142" s="196">
        <f>Q142*H142</f>
        <v>0.873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149</v>
      </c>
      <c r="AT142" s="198" t="s">
        <v>145</v>
      </c>
      <c r="AU142" s="198" t="s">
        <v>83</v>
      </c>
      <c r="AY142" s="16" t="s">
        <v>115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116</v>
      </c>
      <c r="BM142" s="198" t="s">
        <v>165</v>
      </c>
    </row>
    <row r="143" spans="1:65" s="2" customFormat="1" ht="19.5">
      <c r="A143" s="33"/>
      <c r="B143" s="34"/>
      <c r="C143" s="35"/>
      <c r="D143" s="200" t="s">
        <v>123</v>
      </c>
      <c r="E143" s="35"/>
      <c r="F143" s="201" t="s">
        <v>164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123</v>
      </c>
      <c r="AU143" s="16" t="s">
        <v>83</v>
      </c>
    </row>
    <row r="144" spans="1:65" s="2" customFormat="1" ht="24.2" customHeight="1">
      <c r="A144" s="33"/>
      <c r="B144" s="34"/>
      <c r="C144" s="186" t="s">
        <v>125</v>
      </c>
      <c r="D144" s="186" t="s">
        <v>118</v>
      </c>
      <c r="E144" s="187" t="s">
        <v>166</v>
      </c>
      <c r="F144" s="188" t="s">
        <v>167</v>
      </c>
      <c r="G144" s="189" t="s">
        <v>168</v>
      </c>
      <c r="H144" s="190">
        <v>4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116</v>
      </c>
      <c r="AT144" s="198" t="s">
        <v>118</v>
      </c>
      <c r="AU144" s="198" t="s">
        <v>83</v>
      </c>
      <c r="AY144" s="16" t="s">
        <v>115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81</v>
      </c>
      <c r="BK144" s="199">
        <f>ROUND(I144*H144,2)</f>
        <v>0</v>
      </c>
      <c r="BL144" s="16" t="s">
        <v>116</v>
      </c>
      <c r="BM144" s="198" t="s">
        <v>169</v>
      </c>
    </row>
    <row r="145" spans="1:65" s="2" customFormat="1" ht="68.25">
      <c r="A145" s="33"/>
      <c r="B145" s="34"/>
      <c r="C145" s="35"/>
      <c r="D145" s="200" t="s">
        <v>123</v>
      </c>
      <c r="E145" s="35"/>
      <c r="F145" s="201" t="s">
        <v>170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123</v>
      </c>
      <c r="AU145" s="16" t="s">
        <v>83</v>
      </c>
    </row>
    <row r="146" spans="1:65" s="2" customFormat="1" ht="24.2" customHeight="1">
      <c r="A146" s="33"/>
      <c r="B146" s="34"/>
      <c r="C146" s="186" t="s">
        <v>171</v>
      </c>
      <c r="D146" s="186" t="s">
        <v>118</v>
      </c>
      <c r="E146" s="187" t="s">
        <v>172</v>
      </c>
      <c r="F146" s="188" t="s">
        <v>173</v>
      </c>
      <c r="G146" s="189" t="s">
        <v>168</v>
      </c>
      <c r="H146" s="190">
        <v>4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116</v>
      </c>
      <c r="AT146" s="198" t="s">
        <v>118</v>
      </c>
      <c r="AU146" s="198" t="s">
        <v>83</v>
      </c>
      <c r="AY146" s="16" t="s">
        <v>115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116</v>
      </c>
      <c r="BM146" s="198" t="s">
        <v>174</v>
      </c>
    </row>
    <row r="147" spans="1:65" s="2" customFormat="1" ht="58.5">
      <c r="A147" s="33"/>
      <c r="B147" s="34"/>
      <c r="C147" s="35"/>
      <c r="D147" s="200" t="s">
        <v>123</v>
      </c>
      <c r="E147" s="35"/>
      <c r="F147" s="201" t="s">
        <v>175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123</v>
      </c>
      <c r="AU147" s="16" t="s">
        <v>83</v>
      </c>
    </row>
    <row r="148" spans="1:65" s="2" customFormat="1" ht="37.9" customHeight="1">
      <c r="A148" s="33"/>
      <c r="B148" s="34"/>
      <c r="C148" s="186" t="s">
        <v>176</v>
      </c>
      <c r="D148" s="186" t="s">
        <v>118</v>
      </c>
      <c r="E148" s="187" t="s">
        <v>177</v>
      </c>
      <c r="F148" s="188" t="s">
        <v>178</v>
      </c>
      <c r="G148" s="189" t="s">
        <v>179</v>
      </c>
      <c r="H148" s="190">
        <v>40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38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116</v>
      </c>
      <c r="AT148" s="198" t="s">
        <v>118</v>
      </c>
      <c r="AU148" s="198" t="s">
        <v>83</v>
      </c>
      <c r="AY148" s="16" t="s">
        <v>115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81</v>
      </c>
      <c r="BK148" s="199">
        <f>ROUND(I148*H148,2)</f>
        <v>0</v>
      </c>
      <c r="BL148" s="16" t="s">
        <v>116</v>
      </c>
      <c r="BM148" s="198" t="s">
        <v>180</v>
      </c>
    </row>
    <row r="149" spans="1:65" s="2" customFormat="1" ht="58.5">
      <c r="A149" s="33"/>
      <c r="B149" s="34"/>
      <c r="C149" s="35"/>
      <c r="D149" s="200" t="s">
        <v>123</v>
      </c>
      <c r="E149" s="35"/>
      <c r="F149" s="201" t="s">
        <v>181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123</v>
      </c>
      <c r="AU149" s="16" t="s">
        <v>83</v>
      </c>
    </row>
    <row r="150" spans="1:65" s="13" customFormat="1" ht="11.25">
      <c r="B150" s="218"/>
      <c r="C150" s="219"/>
      <c r="D150" s="200" t="s">
        <v>151</v>
      </c>
      <c r="E150" s="220" t="s">
        <v>1</v>
      </c>
      <c r="F150" s="221" t="s">
        <v>182</v>
      </c>
      <c r="G150" s="219"/>
      <c r="H150" s="222">
        <v>40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151</v>
      </c>
      <c r="AU150" s="228" t="s">
        <v>83</v>
      </c>
      <c r="AV150" s="13" t="s">
        <v>83</v>
      </c>
      <c r="AW150" s="13" t="s">
        <v>30</v>
      </c>
      <c r="AX150" s="13" t="s">
        <v>81</v>
      </c>
      <c r="AY150" s="228" t="s">
        <v>115</v>
      </c>
    </row>
    <row r="151" spans="1:65" s="2" customFormat="1" ht="16.5" customHeight="1">
      <c r="A151" s="33"/>
      <c r="B151" s="34"/>
      <c r="C151" s="207" t="s">
        <v>149</v>
      </c>
      <c r="D151" s="207" t="s">
        <v>145</v>
      </c>
      <c r="E151" s="208" t="s">
        <v>183</v>
      </c>
      <c r="F151" s="209" t="s">
        <v>184</v>
      </c>
      <c r="G151" s="210" t="s">
        <v>141</v>
      </c>
      <c r="H151" s="211">
        <v>3.0409999999999999</v>
      </c>
      <c r="I151" s="212"/>
      <c r="J151" s="213">
        <f>ROUND(I151*H151,2)</f>
        <v>0</v>
      </c>
      <c r="K151" s="214"/>
      <c r="L151" s="215"/>
      <c r="M151" s="216" t="s">
        <v>1</v>
      </c>
      <c r="N151" s="217" t="s">
        <v>38</v>
      </c>
      <c r="O151" s="70"/>
      <c r="P151" s="196">
        <f>O151*H151</f>
        <v>0</v>
      </c>
      <c r="Q151" s="196">
        <v>0.9</v>
      </c>
      <c r="R151" s="196">
        <f>Q151*H151</f>
        <v>2.7368999999999999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149</v>
      </c>
      <c r="AT151" s="198" t="s">
        <v>145</v>
      </c>
      <c r="AU151" s="198" t="s">
        <v>83</v>
      </c>
      <c r="AY151" s="16" t="s">
        <v>115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81</v>
      </c>
      <c r="BK151" s="199">
        <f>ROUND(I151*H151,2)</f>
        <v>0</v>
      </c>
      <c r="BL151" s="16" t="s">
        <v>116</v>
      </c>
      <c r="BM151" s="198" t="s">
        <v>185</v>
      </c>
    </row>
    <row r="152" spans="1:65" s="2" customFormat="1" ht="11.25">
      <c r="A152" s="33"/>
      <c r="B152" s="34"/>
      <c r="C152" s="35"/>
      <c r="D152" s="200" t="s">
        <v>123</v>
      </c>
      <c r="E152" s="35"/>
      <c r="F152" s="201" t="s">
        <v>184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123</v>
      </c>
      <c r="AU152" s="16" t="s">
        <v>83</v>
      </c>
    </row>
    <row r="153" spans="1:65" s="13" customFormat="1" ht="11.25">
      <c r="B153" s="218"/>
      <c r="C153" s="219"/>
      <c r="D153" s="200" t="s">
        <v>151</v>
      </c>
      <c r="E153" s="220" t="s">
        <v>1</v>
      </c>
      <c r="F153" s="221" t="s">
        <v>186</v>
      </c>
      <c r="G153" s="219"/>
      <c r="H153" s="222">
        <v>0.27600000000000002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151</v>
      </c>
      <c r="AU153" s="228" t="s">
        <v>83</v>
      </c>
      <c r="AV153" s="13" t="s">
        <v>83</v>
      </c>
      <c r="AW153" s="13" t="s">
        <v>30</v>
      </c>
      <c r="AX153" s="13" t="s">
        <v>73</v>
      </c>
      <c r="AY153" s="228" t="s">
        <v>115</v>
      </c>
    </row>
    <row r="154" spans="1:65" s="13" customFormat="1" ht="11.25">
      <c r="B154" s="218"/>
      <c r="C154" s="219"/>
      <c r="D154" s="200" t="s">
        <v>151</v>
      </c>
      <c r="E154" s="220" t="s">
        <v>1</v>
      </c>
      <c r="F154" s="221" t="s">
        <v>187</v>
      </c>
      <c r="G154" s="219"/>
      <c r="H154" s="222">
        <v>3.0409999999999999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151</v>
      </c>
      <c r="AU154" s="228" t="s">
        <v>83</v>
      </c>
      <c r="AV154" s="13" t="s">
        <v>83</v>
      </c>
      <c r="AW154" s="13" t="s">
        <v>30</v>
      </c>
      <c r="AX154" s="13" t="s">
        <v>81</v>
      </c>
      <c r="AY154" s="228" t="s">
        <v>115</v>
      </c>
    </row>
    <row r="155" spans="1:65" s="2" customFormat="1" ht="24.2" customHeight="1">
      <c r="A155" s="33"/>
      <c r="B155" s="34"/>
      <c r="C155" s="207" t="s">
        <v>188</v>
      </c>
      <c r="D155" s="207" t="s">
        <v>145</v>
      </c>
      <c r="E155" s="208" t="s">
        <v>189</v>
      </c>
      <c r="F155" s="209" t="s">
        <v>190</v>
      </c>
      <c r="G155" s="210" t="s">
        <v>121</v>
      </c>
      <c r="H155" s="211">
        <v>44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38</v>
      </c>
      <c r="O155" s="70"/>
      <c r="P155" s="196">
        <f>O155*H155</f>
        <v>0</v>
      </c>
      <c r="Q155" s="196">
        <v>1.23E-3</v>
      </c>
      <c r="R155" s="196">
        <f>Q155*H155</f>
        <v>5.4120000000000001E-2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149</v>
      </c>
      <c r="AT155" s="198" t="s">
        <v>145</v>
      </c>
      <c r="AU155" s="198" t="s">
        <v>83</v>
      </c>
      <c r="AY155" s="16" t="s">
        <v>115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116</v>
      </c>
      <c r="BM155" s="198" t="s">
        <v>191</v>
      </c>
    </row>
    <row r="156" spans="1:65" s="2" customFormat="1" ht="19.5">
      <c r="A156" s="33"/>
      <c r="B156" s="34"/>
      <c r="C156" s="35"/>
      <c r="D156" s="200" t="s">
        <v>123</v>
      </c>
      <c r="E156" s="35"/>
      <c r="F156" s="201" t="s">
        <v>190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123</v>
      </c>
      <c r="AU156" s="16" t="s">
        <v>83</v>
      </c>
    </row>
    <row r="157" spans="1:65" s="12" customFormat="1" ht="22.9" customHeight="1">
      <c r="B157" s="170"/>
      <c r="C157" s="171"/>
      <c r="D157" s="172" t="s">
        <v>72</v>
      </c>
      <c r="E157" s="184" t="s">
        <v>188</v>
      </c>
      <c r="F157" s="184" t="s">
        <v>192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SUM(P158:P161)</f>
        <v>0</v>
      </c>
      <c r="Q157" s="178"/>
      <c r="R157" s="179">
        <f>SUM(R158:R161)</f>
        <v>0.51347999999999994</v>
      </c>
      <c r="S157" s="178"/>
      <c r="T157" s="180">
        <f>SUM(T158:T161)</f>
        <v>0</v>
      </c>
      <c r="AR157" s="181" t="s">
        <v>81</v>
      </c>
      <c r="AT157" s="182" t="s">
        <v>72</v>
      </c>
      <c r="AU157" s="182" t="s">
        <v>81</v>
      </c>
      <c r="AY157" s="181" t="s">
        <v>115</v>
      </c>
      <c r="BK157" s="183">
        <f>SUM(BK158:BK161)</f>
        <v>0</v>
      </c>
    </row>
    <row r="158" spans="1:65" s="2" customFormat="1" ht="16.5" customHeight="1">
      <c r="A158" s="33"/>
      <c r="B158" s="34"/>
      <c r="C158" s="207" t="s">
        <v>193</v>
      </c>
      <c r="D158" s="207" t="s">
        <v>145</v>
      </c>
      <c r="E158" s="208" t="s">
        <v>194</v>
      </c>
      <c r="F158" s="209" t="s">
        <v>195</v>
      </c>
      <c r="G158" s="210" t="s">
        <v>121</v>
      </c>
      <c r="H158" s="211">
        <v>44</v>
      </c>
      <c r="I158" s="212"/>
      <c r="J158" s="213">
        <f>ROUND(I158*H158,2)</f>
        <v>0</v>
      </c>
      <c r="K158" s="214"/>
      <c r="L158" s="215"/>
      <c r="M158" s="216" t="s">
        <v>1</v>
      </c>
      <c r="N158" s="217" t="s">
        <v>38</v>
      </c>
      <c r="O158" s="70"/>
      <c r="P158" s="196">
        <f>O158*H158</f>
        <v>0</v>
      </c>
      <c r="Q158" s="196">
        <v>1.167E-2</v>
      </c>
      <c r="R158" s="196">
        <f>Q158*H158</f>
        <v>0.51347999999999994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149</v>
      </c>
      <c r="AT158" s="198" t="s">
        <v>145</v>
      </c>
      <c r="AU158" s="198" t="s">
        <v>83</v>
      </c>
      <c r="AY158" s="16" t="s">
        <v>115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81</v>
      </c>
      <c r="BK158" s="199">
        <f>ROUND(I158*H158,2)</f>
        <v>0</v>
      </c>
      <c r="BL158" s="16" t="s">
        <v>116</v>
      </c>
      <c r="BM158" s="198" t="s">
        <v>196</v>
      </c>
    </row>
    <row r="159" spans="1:65" s="2" customFormat="1" ht="11.25">
      <c r="A159" s="33"/>
      <c r="B159" s="34"/>
      <c r="C159" s="35"/>
      <c r="D159" s="200" t="s">
        <v>123</v>
      </c>
      <c r="E159" s="35"/>
      <c r="F159" s="201" t="s">
        <v>195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123</v>
      </c>
      <c r="AU159" s="16" t="s">
        <v>83</v>
      </c>
    </row>
    <row r="160" spans="1:65" s="13" customFormat="1" ht="11.25">
      <c r="B160" s="218"/>
      <c r="C160" s="219"/>
      <c r="D160" s="200" t="s">
        <v>151</v>
      </c>
      <c r="E160" s="220" t="s">
        <v>1</v>
      </c>
      <c r="F160" s="221" t="s">
        <v>197</v>
      </c>
      <c r="G160" s="219"/>
      <c r="H160" s="222">
        <v>44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151</v>
      </c>
      <c r="AU160" s="228" t="s">
        <v>83</v>
      </c>
      <c r="AV160" s="13" t="s">
        <v>83</v>
      </c>
      <c r="AW160" s="13" t="s">
        <v>30</v>
      </c>
      <c r="AX160" s="13" t="s">
        <v>73</v>
      </c>
      <c r="AY160" s="228" t="s">
        <v>115</v>
      </c>
    </row>
    <row r="161" spans="1:65" s="13" customFormat="1" ht="11.25">
      <c r="B161" s="218"/>
      <c r="C161" s="219"/>
      <c r="D161" s="200" t="s">
        <v>151</v>
      </c>
      <c r="E161" s="220" t="s">
        <v>1</v>
      </c>
      <c r="F161" s="221" t="s">
        <v>198</v>
      </c>
      <c r="G161" s="219"/>
      <c r="H161" s="222">
        <v>44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151</v>
      </c>
      <c r="AU161" s="228" t="s">
        <v>83</v>
      </c>
      <c r="AV161" s="13" t="s">
        <v>83</v>
      </c>
      <c r="AW161" s="13" t="s">
        <v>30</v>
      </c>
      <c r="AX161" s="13" t="s">
        <v>81</v>
      </c>
      <c r="AY161" s="228" t="s">
        <v>115</v>
      </c>
    </row>
    <row r="162" spans="1:65" s="12" customFormat="1" ht="25.9" customHeight="1">
      <c r="B162" s="170"/>
      <c r="C162" s="171"/>
      <c r="D162" s="172" t="s">
        <v>72</v>
      </c>
      <c r="E162" s="173" t="s">
        <v>199</v>
      </c>
      <c r="F162" s="173" t="s">
        <v>200</v>
      </c>
      <c r="G162" s="171"/>
      <c r="H162" s="171"/>
      <c r="I162" s="174"/>
      <c r="J162" s="175">
        <f>BK162</f>
        <v>0</v>
      </c>
      <c r="K162" s="171"/>
      <c r="L162" s="176"/>
      <c r="M162" s="177"/>
      <c r="N162" s="178"/>
      <c r="O162" s="178"/>
      <c r="P162" s="179">
        <f>SUM(P163:P168)</f>
        <v>0</v>
      </c>
      <c r="Q162" s="178"/>
      <c r="R162" s="179">
        <f>SUM(R163:R168)</f>
        <v>0</v>
      </c>
      <c r="S162" s="178"/>
      <c r="T162" s="180">
        <f>SUM(T163:T168)</f>
        <v>0</v>
      </c>
      <c r="AR162" s="181" t="s">
        <v>116</v>
      </c>
      <c r="AT162" s="182" t="s">
        <v>72</v>
      </c>
      <c r="AU162" s="182" t="s">
        <v>73</v>
      </c>
      <c r="AY162" s="181" t="s">
        <v>115</v>
      </c>
      <c r="BK162" s="183">
        <f>SUM(BK163:BK168)</f>
        <v>0</v>
      </c>
    </row>
    <row r="163" spans="1:65" s="2" customFormat="1" ht="37.9" customHeight="1">
      <c r="A163" s="33"/>
      <c r="B163" s="34"/>
      <c r="C163" s="186" t="s">
        <v>201</v>
      </c>
      <c r="D163" s="186" t="s">
        <v>118</v>
      </c>
      <c r="E163" s="187" t="s">
        <v>202</v>
      </c>
      <c r="F163" s="188" t="s">
        <v>203</v>
      </c>
      <c r="G163" s="189" t="s">
        <v>148</v>
      </c>
      <c r="H163" s="190">
        <v>3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38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204</v>
      </c>
      <c r="AT163" s="198" t="s">
        <v>118</v>
      </c>
      <c r="AU163" s="198" t="s">
        <v>81</v>
      </c>
      <c r="AY163" s="16" t="s">
        <v>115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81</v>
      </c>
      <c r="BK163" s="199">
        <f>ROUND(I163*H163,2)</f>
        <v>0</v>
      </c>
      <c r="BL163" s="16" t="s">
        <v>204</v>
      </c>
      <c r="BM163" s="198" t="s">
        <v>205</v>
      </c>
    </row>
    <row r="164" spans="1:65" s="2" customFormat="1" ht="58.5">
      <c r="A164" s="33"/>
      <c r="B164" s="34"/>
      <c r="C164" s="35"/>
      <c r="D164" s="200" t="s">
        <v>123</v>
      </c>
      <c r="E164" s="35"/>
      <c r="F164" s="201" t="s">
        <v>206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123</v>
      </c>
      <c r="AU164" s="16" t="s">
        <v>81</v>
      </c>
    </row>
    <row r="165" spans="1:65" s="2" customFormat="1" ht="37.9" customHeight="1">
      <c r="A165" s="33"/>
      <c r="B165" s="34"/>
      <c r="C165" s="186" t="s">
        <v>8</v>
      </c>
      <c r="D165" s="186" t="s">
        <v>118</v>
      </c>
      <c r="E165" s="187" t="s">
        <v>207</v>
      </c>
      <c r="F165" s="188" t="s">
        <v>208</v>
      </c>
      <c r="G165" s="189" t="s">
        <v>148</v>
      </c>
      <c r="H165" s="190">
        <v>3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204</v>
      </c>
      <c r="AT165" s="198" t="s">
        <v>118</v>
      </c>
      <c r="AU165" s="198" t="s">
        <v>81</v>
      </c>
      <c r="AY165" s="16" t="s">
        <v>115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204</v>
      </c>
      <c r="BM165" s="198" t="s">
        <v>209</v>
      </c>
    </row>
    <row r="166" spans="1:65" s="2" customFormat="1" ht="58.5">
      <c r="A166" s="33"/>
      <c r="B166" s="34"/>
      <c r="C166" s="35"/>
      <c r="D166" s="200" t="s">
        <v>123</v>
      </c>
      <c r="E166" s="35"/>
      <c r="F166" s="201" t="s">
        <v>210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123</v>
      </c>
      <c r="AU166" s="16" t="s">
        <v>81</v>
      </c>
    </row>
    <row r="167" spans="1:65" s="2" customFormat="1" ht="21.75" customHeight="1">
      <c r="A167" s="33"/>
      <c r="B167" s="34"/>
      <c r="C167" s="186" t="s">
        <v>211</v>
      </c>
      <c r="D167" s="186" t="s">
        <v>118</v>
      </c>
      <c r="E167" s="187" t="s">
        <v>212</v>
      </c>
      <c r="F167" s="188" t="s">
        <v>213</v>
      </c>
      <c r="G167" s="189" t="s">
        <v>148</v>
      </c>
      <c r="H167" s="190">
        <v>1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38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204</v>
      </c>
      <c r="AT167" s="198" t="s">
        <v>118</v>
      </c>
      <c r="AU167" s="198" t="s">
        <v>81</v>
      </c>
      <c r="AY167" s="16" t="s">
        <v>115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81</v>
      </c>
      <c r="BK167" s="199">
        <f>ROUND(I167*H167,2)</f>
        <v>0</v>
      </c>
      <c r="BL167" s="16" t="s">
        <v>204</v>
      </c>
      <c r="BM167" s="198" t="s">
        <v>214</v>
      </c>
    </row>
    <row r="168" spans="1:65" s="2" customFormat="1" ht="58.5">
      <c r="A168" s="33"/>
      <c r="B168" s="34"/>
      <c r="C168" s="35"/>
      <c r="D168" s="200" t="s">
        <v>123</v>
      </c>
      <c r="E168" s="35"/>
      <c r="F168" s="201" t="s">
        <v>215</v>
      </c>
      <c r="G168" s="35"/>
      <c r="H168" s="35"/>
      <c r="I168" s="202"/>
      <c r="J168" s="35"/>
      <c r="K168" s="35"/>
      <c r="L168" s="38"/>
      <c r="M168" s="229"/>
      <c r="N168" s="230"/>
      <c r="O168" s="231"/>
      <c r="P168" s="231"/>
      <c r="Q168" s="231"/>
      <c r="R168" s="231"/>
      <c r="S168" s="231"/>
      <c r="T168" s="23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123</v>
      </c>
      <c r="AU168" s="16" t="s">
        <v>81</v>
      </c>
    </row>
    <row r="169" spans="1:65" s="2" customFormat="1" ht="6.95" customHeight="1">
      <c r="A169" s="3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38"/>
      <c r="M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</row>
  </sheetData>
  <sheetProtection algorithmName="SHA-512" hashValue="K9ziboHM5uNpZ4bJVEUiDqUAgW7zg2zAsPqYi1KW6fjqRAmkER7GJcBUMyyCwYg6Ne5S46GihCMfxzFJ+APURw==" saltValue="uiCr6HNdGGL40ReN9+FBb/gGnEIGPnC1JeQz5aMaO997Zu84II9+YZVSTGUb8ePHGv0I8/6JKw5Z2/h2ngc48w==" spinCount="100000" sheet="1" objects="1" scenarios="1" formatColumns="0" formatRows="0" autoFilter="0"/>
  <autoFilter ref="C120:K16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9" r:id="rId1"/>
    <hyperlink ref="F132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abSelected="1" topLeftCell="A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Výměna mostnic km 0,265 Bzenec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216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5. 4. 2024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ROUND((SUM(BE126:BE225)),  2)</f>
        <v>0</v>
      </c>
      <c r="G33" s="33"/>
      <c r="H33" s="33"/>
      <c r="I33" s="123">
        <v>0.21</v>
      </c>
      <c r="J33" s="122">
        <f>ROUND(((SUM(BE126:BE225))*I33),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ROUND((SUM(BF126:BF225)),  2)</f>
        <v>0</v>
      </c>
      <c r="G34" s="33"/>
      <c r="H34" s="33"/>
      <c r="I34" s="123">
        <v>0.12</v>
      </c>
      <c r="J34" s="122">
        <f>ROUND(((SUM(BF126:BF225))*I34),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ROUND((SUM(BG126:BG225)),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ROUND((SUM(BH126:BH225)),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ROUND((SUM(BI126:BI225)),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Výměna mostnic km 0,265 Bzenec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3" t="str">
        <f>E9</f>
        <v>SO 02 - Most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5. 4. 2024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91</v>
      </c>
      <c r="D94" s="143"/>
      <c r="E94" s="143"/>
      <c r="F94" s="143"/>
      <c r="G94" s="143"/>
      <c r="H94" s="143"/>
      <c r="I94" s="143"/>
      <c r="J94" s="144" t="s">
        <v>92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93</v>
      </c>
      <c r="D96" s="35"/>
      <c r="E96" s="35"/>
      <c r="F96" s="35"/>
      <c r="G96" s="35"/>
      <c r="H96" s="35"/>
      <c r="I96" s="35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6"/>
      <c r="C97" s="147"/>
      <c r="D97" s="148" t="s">
        <v>95</v>
      </c>
      <c r="E97" s="149"/>
      <c r="F97" s="149"/>
      <c r="G97" s="149"/>
      <c r="H97" s="149"/>
      <c r="I97" s="149"/>
      <c r="J97" s="150">
        <f>J127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96</v>
      </c>
      <c r="E98" s="155"/>
      <c r="F98" s="155"/>
      <c r="G98" s="155"/>
      <c r="H98" s="155"/>
      <c r="I98" s="155"/>
      <c r="J98" s="156">
        <f>J128</f>
        <v>0</v>
      </c>
      <c r="K98" s="153"/>
      <c r="L98" s="157"/>
    </row>
    <row r="99" spans="1:31" s="9" customFormat="1" ht="24.95" customHeight="1">
      <c r="B99" s="146"/>
      <c r="C99" s="147"/>
      <c r="D99" s="148" t="s">
        <v>99</v>
      </c>
      <c r="E99" s="149"/>
      <c r="F99" s="149"/>
      <c r="G99" s="149"/>
      <c r="H99" s="149"/>
      <c r="I99" s="149"/>
      <c r="J99" s="150">
        <f>J153</f>
        <v>0</v>
      </c>
      <c r="K99" s="147"/>
      <c r="L99" s="151"/>
    </row>
    <row r="100" spans="1:31" s="10" customFormat="1" ht="19.899999999999999" customHeight="1">
      <c r="B100" s="152"/>
      <c r="C100" s="153"/>
      <c r="D100" s="154" t="s">
        <v>97</v>
      </c>
      <c r="E100" s="155"/>
      <c r="F100" s="155"/>
      <c r="G100" s="155"/>
      <c r="H100" s="155"/>
      <c r="I100" s="155"/>
      <c r="J100" s="156">
        <f>J154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98</v>
      </c>
      <c r="E101" s="155"/>
      <c r="F101" s="155"/>
      <c r="G101" s="155"/>
      <c r="H101" s="155"/>
      <c r="I101" s="155"/>
      <c r="J101" s="156">
        <f>J182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217</v>
      </c>
      <c r="E102" s="155"/>
      <c r="F102" s="155"/>
      <c r="G102" s="155"/>
      <c r="H102" s="155"/>
      <c r="I102" s="155"/>
      <c r="J102" s="156">
        <f>J196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218</v>
      </c>
      <c r="E103" s="155"/>
      <c r="F103" s="155"/>
      <c r="G103" s="155"/>
      <c r="H103" s="155"/>
      <c r="I103" s="155"/>
      <c r="J103" s="156">
        <f>J210</f>
        <v>0</v>
      </c>
      <c r="K103" s="153"/>
      <c r="L103" s="157"/>
    </row>
    <row r="104" spans="1:31" s="9" customFormat="1" ht="24.95" customHeight="1">
      <c r="B104" s="146"/>
      <c r="C104" s="147"/>
      <c r="D104" s="148" t="s">
        <v>219</v>
      </c>
      <c r="E104" s="149"/>
      <c r="F104" s="149"/>
      <c r="G104" s="149"/>
      <c r="H104" s="149"/>
      <c r="I104" s="149"/>
      <c r="J104" s="150">
        <f>J214</f>
        <v>0</v>
      </c>
      <c r="K104" s="147"/>
      <c r="L104" s="151"/>
    </row>
    <row r="105" spans="1:31" s="10" customFormat="1" ht="19.899999999999999" customHeight="1">
      <c r="B105" s="152"/>
      <c r="C105" s="153"/>
      <c r="D105" s="154" t="s">
        <v>220</v>
      </c>
      <c r="E105" s="155"/>
      <c r="F105" s="155"/>
      <c r="G105" s="155"/>
      <c r="H105" s="155"/>
      <c r="I105" s="155"/>
      <c r="J105" s="156">
        <f>J215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221</v>
      </c>
      <c r="E106" s="155"/>
      <c r="F106" s="155"/>
      <c r="G106" s="155"/>
      <c r="H106" s="155"/>
      <c r="I106" s="155"/>
      <c r="J106" s="156">
        <f>J222</f>
        <v>0</v>
      </c>
      <c r="K106" s="153"/>
      <c r="L106" s="157"/>
    </row>
    <row r="107" spans="1:31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100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292" t="str">
        <f>E7</f>
        <v>Výměna mostnic km 0,265 Bzenec</v>
      </c>
      <c r="F116" s="293"/>
      <c r="G116" s="293"/>
      <c r="H116" s="293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88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3" t="str">
        <f>E9</f>
        <v>SO 02 - Most</v>
      </c>
      <c r="F118" s="294"/>
      <c r="G118" s="294"/>
      <c r="H118" s="294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F12</f>
        <v xml:space="preserve"> </v>
      </c>
      <c r="G120" s="35"/>
      <c r="H120" s="35"/>
      <c r="I120" s="28" t="s">
        <v>22</v>
      </c>
      <c r="J120" s="65" t="str">
        <f>IF(J12="","",J12)</f>
        <v>5. 4. 2024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E15</f>
        <v xml:space="preserve"> </v>
      </c>
      <c r="G122" s="35"/>
      <c r="H122" s="35"/>
      <c r="I122" s="28" t="s">
        <v>29</v>
      </c>
      <c r="J122" s="31" t="str">
        <f>E21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IF(E18="","",E18)</f>
        <v>Vyplň údaj</v>
      </c>
      <c r="G123" s="35"/>
      <c r="H123" s="35"/>
      <c r="I123" s="28" t="s">
        <v>31</v>
      </c>
      <c r="J123" s="31" t="str">
        <f>E24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8"/>
      <c r="B125" s="159"/>
      <c r="C125" s="160" t="s">
        <v>101</v>
      </c>
      <c r="D125" s="161" t="s">
        <v>58</v>
      </c>
      <c r="E125" s="161" t="s">
        <v>54</v>
      </c>
      <c r="F125" s="161" t="s">
        <v>55</v>
      </c>
      <c r="G125" s="161" t="s">
        <v>102</v>
      </c>
      <c r="H125" s="161" t="s">
        <v>103</v>
      </c>
      <c r="I125" s="161" t="s">
        <v>104</v>
      </c>
      <c r="J125" s="162" t="s">
        <v>92</v>
      </c>
      <c r="K125" s="163" t="s">
        <v>105</v>
      </c>
      <c r="L125" s="164"/>
      <c r="M125" s="74" t="s">
        <v>1</v>
      </c>
      <c r="N125" s="75" t="s">
        <v>37</v>
      </c>
      <c r="O125" s="75" t="s">
        <v>106</v>
      </c>
      <c r="P125" s="75" t="s">
        <v>107</v>
      </c>
      <c r="Q125" s="75" t="s">
        <v>108</v>
      </c>
      <c r="R125" s="75" t="s">
        <v>109</v>
      </c>
      <c r="S125" s="75" t="s">
        <v>110</v>
      </c>
      <c r="T125" s="76" t="s">
        <v>111</v>
      </c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</row>
    <row r="126" spans="1:63" s="2" customFormat="1" ht="22.9" customHeight="1">
      <c r="A126" s="33"/>
      <c r="B126" s="34"/>
      <c r="C126" s="81" t="s">
        <v>112</v>
      </c>
      <c r="D126" s="35"/>
      <c r="E126" s="35"/>
      <c r="F126" s="35"/>
      <c r="G126" s="35"/>
      <c r="H126" s="35"/>
      <c r="I126" s="35"/>
      <c r="J126" s="165">
        <f>BK126</f>
        <v>0</v>
      </c>
      <c r="K126" s="35"/>
      <c r="L126" s="38"/>
      <c r="M126" s="77"/>
      <c r="N126" s="166"/>
      <c r="O126" s="78"/>
      <c r="P126" s="167">
        <f>P127+P153+P214</f>
        <v>0</v>
      </c>
      <c r="Q126" s="78"/>
      <c r="R126" s="167">
        <f>R127+R153+R214</f>
        <v>0.24983916</v>
      </c>
      <c r="S126" s="78"/>
      <c r="T126" s="168">
        <f>T127+T153+T214</f>
        <v>10.32264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72</v>
      </c>
      <c r="AU126" s="16" t="s">
        <v>94</v>
      </c>
      <c r="BK126" s="169">
        <f>BK127+BK153+BK214</f>
        <v>0</v>
      </c>
    </row>
    <row r="127" spans="1:63" s="12" customFormat="1" ht="25.9" customHeight="1">
      <c r="B127" s="170"/>
      <c r="C127" s="171"/>
      <c r="D127" s="172" t="s">
        <v>72</v>
      </c>
      <c r="E127" s="173" t="s">
        <v>113</v>
      </c>
      <c r="F127" s="173" t="s">
        <v>114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</f>
        <v>0</v>
      </c>
      <c r="Q127" s="178"/>
      <c r="R127" s="179">
        <f>R128</f>
        <v>7.2415159999999992E-2</v>
      </c>
      <c r="S127" s="178"/>
      <c r="T127" s="180">
        <f>T128</f>
        <v>6.3386399999999998</v>
      </c>
      <c r="AR127" s="181" t="s">
        <v>81</v>
      </c>
      <c r="AT127" s="182" t="s">
        <v>72</v>
      </c>
      <c r="AU127" s="182" t="s">
        <v>73</v>
      </c>
      <c r="AY127" s="181" t="s">
        <v>115</v>
      </c>
      <c r="BK127" s="183">
        <f>BK128</f>
        <v>0</v>
      </c>
    </row>
    <row r="128" spans="1:63" s="12" customFormat="1" ht="22.9" customHeight="1">
      <c r="B128" s="170"/>
      <c r="C128" s="171"/>
      <c r="D128" s="172" t="s">
        <v>72</v>
      </c>
      <c r="E128" s="184" t="s">
        <v>116</v>
      </c>
      <c r="F128" s="184" t="s">
        <v>117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SUM(P129:P152)</f>
        <v>0</v>
      </c>
      <c r="Q128" s="178"/>
      <c r="R128" s="179">
        <f>SUM(R129:R152)</f>
        <v>7.2415159999999992E-2</v>
      </c>
      <c r="S128" s="178"/>
      <c r="T128" s="180">
        <f>SUM(T129:T152)</f>
        <v>6.3386399999999998</v>
      </c>
      <c r="AR128" s="181" t="s">
        <v>81</v>
      </c>
      <c r="AT128" s="182" t="s">
        <v>72</v>
      </c>
      <c r="AU128" s="182" t="s">
        <v>81</v>
      </c>
      <c r="AY128" s="181" t="s">
        <v>115</v>
      </c>
      <c r="BK128" s="183">
        <f>SUM(BK129:BK152)</f>
        <v>0</v>
      </c>
    </row>
    <row r="129" spans="1:65" s="2" customFormat="1" ht="21.75" customHeight="1">
      <c r="A129" s="33"/>
      <c r="B129" s="34"/>
      <c r="C129" s="186" t="s">
        <v>81</v>
      </c>
      <c r="D129" s="186" t="s">
        <v>118</v>
      </c>
      <c r="E129" s="187" t="s">
        <v>222</v>
      </c>
      <c r="F129" s="188" t="s">
        <v>223</v>
      </c>
      <c r="G129" s="189" t="s">
        <v>224</v>
      </c>
      <c r="H129" s="190">
        <v>22.428000000000001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5.9999999999999995E-4</v>
      </c>
      <c r="R129" s="196">
        <f>Q129*H129</f>
        <v>1.34568E-2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116</v>
      </c>
      <c r="AT129" s="198" t="s">
        <v>118</v>
      </c>
      <c r="AU129" s="198" t="s">
        <v>83</v>
      </c>
      <c r="AY129" s="16" t="s">
        <v>115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116</v>
      </c>
      <c r="BM129" s="198" t="s">
        <v>225</v>
      </c>
    </row>
    <row r="130" spans="1:65" s="2" customFormat="1" ht="11.25">
      <c r="A130" s="33"/>
      <c r="B130" s="34"/>
      <c r="C130" s="35"/>
      <c r="D130" s="200" t="s">
        <v>123</v>
      </c>
      <c r="E130" s="35"/>
      <c r="F130" s="201" t="s">
        <v>226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123</v>
      </c>
      <c r="AU130" s="16" t="s">
        <v>83</v>
      </c>
    </row>
    <row r="131" spans="1:65" s="2" customFormat="1" ht="11.25">
      <c r="A131" s="33"/>
      <c r="B131" s="34"/>
      <c r="C131" s="35"/>
      <c r="D131" s="205" t="s">
        <v>132</v>
      </c>
      <c r="E131" s="35"/>
      <c r="F131" s="206" t="s">
        <v>227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83</v>
      </c>
    </row>
    <row r="132" spans="1:65" s="13" customFormat="1" ht="11.25">
      <c r="B132" s="218"/>
      <c r="C132" s="219"/>
      <c r="D132" s="200" t="s">
        <v>151</v>
      </c>
      <c r="E132" s="220" t="s">
        <v>1</v>
      </c>
      <c r="F132" s="221" t="s">
        <v>228</v>
      </c>
      <c r="G132" s="219"/>
      <c r="H132" s="222">
        <v>14.417999999999999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151</v>
      </c>
      <c r="AU132" s="228" t="s">
        <v>83</v>
      </c>
      <c r="AV132" s="13" t="s">
        <v>83</v>
      </c>
      <c r="AW132" s="13" t="s">
        <v>30</v>
      </c>
      <c r="AX132" s="13" t="s">
        <v>73</v>
      </c>
      <c r="AY132" s="228" t="s">
        <v>115</v>
      </c>
    </row>
    <row r="133" spans="1:65" s="13" customFormat="1" ht="11.25">
      <c r="B133" s="218"/>
      <c r="C133" s="219"/>
      <c r="D133" s="200" t="s">
        <v>151</v>
      </c>
      <c r="E133" s="220" t="s">
        <v>1</v>
      </c>
      <c r="F133" s="221" t="s">
        <v>229</v>
      </c>
      <c r="G133" s="219"/>
      <c r="H133" s="222">
        <v>8.01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151</v>
      </c>
      <c r="AU133" s="228" t="s">
        <v>83</v>
      </c>
      <c r="AV133" s="13" t="s">
        <v>83</v>
      </c>
      <c r="AW133" s="13" t="s">
        <v>30</v>
      </c>
      <c r="AX133" s="13" t="s">
        <v>73</v>
      </c>
      <c r="AY133" s="228" t="s">
        <v>115</v>
      </c>
    </row>
    <row r="134" spans="1:65" s="14" customFormat="1" ht="11.25">
      <c r="B134" s="233"/>
      <c r="C134" s="234"/>
      <c r="D134" s="200" t="s">
        <v>151</v>
      </c>
      <c r="E134" s="235" t="s">
        <v>1</v>
      </c>
      <c r="F134" s="236" t="s">
        <v>230</v>
      </c>
      <c r="G134" s="234"/>
      <c r="H134" s="237">
        <v>22.428000000000001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151</v>
      </c>
      <c r="AU134" s="243" t="s">
        <v>83</v>
      </c>
      <c r="AV134" s="14" t="s">
        <v>116</v>
      </c>
      <c r="AW134" s="14" t="s">
        <v>30</v>
      </c>
      <c r="AX134" s="14" t="s">
        <v>81</v>
      </c>
      <c r="AY134" s="243" t="s">
        <v>115</v>
      </c>
    </row>
    <row r="135" spans="1:65" s="2" customFormat="1" ht="21.75" customHeight="1">
      <c r="A135" s="33"/>
      <c r="B135" s="34"/>
      <c r="C135" s="186" t="s">
        <v>83</v>
      </c>
      <c r="D135" s="186" t="s">
        <v>118</v>
      </c>
      <c r="E135" s="187" t="s">
        <v>231</v>
      </c>
      <c r="F135" s="188" t="s">
        <v>232</v>
      </c>
      <c r="G135" s="189" t="s">
        <v>224</v>
      </c>
      <c r="H135" s="190">
        <v>22.428000000000001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38</v>
      </c>
      <c r="O135" s="70"/>
      <c r="P135" s="196">
        <f>O135*H135</f>
        <v>0</v>
      </c>
      <c r="Q135" s="196">
        <v>3.6999999999999999E-4</v>
      </c>
      <c r="R135" s="196">
        <f>Q135*H135</f>
        <v>8.2983599999999994E-3</v>
      </c>
      <c r="S135" s="196">
        <v>0.06</v>
      </c>
      <c r="T135" s="197">
        <f>S135*H135</f>
        <v>1.34568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116</v>
      </c>
      <c r="AT135" s="198" t="s">
        <v>118</v>
      </c>
      <c r="AU135" s="198" t="s">
        <v>83</v>
      </c>
      <c r="AY135" s="16" t="s">
        <v>115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81</v>
      </c>
      <c r="BK135" s="199">
        <f>ROUND(I135*H135,2)</f>
        <v>0</v>
      </c>
      <c r="BL135" s="16" t="s">
        <v>116</v>
      </c>
      <c r="BM135" s="198" t="s">
        <v>233</v>
      </c>
    </row>
    <row r="136" spans="1:65" s="2" customFormat="1" ht="11.25">
      <c r="A136" s="33"/>
      <c r="B136" s="34"/>
      <c r="C136" s="35"/>
      <c r="D136" s="200" t="s">
        <v>123</v>
      </c>
      <c r="E136" s="35"/>
      <c r="F136" s="201" t="s">
        <v>234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123</v>
      </c>
      <c r="AU136" s="16" t="s">
        <v>83</v>
      </c>
    </row>
    <row r="137" spans="1:65" s="2" customFormat="1" ht="11.25">
      <c r="A137" s="33"/>
      <c r="B137" s="34"/>
      <c r="C137" s="35"/>
      <c r="D137" s="205" t="s">
        <v>132</v>
      </c>
      <c r="E137" s="35"/>
      <c r="F137" s="206" t="s">
        <v>235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83</v>
      </c>
    </row>
    <row r="138" spans="1:65" s="2" customFormat="1" ht="24.2" customHeight="1">
      <c r="A138" s="33"/>
      <c r="B138" s="34"/>
      <c r="C138" s="186" t="s">
        <v>144</v>
      </c>
      <c r="D138" s="186" t="s">
        <v>118</v>
      </c>
      <c r="E138" s="187" t="s">
        <v>236</v>
      </c>
      <c r="F138" s="188" t="s">
        <v>237</v>
      </c>
      <c r="G138" s="189" t="s">
        <v>179</v>
      </c>
      <c r="H138" s="190">
        <v>32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38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116</v>
      </c>
      <c r="AT138" s="198" t="s">
        <v>118</v>
      </c>
      <c r="AU138" s="198" t="s">
        <v>83</v>
      </c>
      <c r="AY138" s="16" t="s">
        <v>115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81</v>
      </c>
      <c r="BK138" s="199">
        <f>ROUND(I138*H138,2)</f>
        <v>0</v>
      </c>
      <c r="BL138" s="16" t="s">
        <v>116</v>
      </c>
      <c r="BM138" s="198" t="s">
        <v>238</v>
      </c>
    </row>
    <row r="139" spans="1:65" s="2" customFormat="1" ht="11.25">
      <c r="A139" s="33"/>
      <c r="B139" s="34"/>
      <c r="C139" s="35"/>
      <c r="D139" s="200" t="s">
        <v>123</v>
      </c>
      <c r="E139" s="35"/>
      <c r="F139" s="201" t="s">
        <v>237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123</v>
      </c>
      <c r="AU139" s="16" t="s">
        <v>83</v>
      </c>
    </row>
    <row r="140" spans="1:65" s="2" customFormat="1" ht="11.25">
      <c r="A140" s="33"/>
      <c r="B140" s="34"/>
      <c r="C140" s="35"/>
      <c r="D140" s="205" t="s">
        <v>132</v>
      </c>
      <c r="E140" s="35"/>
      <c r="F140" s="206" t="s">
        <v>239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83</v>
      </c>
    </row>
    <row r="141" spans="1:65" s="13" customFormat="1" ht="11.25">
      <c r="B141" s="218"/>
      <c r="C141" s="219"/>
      <c r="D141" s="200" t="s">
        <v>151</v>
      </c>
      <c r="E141" s="220" t="s">
        <v>1</v>
      </c>
      <c r="F141" s="221" t="s">
        <v>240</v>
      </c>
      <c r="G141" s="219"/>
      <c r="H141" s="222">
        <v>32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151</v>
      </c>
      <c r="AU141" s="228" t="s">
        <v>83</v>
      </c>
      <c r="AV141" s="13" t="s">
        <v>83</v>
      </c>
      <c r="AW141" s="13" t="s">
        <v>30</v>
      </c>
      <c r="AX141" s="13" t="s">
        <v>81</v>
      </c>
      <c r="AY141" s="228" t="s">
        <v>115</v>
      </c>
    </row>
    <row r="142" spans="1:65" s="2" customFormat="1" ht="24.2" customHeight="1">
      <c r="A142" s="33"/>
      <c r="B142" s="34"/>
      <c r="C142" s="186" t="s">
        <v>116</v>
      </c>
      <c r="D142" s="186" t="s">
        <v>118</v>
      </c>
      <c r="E142" s="187" t="s">
        <v>241</v>
      </c>
      <c r="F142" s="188" t="s">
        <v>242</v>
      </c>
      <c r="G142" s="189" t="s">
        <v>179</v>
      </c>
      <c r="H142" s="190">
        <v>32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38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0.15603</v>
      </c>
      <c r="T142" s="197">
        <f>S142*H142</f>
        <v>4.9929600000000001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116</v>
      </c>
      <c r="AT142" s="198" t="s">
        <v>118</v>
      </c>
      <c r="AU142" s="198" t="s">
        <v>83</v>
      </c>
      <c r="AY142" s="16" t="s">
        <v>115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116</v>
      </c>
      <c r="BM142" s="198" t="s">
        <v>243</v>
      </c>
    </row>
    <row r="143" spans="1:65" s="2" customFormat="1" ht="19.5">
      <c r="A143" s="33"/>
      <c r="B143" s="34"/>
      <c r="C143" s="35"/>
      <c r="D143" s="200" t="s">
        <v>123</v>
      </c>
      <c r="E143" s="35"/>
      <c r="F143" s="201" t="s">
        <v>242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123</v>
      </c>
      <c r="AU143" s="16" t="s">
        <v>83</v>
      </c>
    </row>
    <row r="144" spans="1:65" s="2" customFormat="1" ht="11.25">
      <c r="A144" s="33"/>
      <c r="B144" s="34"/>
      <c r="C144" s="35"/>
      <c r="D144" s="205" t="s">
        <v>132</v>
      </c>
      <c r="E144" s="35"/>
      <c r="F144" s="206" t="s">
        <v>244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83</v>
      </c>
    </row>
    <row r="145" spans="1:65" s="2" customFormat="1" ht="33" customHeight="1">
      <c r="A145" s="33"/>
      <c r="B145" s="34"/>
      <c r="C145" s="186" t="s">
        <v>125</v>
      </c>
      <c r="D145" s="186" t="s">
        <v>118</v>
      </c>
      <c r="E145" s="187" t="s">
        <v>245</v>
      </c>
      <c r="F145" s="188" t="s">
        <v>246</v>
      </c>
      <c r="G145" s="189" t="s">
        <v>121</v>
      </c>
      <c r="H145" s="190">
        <v>22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38</v>
      </c>
      <c r="O145" s="70"/>
      <c r="P145" s="196">
        <f>O145*H145</f>
        <v>0</v>
      </c>
      <c r="Q145" s="196">
        <v>2.1099999999999999E-3</v>
      </c>
      <c r="R145" s="196">
        <f>Q145*H145</f>
        <v>4.6419999999999996E-2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116</v>
      </c>
      <c r="AT145" s="198" t="s">
        <v>118</v>
      </c>
      <c r="AU145" s="198" t="s">
        <v>83</v>
      </c>
      <c r="AY145" s="16" t="s">
        <v>115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81</v>
      </c>
      <c r="BK145" s="199">
        <f>ROUND(I145*H145,2)</f>
        <v>0</v>
      </c>
      <c r="BL145" s="16" t="s">
        <v>116</v>
      </c>
      <c r="BM145" s="198" t="s">
        <v>247</v>
      </c>
    </row>
    <row r="146" spans="1:65" s="2" customFormat="1" ht="19.5">
      <c r="A146" s="33"/>
      <c r="B146" s="34"/>
      <c r="C146" s="35"/>
      <c r="D146" s="200" t="s">
        <v>123</v>
      </c>
      <c r="E146" s="35"/>
      <c r="F146" s="201" t="s">
        <v>248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123</v>
      </c>
      <c r="AU146" s="16" t="s">
        <v>83</v>
      </c>
    </row>
    <row r="147" spans="1:65" s="2" customFormat="1" ht="11.25">
      <c r="A147" s="33"/>
      <c r="B147" s="34"/>
      <c r="C147" s="35"/>
      <c r="D147" s="205" t="s">
        <v>132</v>
      </c>
      <c r="E147" s="35"/>
      <c r="F147" s="206" t="s">
        <v>249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83</v>
      </c>
    </row>
    <row r="148" spans="1:65" s="13" customFormat="1" ht="11.25">
      <c r="B148" s="218"/>
      <c r="C148" s="219"/>
      <c r="D148" s="200" t="s">
        <v>151</v>
      </c>
      <c r="E148" s="220" t="s">
        <v>1</v>
      </c>
      <c r="F148" s="221" t="s">
        <v>250</v>
      </c>
      <c r="G148" s="219"/>
      <c r="H148" s="222">
        <v>22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151</v>
      </c>
      <c r="AU148" s="228" t="s">
        <v>83</v>
      </c>
      <c r="AV148" s="13" t="s">
        <v>83</v>
      </c>
      <c r="AW148" s="13" t="s">
        <v>30</v>
      </c>
      <c r="AX148" s="13" t="s">
        <v>81</v>
      </c>
      <c r="AY148" s="228" t="s">
        <v>115</v>
      </c>
    </row>
    <row r="149" spans="1:65" s="2" customFormat="1" ht="21.75" customHeight="1">
      <c r="A149" s="33"/>
      <c r="B149" s="34"/>
      <c r="C149" s="186" t="s">
        <v>171</v>
      </c>
      <c r="D149" s="186" t="s">
        <v>118</v>
      </c>
      <c r="E149" s="187" t="s">
        <v>251</v>
      </c>
      <c r="F149" s="188" t="s">
        <v>252</v>
      </c>
      <c r="G149" s="189" t="s">
        <v>121</v>
      </c>
      <c r="H149" s="190">
        <v>2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38</v>
      </c>
      <c r="O149" s="70"/>
      <c r="P149" s="196">
        <f>O149*H149</f>
        <v>0</v>
      </c>
      <c r="Q149" s="196">
        <v>2.1199999999999999E-3</v>
      </c>
      <c r="R149" s="196">
        <f>Q149*H149</f>
        <v>4.2399999999999998E-3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116</v>
      </c>
      <c r="AT149" s="198" t="s">
        <v>118</v>
      </c>
      <c r="AU149" s="198" t="s">
        <v>83</v>
      </c>
      <c r="AY149" s="16" t="s">
        <v>115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81</v>
      </c>
      <c r="BK149" s="199">
        <f>ROUND(I149*H149,2)</f>
        <v>0</v>
      </c>
      <c r="BL149" s="16" t="s">
        <v>116</v>
      </c>
      <c r="BM149" s="198" t="s">
        <v>253</v>
      </c>
    </row>
    <row r="150" spans="1:65" s="2" customFormat="1" ht="19.5">
      <c r="A150" s="33"/>
      <c r="B150" s="34"/>
      <c r="C150" s="35"/>
      <c r="D150" s="200" t="s">
        <v>123</v>
      </c>
      <c r="E150" s="35"/>
      <c r="F150" s="201" t="s">
        <v>254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123</v>
      </c>
      <c r="AU150" s="16" t="s">
        <v>83</v>
      </c>
    </row>
    <row r="151" spans="1:65" s="2" customFormat="1" ht="11.25">
      <c r="A151" s="33"/>
      <c r="B151" s="34"/>
      <c r="C151" s="35"/>
      <c r="D151" s="205" t="s">
        <v>132</v>
      </c>
      <c r="E151" s="35"/>
      <c r="F151" s="206" t="s">
        <v>255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83</v>
      </c>
    </row>
    <row r="152" spans="1:65" s="13" customFormat="1" ht="11.25">
      <c r="B152" s="218"/>
      <c r="C152" s="219"/>
      <c r="D152" s="200" t="s">
        <v>151</v>
      </c>
      <c r="E152" s="220" t="s">
        <v>1</v>
      </c>
      <c r="F152" s="221" t="s">
        <v>256</v>
      </c>
      <c r="G152" s="219"/>
      <c r="H152" s="222">
        <v>2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151</v>
      </c>
      <c r="AU152" s="228" t="s">
        <v>83</v>
      </c>
      <c r="AV152" s="13" t="s">
        <v>83</v>
      </c>
      <c r="AW152" s="13" t="s">
        <v>30</v>
      </c>
      <c r="AX152" s="13" t="s">
        <v>81</v>
      </c>
      <c r="AY152" s="228" t="s">
        <v>115</v>
      </c>
    </row>
    <row r="153" spans="1:65" s="12" customFormat="1" ht="25.9" customHeight="1">
      <c r="B153" s="170"/>
      <c r="C153" s="171"/>
      <c r="D153" s="172" t="s">
        <v>72</v>
      </c>
      <c r="E153" s="173" t="s">
        <v>199</v>
      </c>
      <c r="F153" s="173" t="s">
        <v>200</v>
      </c>
      <c r="G153" s="171"/>
      <c r="H153" s="171"/>
      <c r="I153" s="174"/>
      <c r="J153" s="175">
        <f>BK153</f>
        <v>0</v>
      </c>
      <c r="K153" s="171"/>
      <c r="L153" s="176"/>
      <c r="M153" s="177"/>
      <c r="N153" s="178"/>
      <c r="O153" s="178"/>
      <c r="P153" s="179">
        <f>P154+P182+P196+P210</f>
        <v>0</v>
      </c>
      <c r="Q153" s="178"/>
      <c r="R153" s="179">
        <f>R154+R182+R196+R210</f>
        <v>0.177424</v>
      </c>
      <c r="S153" s="178"/>
      <c r="T153" s="180">
        <f>T154+T182+T196+T210</f>
        <v>3.984</v>
      </c>
      <c r="AR153" s="181" t="s">
        <v>116</v>
      </c>
      <c r="AT153" s="182" t="s">
        <v>72</v>
      </c>
      <c r="AU153" s="182" t="s">
        <v>73</v>
      </c>
      <c r="AY153" s="181" t="s">
        <v>115</v>
      </c>
      <c r="BK153" s="183">
        <f>BK154+BK182+BK196+BK210</f>
        <v>0</v>
      </c>
    </row>
    <row r="154" spans="1:65" s="12" customFormat="1" ht="22.9" customHeight="1">
      <c r="B154" s="170"/>
      <c r="C154" s="171"/>
      <c r="D154" s="172" t="s">
        <v>72</v>
      </c>
      <c r="E154" s="184" t="s">
        <v>125</v>
      </c>
      <c r="F154" s="184" t="s">
        <v>126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SUM(P155:P181)</f>
        <v>0</v>
      </c>
      <c r="Q154" s="178"/>
      <c r="R154" s="179">
        <f>SUM(R155:R181)</f>
        <v>0.15918399999999999</v>
      </c>
      <c r="S154" s="178"/>
      <c r="T154" s="180">
        <f>SUM(T155:T181)</f>
        <v>3.984</v>
      </c>
      <c r="AR154" s="181" t="s">
        <v>81</v>
      </c>
      <c r="AT154" s="182" t="s">
        <v>72</v>
      </c>
      <c r="AU154" s="182" t="s">
        <v>81</v>
      </c>
      <c r="AY154" s="181" t="s">
        <v>115</v>
      </c>
      <c r="BK154" s="183">
        <f>SUM(BK155:BK181)</f>
        <v>0</v>
      </c>
    </row>
    <row r="155" spans="1:65" s="2" customFormat="1" ht="24.2" customHeight="1">
      <c r="A155" s="33"/>
      <c r="B155" s="34"/>
      <c r="C155" s="186" t="s">
        <v>176</v>
      </c>
      <c r="D155" s="186" t="s">
        <v>118</v>
      </c>
      <c r="E155" s="187" t="s">
        <v>257</v>
      </c>
      <c r="F155" s="188" t="s">
        <v>258</v>
      </c>
      <c r="G155" s="189" t="s">
        <v>121</v>
      </c>
      <c r="H155" s="190">
        <v>44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38</v>
      </c>
      <c r="O155" s="70"/>
      <c r="P155" s="196">
        <f>O155*H155</f>
        <v>0</v>
      </c>
      <c r="Q155" s="196">
        <v>2.9999999999999997E-4</v>
      </c>
      <c r="R155" s="196">
        <f>Q155*H155</f>
        <v>1.3199999999999998E-2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116</v>
      </c>
      <c r="AT155" s="198" t="s">
        <v>118</v>
      </c>
      <c r="AU155" s="198" t="s">
        <v>83</v>
      </c>
      <c r="AY155" s="16" t="s">
        <v>115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116</v>
      </c>
      <c r="BM155" s="198" t="s">
        <v>259</v>
      </c>
    </row>
    <row r="156" spans="1:65" s="2" customFormat="1" ht="19.5">
      <c r="A156" s="33"/>
      <c r="B156" s="34"/>
      <c r="C156" s="35"/>
      <c r="D156" s="200" t="s">
        <v>123</v>
      </c>
      <c r="E156" s="35"/>
      <c r="F156" s="201" t="s">
        <v>260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123</v>
      </c>
      <c r="AU156" s="16" t="s">
        <v>83</v>
      </c>
    </row>
    <row r="157" spans="1:65" s="2" customFormat="1" ht="11.25">
      <c r="A157" s="33"/>
      <c r="B157" s="34"/>
      <c r="C157" s="35"/>
      <c r="D157" s="205" t="s">
        <v>132</v>
      </c>
      <c r="E157" s="35"/>
      <c r="F157" s="206" t="s">
        <v>261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83</v>
      </c>
    </row>
    <row r="158" spans="1:65" s="2" customFormat="1" ht="24.2" customHeight="1">
      <c r="A158" s="33"/>
      <c r="B158" s="34"/>
      <c r="C158" s="186" t="s">
        <v>149</v>
      </c>
      <c r="D158" s="186" t="s">
        <v>118</v>
      </c>
      <c r="E158" s="187" t="s">
        <v>262</v>
      </c>
      <c r="F158" s="188" t="s">
        <v>263</v>
      </c>
      <c r="G158" s="189" t="s">
        <v>121</v>
      </c>
      <c r="H158" s="190">
        <v>44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38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116</v>
      </c>
      <c r="AT158" s="198" t="s">
        <v>118</v>
      </c>
      <c r="AU158" s="198" t="s">
        <v>83</v>
      </c>
      <c r="AY158" s="16" t="s">
        <v>115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81</v>
      </c>
      <c r="BK158" s="199">
        <f>ROUND(I158*H158,2)</f>
        <v>0</v>
      </c>
      <c r="BL158" s="16" t="s">
        <v>116</v>
      </c>
      <c r="BM158" s="198" t="s">
        <v>264</v>
      </c>
    </row>
    <row r="159" spans="1:65" s="2" customFormat="1" ht="11.25">
      <c r="A159" s="33"/>
      <c r="B159" s="34"/>
      <c r="C159" s="35"/>
      <c r="D159" s="200" t="s">
        <v>123</v>
      </c>
      <c r="E159" s="35"/>
      <c r="F159" s="201" t="s">
        <v>265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123</v>
      </c>
      <c r="AU159" s="16" t="s">
        <v>83</v>
      </c>
    </row>
    <row r="160" spans="1:65" s="2" customFormat="1" ht="11.25">
      <c r="A160" s="33"/>
      <c r="B160" s="34"/>
      <c r="C160" s="35"/>
      <c r="D160" s="205" t="s">
        <v>132</v>
      </c>
      <c r="E160" s="35"/>
      <c r="F160" s="206" t="s">
        <v>266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83</v>
      </c>
    </row>
    <row r="161" spans="1:65" s="13" customFormat="1" ht="11.25">
      <c r="B161" s="218"/>
      <c r="C161" s="219"/>
      <c r="D161" s="200" t="s">
        <v>151</v>
      </c>
      <c r="E161" s="220" t="s">
        <v>1</v>
      </c>
      <c r="F161" s="221" t="s">
        <v>267</v>
      </c>
      <c r="G161" s="219"/>
      <c r="H161" s="222">
        <v>44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151</v>
      </c>
      <c r="AU161" s="228" t="s">
        <v>83</v>
      </c>
      <c r="AV161" s="13" t="s">
        <v>83</v>
      </c>
      <c r="AW161" s="13" t="s">
        <v>30</v>
      </c>
      <c r="AX161" s="13" t="s">
        <v>81</v>
      </c>
      <c r="AY161" s="228" t="s">
        <v>115</v>
      </c>
    </row>
    <row r="162" spans="1:65" s="2" customFormat="1" ht="24.2" customHeight="1">
      <c r="A162" s="33"/>
      <c r="B162" s="34"/>
      <c r="C162" s="186" t="s">
        <v>188</v>
      </c>
      <c r="D162" s="186" t="s">
        <v>118</v>
      </c>
      <c r="E162" s="187" t="s">
        <v>268</v>
      </c>
      <c r="F162" s="188" t="s">
        <v>269</v>
      </c>
      <c r="G162" s="189" t="s">
        <v>121</v>
      </c>
      <c r="H162" s="190">
        <v>22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38</v>
      </c>
      <c r="O162" s="70"/>
      <c r="P162" s="196">
        <f>O162*H162</f>
        <v>0</v>
      </c>
      <c r="Q162" s="196">
        <v>5.8E-4</v>
      </c>
      <c r="R162" s="196">
        <f>Q162*H162</f>
        <v>1.2760000000000001E-2</v>
      </c>
      <c r="S162" s="196">
        <v>0.16600000000000001</v>
      </c>
      <c r="T162" s="197">
        <f>S162*H162</f>
        <v>3.6520000000000001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116</v>
      </c>
      <c r="AT162" s="198" t="s">
        <v>118</v>
      </c>
      <c r="AU162" s="198" t="s">
        <v>83</v>
      </c>
      <c r="AY162" s="16" t="s">
        <v>115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81</v>
      </c>
      <c r="BK162" s="199">
        <f>ROUND(I162*H162,2)</f>
        <v>0</v>
      </c>
      <c r="BL162" s="16" t="s">
        <v>116</v>
      </c>
      <c r="BM162" s="198" t="s">
        <v>270</v>
      </c>
    </row>
    <row r="163" spans="1:65" s="2" customFormat="1" ht="19.5">
      <c r="A163" s="33"/>
      <c r="B163" s="34"/>
      <c r="C163" s="35"/>
      <c r="D163" s="200" t="s">
        <v>123</v>
      </c>
      <c r="E163" s="35"/>
      <c r="F163" s="201" t="s">
        <v>271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123</v>
      </c>
      <c r="AU163" s="16" t="s">
        <v>83</v>
      </c>
    </row>
    <row r="164" spans="1:65" s="2" customFormat="1" ht="11.25">
      <c r="A164" s="33"/>
      <c r="B164" s="34"/>
      <c r="C164" s="35"/>
      <c r="D164" s="205" t="s">
        <v>132</v>
      </c>
      <c r="E164" s="35"/>
      <c r="F164" s="206" t="s">
        <v>272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83</v>
      </c>
    </row>
    <row r="165" spans="1:65" s="13" customFormat="1" ht="11.25">
      <c r="B165" s="218"/>
      <c r="C165" s="219"/>
      <c r="D165" s="200" t="s">
        <v>151</v>
      </c>
      <c r="E165" s="220" t="s">
        <v>1</v>
      </c>
      <c r="F165" s="221" t="s">
        <v>273</v>
      </c>
      <c r="G165" s="219"/>
      <c r="H165" s="222">
        <v>22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151</v>
      </c>
      <c r="AU165" s="228" t="s">
        <v>83</v>
      </c>
      <c r="AV165" s="13" t="s">
        <v>83</v>
      </c>
      <c r="AW165" s="13" t="s">
        <v>30</v>
      </c>
      <c r="AX165" s="13" t="s">
        <v>81</v>
      </c>
      <c r="AY165" s="228" t="s">
        <v>115</v>
      </c>
    </row>
    <row r="166" spans="1:65" s="2" customFormat="1" ht="33" customHeight="1">
      <c r="A166" s="33"/>
      <c r="B166" s="34"/>
      <c r="C166" s="186" t="s">
        <v>193</v>
      </c>
      <c r="D166" s="186" t="s">
        <v>118</v>
      </c>
      <c r="E166" s="187" t="s">
        <v>274</v>
      </c>
      <c r="F166" s="188" t="s">
        <v>275</v>
      </c>
      <c r="G166" s="189" t="s">
        <v>121</v>
      </c>
      <c r="H166" s="190">
        <v>22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38</v>
      </c>
      <c r="O166" s="70"/>
      <c r="P166" s="196">
        <f>O166*H166</f>
        <v>0</v>
      </c>
      <c r="Q166" s="196">
        <v>2.66E-3</v>
      </c>
      <c r="R166" s="196">
        <f>Q166*H166</f>
        <v>5.8520000000000003E-2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116</v>
      </c>
      <c r="AT166" s="198" t="s">
        <v>118</v>
      </c>
      <c r="AU166" s="198" t="s">
        <v>83</v>
      </c>
      <c r="AY166" s="16" t="s">
        <v>115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81</v>
      </c>
      <c r="BK166" s="199">
        <f>ROUND(I166*H166,2)</f>
        <v>0</v>
      </c>
      <c r="BL166" s="16" t="s">
        <v>116</v>
      </c>
      <c r="BM166" s="198" t="s">
        <v>276</v>
      </c>
    </row>
    <row r="167" spans="1:65" s="2" customFormat="1" ht="19.5">
      <c r="A167" s="33"/>
      <c r="B167" s="34"/>
      <c r="C167" s="35"/>
      <c r="D167" s="200" t="s">
        <v>123</v>
      </c>
      <c r="E167" s="35"/>
      <c r="F167" s="201" t="s">
        <v>277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123</v>
      </c>
      <c r="AU167" s="16" t="s">
        <v>83</v>
      </c>
    </row>
    <row r="168" spans="1:65" s="2" customFormat="1" ht="11.25">
      <c r="A168" s="33"/>
      <c r="B168" s="34"/>
      <c r="C168" s="35"/>
      <c r="D168" s="205" t="s">
        <v>132</v>
      </c>
      <c r="E168" s="35"/>
      <c r="F168" s="206" t="s">
        <v>278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83</v>
      </c>
    </row>
    <row r="169" spans="1:65" s="2" customFormat="1" ht="21.75" customHeight="1">
      <c r="A169" s="33"/>
      <c r="B169" s="34"/>
      <c r="C169" s="186" t="s">
        <v>201</v>
      </c>
      <c r="D169" s="186" t="s">
        <v>118</v>
      </c>
      <c r="E169" s="187" t="s">
        <v>279</v>
      </c>
      <c r="F169" s="188" t="s">
        <v>280</v>
      </c>
      <c r="G169" s="189" t="s">
        <v>121</v>
      </c>
      <c r="H169" s="190">
        <v>2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38</v>
      </c>
      <c r="O169" s="70"/>
      <c r="P169" s="196">
        <f>O169*H169</f>
        <v>0</v>
      </c>
      <c r="Q169" s="196">
        <v>4.7499999999999999E-3</v>
      </c>
      <c r="R169" s="196">
        <f>Q169*H169</f>
        <v>9.4999999999999998E-3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116</v>
      </c>
      <c r="AT169" s="198" t="s">
        <v>118</v>
      </c>
      <c r="AU169" s="198" t="s">
        <v>83</v>
      </c>
      <c r="AY169" s="16" t="s">
        <v>115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81</v>
      </c>
      <c r="BK169" s="199">
        <f>ROUND(I169*H169,2)</f>
        <v>0</v>
      </c>
      <c r="BL169" s="16" t="s">
        <v>116</v>
      </c>
      <c r="BM169" s="198" t="s">
        <v>281</v>
      </c>
    </row>
    <row r="170" spans="1:65" s="2" customFormat="1" ht="19.5">
      <c r="A170" s="33"/>
      <c r="B170" s="34"/>
      <c r="C170" s="35"/>
      <c r="D170" s="200" t="s">
        <v>123</v>
      </c>
      <c r="E170" s="35"/>
      <c r="F170" s="201" t="s">
        <v>282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123</v>
      </c>
      <c r="AU170" s="16" t="s">
        <v>83</v>
      </c>
    </row>
    <row r="171" spans="1:65" s="2" customFormat="1" ht="11.25">
      <c r="A171" s="33"/>
      <c r="B171" s="34"/>
      <c r="C171" s="35"/>
      <c r="D171" s="205" t="s">
        <v>132</v>
      </c>
      <c r="E171" s="35"/>
      <c r="F171" s="206" t="s">
        <v>283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83</v>
      </c>
    </row>
    <row r="172" spans="1:65" s="2" customFormat="1" ht="24.2" customHeight="1">
      <c r="A172" s="33"/>
      <c r="B172" s="34"/>
      <c r="C172" s="186" t="s">
        <v>8</v>
      </c>
      <c r="D172" s="186" t="s">
        <v>118</v>
      </c>
      <c r="E172" s="187" t="s">
        <v>284</v>
      </c>
      <c r="F172" s="188" t="s">
        <v>285</v>
      </c>
      <c r="G172" s="189" t="s">
        <v>121</v>
      </c>
      <c r="H172" s="190">
        <v>2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38</v>
      </c>
      <c r="O172" s="70"/>
      <c r="P172" s="196">
        <f>O172*H172</f>
        <v>0</v>
      </c>
      <c r="Q172" s="196">
        <v>5.8E-4</v>
      </c>
      <c r="R172" s="196">
        <f>Q172*H172</f>
        <v>1.16E-3</v>
      </c>
      <c r="S172" s="196">
        <v>0.16600000000000001</v>
      </c>
      <c r="T172" s="197">
        <f>S172*H172</f>
        <v>0.33200000000000002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116</v>
      </c>
      <c r="AT172" s="198" t="s">
        <v>118</v>
      </c>
      <c r="AU172" s="198" t="s">
        <v>83</v>
      </c>
      <c r="AY172" s="16" t="s">
        <v>115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81</v>
      </c>
      <c r="BK172" s="199">
        <f>ROUND(I172*H172,2)</f>
        <v>0</v>
      </c>
      <c r="BL172" s="16" t="s">
        <v>116</v>
      </c>
      <c r="BM172" s="198" t="s">
        <v>286</v>
      </c>
    </row>
    <row r="173" spans="1:65" s="2" customFormat="1" ht="11.25">
      <c r="A173" s="33"/>
      <c r="B173" s="34"/>
      <c r="C173" s="35"/>
      <c r="D173" s="200" t="s">
        <v>123</v>
      </c>
      <c r="E173" s="35"/>
      <c r="F173" s="201" t="s">
        <v>287</v>
      </c>
      <c r="G173" s="35"/>
      <c r="H173" s="35"/>
      <c r="I173" s="202"/>
      <c r="J173" s="35"/>
      <c r="K173" s="35"/>
      <c r="L173" s="38"/>
      <c r="M173" s="203"/>
      <c r="N173" s="20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123</v>
      </c>
      <c r="AU173" s="16" t="s">
        <v>83</v>
      </c>
    </row>
    <row r="174" spans="1:65" s="2" customFormat="1" ht="11.25">
      <c r="A174" s="33"/>
      <c r="B174" s="34"/>
      <c r="C174" s="35"/>
      <c r="D174" s="205" t="s">
        <v>132</v>
      </c>
      <c r="E174" s="35"/>
      <c r="F174" s="206" t="s">
        <v>288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83</v>
      </c>
    </row>
    <row r="175" spans="1:65" s="13" customFormat="1" ht="11.25">
      <c r="B175" s="218"/>
      <c r="C175" s="219"/>
      <c r="D175" s="200" t="s">
        <v>151</v>
      </c>
      <c r="E175" s="220" t="s">
        <v>1</v>
      </c>
      <c r="F175" s="221" t="s">
        <v>289</v>
      </c>
      <c r="G175" s="219"/>
      <c r="H175" s="222">
        <v>2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151</v>
      </c>
      <c r="AU175" s="228" t="s">
        <v>83</v>
      </c>
      <c r="AV175" s="13" t="s">
        <v>83</v>
      </c>
      <c r="AW175" s="13" t="s">
        <v>30</v>
      </c>
      <c r="AX175" s="13" t="s">
        <v>81</v>
      </c>
      <c r="AY175" s="228" t="s">
        <v>115</v>
      </c>
    </row>
    <row r="176" spans="1:65" s="2" customFormat="1" ht="16.5" customHeight="1">
      <c r="A176" s="33"/>
      <c r="B176" s="34"/>
      <c r="C176" s="207" t="s">
        <v>211</v>
      </c>
      <c r="D176" s="207" t="s">
        <v>145</v>
      </c>
      <c r="E176" s="208" t="s">
        <v>290</v>
      </c>
      <c r="F176" s="209" t="s">
        <v>291</v>
      </c>
      <c r="G176" s="210" t="s">
        <v>292</v>
      </c>
      <c r="H176" s="211">
        <v>28.8</v>
      </c>
      <c r="I176" s="212"/>
      <c r="J176" s="213">
        <f>ROUND(I176*H176,2)</f>
        <v>0</v>
      </c>
      <c r="K176" s="214"/>
      <c r="L176" s="215"/>
      <c r="M176" s="216" t="s">
        <v>1</v>
      </c>
      <c r="N176" s="217" t="s">
        <v>38</v>
      </c>
      <c r="O176" s="70"/>
      <c r="P176" s="196">
        <f>O176*H176</f>
        <v>0</v>
      </c>
      <c r="Q176" s="196">
        <v>1E-3</v>
      </c>
      <c r="R176" s="196">
        <f>Q176*H176</f>
        <v>2.8800000000000003E-2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149</v>
      </c>
      <c r="AT176" s="198" t="s">
        <v>145</v>
      </c>
      <c r="AU176" s="198" t="s">
        <v>83</v>
      </c>
      <c r="AY176" s="16" t="s">
        <v>115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81</v>
      </c>
      <c r="BK176" s="199">
        <f>ROUND(I176*H176,2)</f>
        <v>0</v>
      </c>
      <c r="BL176" s="16" t="s">
        <v>116</v>
      </c>
      <c r="BM176" s="198" t="s">
        <v>293</v>
      </c>
    </row>
    <row r="177" spans="1:65" s="2" customFormat="1" ht="11.25">
      <c r="A177" s="33"/>
      <c r="B177" s="34"/>
      <c r="C177" s="35"/>
      <c r="D177" s="200" t="s">
        <v>123</v>
      </c>
      <c r="E177" s="35"/>
      <c r="F177" s="201" t="s">
        <v>291</v>
      </c>
      <c r="G177" s="35"/>
      <c r="H177" s="35"/>
      <c r="I177" s="202"/>
      <c r="J177" s="35"/>
      <c r="K177" s="35"/>
      <c r="L177" s="38"/>
      <c r="M177" s="203"/>
      <c r="N177" s="204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123</v>
      </c>
      <c r="AU177" s="16" t="s">
        <v>83</v>
      </c>
    </row>
    <row r="178" spans="1:65" s="13" customFormat="1" ht="11.25">
      <c r="B178" s="218"/>
      <c r="C178" s="219"/>
      <c r="D178" s="200" t="s">
        <v>151</v>
      </c>
      <c r="E178" s="220" t="s">
        <v>1</v>
      </c>
      <c r="F178" s="221" t="s">
        <v>294</v>
      </c>
      <c r="G178" s="219"/>
      <c r="H178" s="222">
        <v>28.8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151</v>
      </c>
      <c r="AU178" s="228" t="s">
        <v>83</v>
      </c>
      <c r="AV178" s="13" t="s">
        <v>83</v>
      </c>
      <c r="AW178" s="13" t="s">
        <v>30</v>
      </c>
      <c r="AX178" s="13" t="s">
        <v>81</v>
      </c>
      <c r="AY178" s="228" t="s">
        <v>115</v>
      </c>
    </row>
    <row r="179" spans="1:65" s="2" customFormat="1" ht="16.5" customHeight="1">
      <c r="A179" s="33"/>
      <c r="B179" s="34"/>
      <c r="C179" s="207" t="s">
        <v>134</v>
      </c>
      <c r="D179" s="207" t="s">
        <v>145</v>
      </c>
      <c r="E179" s="208" t="s">
        <v>295</v>
      </c>
      <c r="F179" s="209" t="s">
        <v>296</v>
      </c>
      <c r="G179" s="210" t="s">
        <v>297</v>
      </c>
      <c r="H179" s="211">
        <v>0.44</v>
      </c>
      <c r="I179" s="212"/>
      <c r="J179" s="213">
        <f>ROUND(I179*H179,2)</f>
        <v>0</v>
      </c>
      <c r="K179" s="214"/>
      <c r="L179" s="215"/>
      <c r="M179" s="216" t="s">
        <v>1</v>
      </c>
      <c r="N179" s="217" t="s">
        <v>38</v>
      </c>
      <c r="O179" s="70"/>
      <c r="P179" s="196">
        <f>O179*H179</f>
        <v>0</v>
      </c>
      <c r="Q179" s="196">
        <v>8.0100000000000005E-2</v>
      </c>
      <c r="R179" s="196">
        <f>Q179*H179</f>
        <v>3.5244000000000004E-2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149</v>
      </c>
      <c r="AT179" s="198" t="s">
        <v>145</v>
      </c>
      <c r="AU179" s="198" t="s">
        <v>83</v>
      </c>
      <c r="AY179" s="16" t="s">
        <v>115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81</v>
      </c>
      <c r="BK179" s="199">
        <f>ROUND(I179*H179,2)</f>
        <v>0</v>
      </c>
      <c r="BL179" s="16" t="s">
        <v>116</v>
      </c>
      <c r="BM179" s="198" t="s">
        <v>298</v>
      </c>
    </row>
    <row r="180" spans="1:65" s="2" customFormat="1" ht="11.25">
      <c r="A180" s="33"/>
      <c r="B180" s="34"/>
      <c r="C180" s="35"/>
      <c r="D180" s="200" t="s">
        <v>123</v>
      </c>
      <c r="E180" s="35"/>
      <c r="F180" s="201" t="s">
        <v>296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123</v>
      </c>
      <c r="AU180" s="16" t="s">
        <v>83</v>
      </c>
    </row>
    <row r="181" spans="1:65" s="13" customFormat="1" ht="11.25">
      <c r="B181" s="218"/>
      <c r="C181" s="219"/>
      <c r="D181" s="200" t="s">
        <v>151</v>
      </c>
      <c r="E181" s="220" t="s">
        <v>1</v>
      </c>
      <c r="F181" s="221" t="s">
        <v>299</v>
      </c>
      <c r="G181" s="219"/>
      <c r="H181" s="222">
        <v>0.44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151</v>
      </c>
      <c r="AU181" s="228" t="s">
        <v>83</v>
      </c>
      <c r="AV181" s="13" t="s">
        <v>83</v>
      </c>
      <c r="AW181" s="13" t="s">
        <v>30</v>
      </c>
      <c r="AX181" s="13" t="s">
        <v>81</v>
      </c>
      <c r="AY181" s="228" t="s">
        <v>115</v>
      </c>
    </row>
    <row r="182" spans="1:65" s="12" customFormat="1" ht="22.9" customHeight="1">
      <c r="B182" s="170"/>
      <c r="C182" s="171"/>
      <c r="D182" s="172" t="s">
        <v>72</v>
      </c>
      <c r="E182" s="184" t="s">
        <v>188</v>
      </c>
      <c r="F182" s="184" t="s">
        <v>192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SUM(P183:P195)</f>
        <v>0</v>
      </c>
      <c r="Q182" s="178"/>
      <c r="R182" s="179">
        <f>SUM(R183:R195)</f>
        <v>1.8239999999999999E-2</v>
      </c>
      <c r="S182" s="178"/>
      <c r="T182" s="180">
        <f>SUM(T183:T195)</f>
        <v>0</v>
      </c>
      <c r="AR182" s="181" t="s">
        <v>81</v>
      </c>
      <c r="AT182" s="182" t="s">
        <v>72</v>
      </c>
      <c r="AU182" s="182" t="s">
        <v>81</v>
      </c>
      <c r="AY182" s="181" t="s">
        <v>115</v>
      </c>
      <c r="BK182" s="183">
        <f>SUM(BK183:BK195)</f>
        <v>0</v>
      </c>
    </row>
    <row r="183" spans="1:65" s="2" customFormat="1" ht="21.75" customHeight="1">
      <c r="A183" s="33"/>
      <c r="B183" s="34"/>
      <c r="C183" s="186" t="s">
        <v>127</v>
      </c>
      <c r="D183" s="186" t="s">
        <v>118</v>
      </c>
      <c r="E183" s="187" t="s">
        <v>300</v>
      </c>
      <c r="F183" s="188" t="s">
        <v>301</v>
      </c>
      <c r="G183" s="189" t="s">
        <v>121</v>
      </c>
      <c r="H183" s="190">
        <v>4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38</v>
      </c>
      <c r="O183" s="70"/>
      <c r="P183" s="196">
        <f>O183*H183</f>
        <v>0</v>
      </c>
      <c r="Q183" s="196">
        <v>6.0000000000000002E-5</v>
      </c>
      <c r="R183" s="196">
        <f>Q183*H183</f>
        <v>2.4000000000000001E-4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116</v>
      </c>
      <c r="AT183" s="198" t="s">
        <v>118</v>
      </c>
      <c r="AU183" s="198" t="s">
        <v>83</v>
      </c>
      <c r="AY183" s="16" t="s">
        <v>115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81</v>
      </c>
      <c r="BK183" s="199">
        <f>ROUND(I183*H183,2)</f>
        <v>0</v>
      </c>
      <c r="BL183" s="16" t="s">
        <v>116</v>
      </c>
      <c r="BM183" s="198" t="s">
        <v>302</v>
      </c>
    </row>
    <row r="184" spans="1:65" s="2" customFormat="1" ht="19.5">
      <c r="A184" s="33"/>
      <c r="B184" s="34"/>
      <c r="C184" s="35"/>
      <c r="D184" s="200" t="s">
        <v>123</v>
      </c>
      <c r="E184" s="35"/>
      <c r="F184" s="201" t="s">
        <v>303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123</v>
      </c>
      <c r="AU184" s="16" t="s">
        <v>83</v>
      </c>
    </row>
    <row r="185" spans="1:65" s="2" customFormat="1" ht="11.25">
      <c r="A185" s="33"/>
      <c r="B185" s="34"/>
      <c r="C185" s="35"/>
      <c r="D185" s="205" t="s">
        <v>132</v>
      </c>
      <c r="E185" s="35"/>
      <c r="F185" s="206" t="s">
        <v>304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83</v>
      </c>
    </row>
    <row r="186" spans="1:65" s="13" customFormat="1" ht="11.25">
      <c r="B186" s="218"/>
      <c r="C186" s="219"/>
      <c r="D186" s="200" t="s">
        <v>151</v>
      </c>
      <c r="E186" s="220" t="s">
        <v>1</v>
      </c>
      <c r="F186" s="221" t="s">
        <v>305</v>
      </c>
      <c r="G186" s="219"/>
      <c r="H186" s="222">
        <v>4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151</v>
      </c>
      <c r="AU186" s="228" t="s">
        <v>83</v>
      </c>
      <c r="AV186" s="13" t="s">
        <v>83</v>
      </c>
      <c r="AW186" s="13" t="s">
        <v>30</v>
      </c>
      <c r="AX186" s="13" t="s">
        <v>81</v>
      </c>
      <c r="AY186" s="228" t="s">
        <v>115</v>
      </c>
    </row>
    <row r="187" spans="1:65" s="2" customFormat="1" ht="24.2" customHeight="1">
      <c r="A187" s="33"/>
      <c r="B187" s="34"/>
      <c r="C187" s="186" t="s">
        <v>306</v>
      </c>
      <c r="D187" s="186" t="s">
        <v>118</v>
      </c>
      <c r="E187" s="187" t="s">
        <v>307</v>
      </c>
      <c r="F187" s="188" t="s">
        <v>308</v>
      </c>
      <c r="G187" s="189" t="s">
        <v>148</v>
      </c>
      <c r="H187" s="190">
        <v>0.2</v>
      </c>
      <c r="I187" s="191"/>
      <c r="J187" s="192">
        <f>ROUND(I187*H187,2)</f>
        <v>0</v>
      </c>
      <c r="K187" s="193"/>
      <c r="L187" s="38"/>
      <c r="M187" s="194" t="s">
        <v>1</v>
      </c>
      <c r="N187" s="195" t="s">
        <v>38</v>
      </c>
      <c r="O187" s="70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116</v>
      </c>
      <c r="AT187" s="198" t="s">
        <v>118</v>
      </c>
      <c r="AU187" s="198" t="s">
        <v>83</v>
      </c>
      <c r="AY187" s="16" t="s">
        <v>115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81</v>
      </c>
      <c r="BK187" s="199">
        <f>ROUND(I187*H187,2)</f>
        <v>0</v>
      </c>
      <c r="BL187" s="16" t="s">
        <v>116</v>
      </c>
      <c r="BM187" s="198" t="s">
        <v>309</v>
      </c>
    </row>
    <row r="188" spans="1:65" s="2" customFormat="1" ht="19.5">
      <c r="A188" s="33"/>
      <c r="B188" s="34"/>
      <c r="C188" s="35"/>
      <c r="D188" s="200" t="s">
        <v>123</v>
      </c>
      <c r="E188" s="35"/>
      <c r="F188" s="201" t="s">
        <v>310</v>
      </c>
      <c r="G188" s="35"/>
      <c r="H188" s="35"/>
      <c r="I188" s="202"/>
      <c r="J188" s="35"/>
      <c r="K188" s="35"/>
      <c r="L188" s="38"/>
      <c r="M188" s="203"/>
      <c r="N188" s="20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123</v>
      </c>
      <c r="AU188" s="16" t="s">
        <v>83</v>
      </c>
    </row>
    <row r="189" spans="1:65" s="2" customFormat="1" ht="11.25">
      <c r="A189" s="33"/>
      <c r="B189" s="34"/>
      <c r="C189" s="35"/>
      <c r="D189" s="205" t="s">
        <v>132</v>
      </c>
      <c r="E189" s="35"/>
      <c r="F189" s="206" t="s">
        <v>311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83</v>
      </c>
    </row>
    <row r="190" spans="1:65" s="2" customFormat="1" ht="21.75" customHeight="1">
      <c r="A190" s="33"/>
      <c r="B190" s="34"/>
      <c r="C190" s="207" t="s">
        <v>153</v>
      </c>
      <c r="D190" s="207" t="s">
        <v>145</v>
      </c>
      <c r="E190" s="208" t="s">
        <v>312</v>
      </c>
      <c r="F190" s="209" t="s">
        <v>313</v>
      </c>
      <c r="G190" s="210" t="s">
        <v>121</v>
      </c>
      <c r="H190" s="211">
        <v>48</v>
      </c>
      <c r="I190" s="212"/>
      <c r="J190" s="213">
        <f>ROUND(I190*H190,2)</f>
        <v>0</v>
      </c>
      <c r="K190" s="214"/>
      <c r="L190" s="215"/>
      <c r="M190" s="216" t="s">
        <v>1</v>
      </c>
      <c r="N190" s="217" t="s">
        <v>38</v>
      </c>
      <c r="O190" s="70"/>
      <c r="P190" s="196">
        <f>O190*H190</f>
        <v>0</v>
      </c>
      <c r="Q190" s="196">
        <v>2.1000000000000001E-4</v>
      </c>
      <c r="R190" s="196">
        <f>Q190*H190</f>
        <v>1.008E-2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149</v>
      </c>
      <c r="AT190" s="198" t="s">
        <v>145</v>
      </c>
      <c r="AU190" s="198" t="s">
        <v>83</v>
      </c>
      <c r="AY190" s="16" t="s">
        <v>115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81</v>
      </c>
      <c r="BK190" s="199">
        <f>ROUND(I190*H190,2)</f>
        <v>0</v>
      </c>
      <c r="BL190" s="16" t="s">
        <v>116</v>
      </c>
      <c r="BM190" s="198" t="s">
        <v>314</v>
      </c>
    </row>
    <row r="191" spans="1:65" s="2" customFormat="1" ht="11.25">
      <c r="A191" s="33"/>
      <c r="B191" s="34"/>
      <c r="C191" s="35"/>
      <c r="D191" s="200" t="s">
        <v>123</v>
      </c>
      <c r="E191" s="35"/>
      <c r="F191" s="201" t="s">
        <v>313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123</v>
      </c>
      <c r="AU191" s="16" t="s">
        <v>83</v>
      </c>
    </row>
    <row r="192" spans="1:65" s="13" customFormat="1" ht="11.25">
      <c r="B192" s="218"/>
      <c r="C192" s="219"/>
      <c r="D192" s="200" t="s">
        <v>151</v>
      </c>
      <c r="E192" s="220" t="s">
        <v>1</v>
      </c>
      <c r="F192" s="221" t="s">
        <v>315</v>
      </c>
      <c r="G192" s="219"/>
      <c r="H192" s="222">
        <v>48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151</v>
      </c>
      <c r="AU192" s="228" t="s">
        <v>83</v>
      </c>
      <c r="AV192" s="13" t="s">
        <v>83</v>
      </c>
      <c r="AW192" s="13" t="s">
        <v>30</v>
      </c>
      <c r="AX192" s="13" t="s">
        <v>81</v>
      </c>
      <c r="AY192" s="228" t="s">
        <v>115</v>
      </c>
    </row>
    <row r="193" spans="1:65" s="2" customFormat="1" ht="24.2" customHeight="1">
      <c r="A193" s="33"/>
      <c r="B193" s="34"/>
      <c r="C193" s="207" t="s">
        <v>162</v>
      </c>
      <c r="D193" s="207" t="s">
        <v>145</v>
      </c>
      <c r="E193" s="208" t="s">
        <v>316</v>
      </c>
      <c r="F193" s="209" t="s">
        <v>317</v>
      </c>
      <c r="G193" s="210" t="s">
        <v>121</v>
      </c>
      <c r="H193" s="211">
        <v>88</v>
      </c>
      <c r="I193" s="212"/>
      <c r="J193" s="213">
        <f>ROUND(I193*H193,2)</f>
        <v>0</v>
      </c>
      <c r="K193" s="214"/>
      <c r="L193" s="215"/>
      <c r="M193" s="216" t="s">
        <v>1</v>
      </c>
      <c r="N193" s="217" t="s">
        <v>38</v>
      </c>
      <c r="O193" s="70"/>
      <c r="P193" s="196">
        <f>O193*H193</f>
        <v>0</v>
      </c>
      <c r="Q193" s="196">
        <v>9.0000000000000006E-5</v>
      </c>
      <c r="R193" s="196">
        <f>Q193*H193</f>
        <v>7.92E-3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149</v>
      </c>
      <c r="AT193" s="198" t="s">
        <v>145</v>
      </c>
      <c r="AU193" s="198" t="s">
        <v>83</v>
      </c>
      <c r="AY193" s="16" t="s">
        <v>115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81</v>
      </c>
      <c r="BK193" s="199">
        <f>ROUND(I193*H193,2)</f>
        <v>0</v>
      </c>
      <c r="BL193" s="16" t="s">
        <v>116</v>
      </c>
      <c r="BM193" s="198" t="s">
        <v>318</v>
      </c>
    </row>
    <row r="194" spans="1:65" s="2" customFormat="1" ht="11.25">
      <c r="A194" s="33"/>
      <c r="B194" s="34"/>
      <c r="C194" s="35"/>
      <c r="D194" s="200" t="s">
        <v>123</v>
      </c>
      <c r="E194" s="35"/>
      <c r="F194" s="201" t="s">
        <v>317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123</v>
      </c>
      <c r="AU194" s="16" t="s">
        <v>83</v>
      </c>
    </row>
    <row r="195" spans="1:65" s="13" customFormat="1" ht="11.25">
      <c r="B195" s="218"/>
      <c r="C195" s="219"/>
      <c r="D195" s="200" t="s">
        <v>151</v>
      </c>
      <c r="E195" s="220" t="s">
        <v>1</v>
      </c>
      <c r="F195" s="221" t="s">
        <v>319</v>
      </c>
      <c r="G195" s="219"/>
      <c r="H195" s="222">
        <v>88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151</v>
      </c>
      <c r="AU195" s="228" t="s">
        <v>83</v>
      </c>
      <c r="AV195" s="13" t="s">
        <v>83</v>
      </c>
      <c r="AW195" s="13" t="s">
        <v>30</v>
      </c>
      <c r="AX195" s="13" t="s">
        <v>81</v>
      </c>
      <c r="AY195" s="228" t="s">
        <v>115</v>
      </c>
    </row>
    <row r="196" spans="1:65" s="12" customFormat="1" ht="22.9" customHeight="1">
      <c r="B196" s="170"/>
      <c r="C196" s="171"/>
      <c r="D196" s="172" t="s">
        <v>72</v>
      </c>
      <c r="E196" s="184" t="s">
        <v>320</v>
      </c>
      <c r="F196" s="184" t="s">
        <v>321</v>
      </c>
      <c r="G196" s="171"/>
      <c r="H196" s="171"/>
      <c r="I196" s="174"/>
      <c r="J196" s="185">
        <f>BK196</f>
        <v>0</v>
      </c>
      <c r="K196" s="171"/>
      <c r="L196" s="176"/>
      <c r="M196" s="177"/>
      <c r="N196" s="178"/>
      <c r="O196" s="178"/>
      <c r="P196" s="179">
        <f>SUM(P197:P209)</f>
        <v>0</v>
      </c>
      <c r="Q196" s="178"/>
      <c r="R196" s="179">
        <f>SUM(R197:R209)</f>
        <v>0</v>
      </c>
      <c r="S196" s="178"/>
      <c r="T196" s="180">
        <f>SUM(T197:T209)</f>
        <v>0</v>
      </c>
      <c r="AR196" s="181" t="s">
        <v>81</v>
      </c>
      <c r="AT196" s="182" t="s">
        <v>72</v>
      </c>
      <c r="AU196" s="182" t="s">
        <v>81</v>
      </c>
      <c r="AY196" s="181" t="s">
        <v>115</v>
      </c>
      <c r="BK196" s="183">
        <f>SUM(BK197:BK209)</f>
        <v>0</v>
      </c>
    </row>
    <row r="197" spans="1:65" s="2" customFormat="1" ht="24.2" customHeight="1">
      <c r="A197" s="33"/>
      <c r="B197" s="34"/>
      <c r="C197" s="186" t="s">
        <v>322</v>
      </c>
      <c r="D197" s="186" t="s">
        <v>118</v>
      </c>
      <c r="E197" s="187" t="s">
        <v>323</v>
      </c>
      <c r="F197" s="188" t="s">
        <v>324</v>
      </c>
      <c r="G197" s="189" t="s">
        <v>148</v>
      </c>
      <c r="H197" s="190">
        <v>0.2</v>
      </c>
      <c r="I197" s="191"/>
      <c r="J197" s="192">
        <f>ROUND(I197*H197,2)</f>
        <v>0</v>
      </c>
      <c r="K197" s="193"/>
      <c r="L197" s="38"/>
      <c r="M197" s="194" t="s">
        <v>1</v>
      </c>
      <c r="N197" s="195" t="s">
        <v>38</v>
      </c>
      <c r="O197" s="70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116</v>
      </c>
      <c r="AT197" s="198" t="s">
        <v>118</v>
      </c>
      <c r="AU197" s="198" t="s">
        <v>83</v>
      </c>
      <c r="AY197" s="16" t="s">
        <v>115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81</v>
      </c>
      <c r="BK197" s="199">
        <f>ROUND(I197*H197,2)</f>
        <v>0</v>
      </c>
      <c r="BL197" s="16" t="s">
        <v>116</v>
      </c>
      <c r="BM197" s="198" t="s">
        <v>325</v>
      </c>
    </row>
    <row r="198" spans="1:65" s="2" customFormat="1" ht="19.5">
      <c r="A198" s="33"/>
      <c r="B198" s="34"/>
      <c r="C198" s="35"/>
      <c r="D198" s="200" t="s">
        <v>123</v>
      </c>
      <c r="E198" s="35"/>
      <c r="F198" s="201" t="s">
        <v>326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123</v>
      </c>
      <c r="AU198" s="16" t="s">
        <v>83</v>
      </c>
    </row>
    <row r="199" spans="1:65" s="2" customFormat="1" ht="11.25">
      <c r="A199" s="33"/>
      <c r="B199" s="34"/>
      <c r="C199" s="35"/>
      <c r="D199" s="205" t="s">
        <v>132</v>
      </c>
      <c r="E199" s="35"/>
      <c r="F199" s="206" t="s">
        <v>327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132</v>
      </c>
      <c r="AU199" s="16" t="s">
        <v>83</v>
      </c>
    </row>
    <row r="200" spans="1:65" s="2" customFormat="1" ht="24.2" customHeight="1">
      <c r="A200" s="33"/>
      <c r="B200" s="34"/>
      <c r="C200" s="186" t="s">
        <v>328</v>
      </c>
      <c r="D200" s="186" t="s">
        <v>118</v>
      </c>
      <c r="E200" s="187" t="s">
        <v>329</v>
      </c>
      <c r="F200" s="188" t="s">
        <v>330</v>
      </c>
      <c r="G200" s="189" t="s">
        <v>148</v>
      </c>
      <c r="H200" s="190">
        <v>0.2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38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116</v>
      </c>
      <c r="AT200" s="198" t="s">
        <v>118</v>
      </c>
      <c r="AU200" s="198" t="s">
        <v>83</v>
      </c>
      <c r="AY200" s="16" t="s">
        <v>115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81</v>
      </c>
      <c r="BK200" s="199">
        <f>ROUND(I200*H200,2)</f>
        <v>0</v>
      </c>
      <c r="BL200" s="16" t="s">
        <v>116</v>
      </c>
      <c r="BM200" s="198" t="s">
        <v>331</v>
      </c>
    </row>
    <row r="201" spans="1:65" s="2" customFormat="1" ht="29.25">
      <c r="A201" s="33"/>
      <c r="B201" s="34"/>
      <c r="C201" s="35"/>
      <c r="D201" s="200" t="s">
        <v>123</v>
      </c>
      <c r="E201" s="35"/>
      <c r="F201" s="201" t="s">
        <v>332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123</v>
      </c>
      <c r="AU201" s="16" t="s">
        <v>83</v>
      </c>
    </row>
    <row r="202" spans="1:65" s="2" customFormat="1" ht="11.25">
      <c r="A202" s="33"/>
      <c r="B202" s="34"/>
      <c r="C202" s="35"/>
      <c r="D202" s="205" t="s">
        <v>132</v>
      </c>
      <c r="E202" s="35"/>
      <c r="F202" s="206" t="s">
        <v>333</v>
      </c>
      <c r="G202" s="35"/>
      <c r="H202" s="35"/>
      <c r="I202" s="202"/>
      <c r="J202" s="35"/>
      <c r="K202" s="35"/>
      <c r="L202" s="38"/>
      <c r="M202" s="203"/>
      <c r="N202" s="20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83</v>
      </c>
    </row>
    <row r="203" spans="1:65" s="2" customFormat="1" ht="33" customHeight="1">
      <c r="A203" s="33"/>
      <c r="B203" s="34"/>
      <c r="C203" s="186" t="s">
        <v>7</v>
      </c>
      <c r="D203" s="186" t="s">
        <v>118</v>
      </c>
      <c r="E203" s="187" t="s">
        <v>334</v>
      </c>
      <c r="F203" s="188" t="s">
        <v>335</v>
      </c>
      <c r="G203" s="189" t="s">
        <v>148</v>
      </c>
      <c r="H203" s="190">
        <v>0.2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38</v>
      </c>
      <c r="O203" s="70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116</v>
      </c>
      <c r="AT203" s="198" t="s">
        <v>118</v>
      </c>
      <c r="AU203" s="198" t="s">
        <v>83</v>
      </c>
      <c r="AY203" s="16" t="s">
        <v>115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81</v>
      </c>
      <c r="BK203" s="199">
        <f>ROUND(I203*H203,2)</f>
        <v>0</v>
      </c>
      <c r="BL203" s="16" t="s">
        <v>116</v>
      </c>
      <c r="BM203" s="198" t="s">
        <v>336</v>
      </c>
    </row>
    <row r="204" spans="1:65" s="2" customFormat="1" ht="29.25">
      <c r="A204" s="33"/>
      <c r="B204" s="34"/>
      <c r="C204" s="35"/>
      <c r="D204" s="200" t="s">
        <v>123</v>
      </c>
      <c r="E204" s="35"/>
      <c r="F204" s="201" t="s">
        <v>337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123</v>
      </c>
      <c r="AU204" s="16" t="s">
        <v>83</v>
      </c>
    </row>
    <row r="205" spans="1:65" s="2" customFormat="1" ht="11.25">
      <c r="A205" s="33"/>
      <c r="B205" s="34"/>
      <c r="C205" s="35"/>
      <c r="D205" s="205" t="s">
        <v>132</v>
      </c>
      <c r="E205" s="35"/>
      <c r="F205" s="206" t="s">
        <v>338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83</v>
      </c>
    </row>
    <row r="206" spans="1:65" s="2" customFormat="1" ht="21.75" customHeight="1">
      <c r="A206" s="33"/>
      <c r="B206" s="34"/>
      <c r="C206" s="186" t="s">
        <v>339</v>
      </c>
      <c r="D206" s="186" t="s">
        <v>118</v>
      </c>
      <c r="E206" s="187" t="s">
        <v>340</v>
      </c>
      <c r="F206" s="188" t="s">
        <v>341</v>
      </c>
      <c r="G206" s="189" t="s">
        <v>121</v>
      </c>
      <c r="H206" s="190">
        <v>24</v>
      </c>
      <c r="I206" s="191"/>
      <c r="J206" s="192">
        <f>ROUND(I206*H206,2)</f>
        <v>0</v>
      </c>
      <c r="K206" s="193"/>
      <c r="L206" s="38"/>
      <c r="M206" s="194" t="s">
        <v>1</v>
      </c>
      <c r="N206" s="195" t="s">
        <v>38</v>
      </c>
      <c r="O206" s="70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116</v>
      </c>
      <c r="AT206" s="198" t="s">
        <v>118</v>
      </c>
      <c r="AU206" s="198" t="s">
        <v>83</v>
      </c>
      <c r="AY206" s="16" t="s">
        <v>115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81</v>
      </c>
      <c r="BK206" s="199">
        <f>ROUND(I206*H206,2)</f>
        <v>0</v>
      </c>
      <c r="BL206" s="16" t="s">
        <v>116</v>
      </c>
      <c r="BM206" s="198" t="s">
        <v>342</v>
      </c>
    </row>
    <row r="207" spans="1:65" s="2" customFormat="1" ht="11.25">
      <c r="A207" s="33"/>
      <c r="B207" s="34"/>
      <c r="C207" s="35"/>
      <c r="D207" s="200" t="s">
        <v>123</v>
      </c>
      <c r="E207" s="35"/>
      <c r="F207" s="201" t="s">
        <v>343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123</v>
      </c>
      <c r="AU207" s="16" t="s">
        <v>83</v>
      </c>
    </row>
    <row r="208" spans="1:65" s="2" customFormat="1" ht="11.25">
      <c r="A208" s="33"/>
      <c r="B208" s="34"/>
      <c r="C208" s="35"/>
      <c r="D208" s="205" t="s">
        <v>132</v>
      </c>
      <c r="E208" s="35"/>
      <c r="F208" s="206" t="s">
        <v>344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83</v>
      </c>
    </row>
    <row r="209" spans="1:65" s="13" customFormat="1" ht="11.25">
      <c r="B209" s="218"/>
      <c r="C209" s="219"/>
      <c r="D209" s="200" t="s">
        <v>151</v>
      </c>
      <c r="E209" s="220" t="s">
        <v>1</v>
      </c>
      <c r="F209" s="221" t="s">
        <v>345</v>
      </c>
      <c r="G209" s="219"/>
      <c r="H209" s="222">
        <v>24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151</v>
      </c>
      <c r="AU209" s="228" t="s">
        <v>83</v>
      </c>
      <c r="AV209" s="13" t="s">
        <v>83</v>
      </c>
      <c r="AW209" s="13" t="s">
        <v>30</v>
      </c>
      <c r="AX209" s="13" t="s">
        <v>81</v>
      </c>
      <c r="AY209" s="228" t="s">
        <v>115</v>
      </c>
    </row>
    <row r="210" spans="1:65" s="12" customFormat="1" ht="22.9" customHeight="1">
      <c r="B210" s="170"/>
      <c r="C210" s="171"/>
      <c r="D210" s="172" t="s">
        <v>72</v>
      </c>
      <c r="E210" s="184" t="s">
        <v>346</v>
      </c>
      <c r="F210" s="184" t="s">
        <v>347</v>
      </c>
      <c r="G210" s="171"/>
      <c r="H210" s="171"/>
      <c r="I210" s="174"/>
      <c r="J210" s="185">
        <f>BK210</f>
        <v>0</v>
      </c>
      <c r="K210" s="171"/>
      <c r="L210" s="176"/>
      <c r="M210" s="177"/>
      <c r="N210" s="178"/>
      <c r="O210" s="178"/>
      <c r="P210" s="179">
        <f>SUM(P211:P213)</f>
        <v>0</v>
      </c>
      <c r="Q210" s="178"/>
      <c r="R210" s="179">
        <f>SUM(R211:R213)</f>
        <v>0</v>
      </c>
      <c r="S210" s="178"/>
      <c r="T210" s="180">
        <f>SUM(T211:T213)</f>
        <v>0</v>
      </c>
      <c r="AR210" s="181" t="s">
        <v>81</v>
      </c>
      <c r="AT210" s="182" t="s">
        <v>72</v>
      </c>
      <c r="AU210" s="182" t="s">
        <v>81</v>
      </c>
      <c r="AY210" s="181" t="s">
        <v>115</v>
      </c>
      <c r="BK210" s="183">
        <f>SUM(BK211:BK213)</f>
        <v>0</v>
      </c>
    </row>
    <row r="211" spans="1:65" s="2" customFormat="1" ht="24.2" customHeight="1">
      <c r="A211" s="33"/>
      <c r="B211" s="34"/>
      <c r="C211" s="186" t="s">
        <v>348</v>
      </c>
      <c r="D211" s="186" t="s">
        <v>118</v>
      </c>
      <c r="E211" s="187" t="s">
        <v>349</v>
      </c>
      <c r="F211" s="188" t="s">
        <v>350</v>
      </c>
      <c r="G211" s="189" t="s">
        <v>148</v>
      </c>
      <c r="H211" s="190">
        <v>5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38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116</v>
      </c>
      <c r="AT211" s="198" t="s">
        <v>118</v>
      </c>
      <c r="AU211" s="198" t="s">
        <v>83</v>
      </c>
      <c r="AY211" s="16" t="s">
        <v>115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81</v>
      </c>
      <c r="BK211" s="199">
        <f>ROUND(I211*H211,2)</f>
        <v>0</v>
      </c>
      <c r="BL211" s="16" t="s">
        <v>116</v>
      </c>
      <c r="BM211" s="198" t="s">
        <v>351</v>
      </c>
    </row>
    <row r="212" spans="1:65" s="2" customFormat="1" ht="29.25">
      <c r="A212" s="33"/>
      <c r="B212" s="34"/>
      <c r="C212" s="35"/>
      <c r="D212" s="200" t="s">
        <v>123</v>
      </c>
      <c r="E212" s="35"/>
      <c r="F212" s="201" t="s">
        <v>352</v>
      </c>
      <c r="G212" s="35"/>
      <c r="H212" s="35"/>
      <c r="I212" s="202"/>
      <c r="J212" s="35"/>
      <c r="K212" s="35"/>
      <c r="L212" s="38"/>
      <c r="M212" s="203"/>
      <c r="N212" s="20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123</v>
      </c>
      <c r="AU212" s="16" t="s">
        <v>83</v>
      </c>
    </row>
    <row r="213" spans="1:65" s="2" customFormat="1" ht="11.25">
      <c r="A213" s="33"/>
      <c r="B213" s="34"/>
      <c r="C213" s="35"/>
      <c r="D213" s="205" t="s">
        <v>132</v>
      </c>
      <c r="E213" s="35"/>
      <c r="F213" s="206" t="s">
        <v>353</v>
      </c>
      <c r="G213" s="35"/>
      <c r="H213" s="35"/>
      <c r="I213" s="202"/>
      <c r="J213" s="35"/>
      <c r="K213" s="35"/>
      <c r="L213" s="38"/>
      <c r="M213" s="203"/>
      <c r="N213" s="20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83</v>
      </c>
    </row>
    <row r="214" spans="1:65" s="12" customFormat="1" ht="25.9" customHeight="1">
      <c r="B214" s="170"/>
      <c r="C214" s="171"/>
      <c r="D214" s="172" t="s">
        <v>72</v>
      </c>
      <c r="E214" s="173" t="s">
        <v>354</v>
      </c>
      <c r="F214" s="173" t="s">
        <v>355</v>
      </c>
      <c r="G214" s="171"/>
      <c r="H214" s="171"/>
      <c r="I214" s="174"/>
      <c r="J214" s="175">
        <f>BK214</f>
        <v>0</v>
      </c>
      <c r="K214" s="171"/>
      <c r="L214" s="176"/>
      <c r="M214" s="177"/>
      <c r="N214" s="178"/>
      <c r="O214" s="178"/>
      <c r="P214" s="179">
        <f>P215+P222</f>
        <v>0</v>
      </c>
      <c r="Q214" s="178"/>
      <c r="R214" s="179">
        <f>R215+R222</f>
        <v>0</v>
      </c>
      <c r="S214" s="178"/>
      <c r="T214" s="180">
        <f>T215+T222</f>
        <v>0</v>
      </c>
      <c r="AR214" s="181" t="s">
        <v>125</v>
      </c>
      <c r="AT214" s="182" t="s">
        <v>72</v>
      </c>
      <c r="AU214" s="182" t="s">
        <v>73</v>
      </c>
      <c r="AY214" s="181" t="s">
        <v>115</v>
      </c>
      <c r="BK214" s="183">
        <f>BK215+BK222</f>
        <v>0</v>
      </c>
    </row>
    <row r="215" spans="1:65" s="12" customFormat="1" ht="22.9" customHeight="1">
      <c r="B215" s="170"/>
      <c r="C215" s="171"/>
      <c r="D215" s="172" t="s">
        <v>72</v>
      </c>
      <c r="E215" s="184" t="s">
        <v>356</v>
      </c>
      <c r="F215" s="184" t="s">
        <v>357</v>
      </c>
      <c r="G215" s="171"/>
      <c r="H215" s="171"/>
      <c r="I215" s="174"/>
      <c r="J215" s="185">
        <f>BK215</f>
        <v>0</v>
      </c>
      <c r="K215" s="171"/>
      <c r="L215" s="176"/>
      <c r="M215" s="177"/>
      <c r="N215" s="178"/>
      <c r="O215" s="178"/>
      <c r="P215" s="179">
        <f>SUM(P216:P221)</f>
        <v>0</v>
      </c>
      <c r="Q215" s="178"/>
      <c r="R215" s="179">
        <f>SUM(R216:R221)</f>
        <v>0</v>
      </c>
      <c r="S215" s="178"/>
      <c r="T215" s="180">
        <f>SUM(T216:T221)</f>
        <v>0</v>
      </c>
      <c r="AR215" s="181" t="s">
        <v>125</v>
      </c>
      <c r="AT215" s="182" t="s">
        <v>72</v>
      </c>
      <c r="AU215" s="182" t="s">
        <v>81</v>
      </c>
      <c r="AY215" s="181" t="s">
        <v>115</v>
      </c>
      <c r="BK215" s="183">
        <f>SUM(BK216:BK221)</f>
        <v>0</v>
      </c>
    </row>
    <row r="216" spans="1:65" s="2" customFormat="1" ht="16.5" customHeight="1">
      <c r="A216" s="33"/>
      <c r="B216" s="34"/>
      <c r="C216" s="186" t="s">
        <v>358</v>
      </c>
      <c r="D216" s="186" t="s">
        <v>118</v>
      </c>
      <c r="E216" s="187" t="s">
        <v>359</v>
      </c>
      <c r="F216" s="188" t="s">
        <v>360</v>
      </c>
      <c r="G216" s="189" t="s">
        <v>130</v>
      </c>
      <c r="H216" s="190">
        <v>2</v>
      </c>
      <c r="I216" s="191"/>
      <c r="J216" s="192">
        <f>ROUND(I216*H216,2)</f>
        <v>0</v>
      </c>
      <c r="K216" s="193"/>
      <c r="L216" s="38"/>
      <c r="M216" s="194" t="s">
        <v>1</v>
      </c>
      <c r="N216" s="195" t="s">
        <v>38</v>
      </c>
      <c r="O216" s="70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8" t="s">
        <v>361</v>
      </c>
      <c r="AT216" s="198" t="s">
        <v>118</v>
      </c>
      <c r="AU216" s="198" t="s">
        <v>83</v>
      </c>
      <c r="AY216" s="16" t="s">
        <v>115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6" t="s">
        <v>81</v>
      </c>
      <c r="BK216" s="199">
        <f>ROUND(I216*H216,2)</f>
        <v>0</v>
      </c>
      <c r="BL216" s="16" t="s">
        <v>361</v>
      </c>
      <c r="BM216" s="198" t="s">
        <v>362</v>
      </c>
    </row>
    <row r="217" spans="1:65" s="2" customFormat="1" ht="11.25">
      <c r="A217" s="33"/>
      <c r="B217" s="34"/>
      <c r="C217" s="35"/>
      <c r="D217" s="200" t="s">
        <v>123</v>
      </c>
      <c r="E217" s="35"/>
      <c r="F217" s="201" t="s">
        <v>363</v>
      </c>
      <c r="G217" s="35"/>
      <c r="H217" s="35"/>
      <c r="I217" s="202"/>
      <c r="J217" s="35"/>
      <c r="K217" s="35"/>
      <c r="L217" s="38"/>
      <c r="M217" s="203"/>
      <c r="N217" s="204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123</v>
      </c>
      <c r="AU217" s="16" t="s">
        <v>83</v>
      </c>
    </row>
    <row r="218" spans="1:65" s="2" customFormat="1" ht="11.25">
      <c r="A218" s="33"/>
      <c r="B218" s="34"/>
      <c r="C218" s="35"/>
      <c r="D218" s="205" t="s">
        <v>132</v>
      </c>
      <c r="E218" s="35"/>
      <c r="F218" s="206" t="s">
        <v>364</v>
      </c>
      <c r="G218" s="35"/>
      <c r="H218" s="35"/>
      <c r="I218" s="202"/>
      <c r="J218" s="35"/>
      <c r="K218" s="35"/>
      <c r="L218" s="38"/>
      <c r="M218" s="203"/>
      <c r="N218" s="20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132</v>
      </c>
      <c r="AU218" s="16" t="s">
        <v>83</v>
      </c>
    </row>
    <row r="219" spans="1:65" s="2" customFormat="1" ht="16.5" customHeight="1">
      <c r="A219" s="33"/>
      <c r="B219" s="34"/>
      <c r="C219" s="186" t="s">
        <v>365</v>
      </c>
      <c r="D219" s="186" t="s">
        <v>118</v>
      </c>
      <c r="E219" s="187" t="s">
        <v>366</v>
      </c>
      <c r="F219" s="188" t="s">
        <v>367</v>
      </c>
      <c r="G219" s="189" t="s">
        <v>130</v>
      </c>
      <c r="H219" s="190">
        <v>1</v>
      </c>
      <c r="I219" s="191"/>
      <c r="J219" s="192">
        <f>ROUND(I219*H219,2)</f>
        <v>0</v>
      </c>
      <c r="K219" s="193"/>
      <c r="L219" s="38"/>
      <c r="M219" s="194" t="s">
        <v>1</v>
      </c>
      <c r="N219" s="195" t="s">
        <v>38</v>
      </c>
      <c r="O219" s="70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361</v>
      </c>
      <c r="AT219" s="198" t="s">
        <v>118</v>
      </c>
      <c r="AU219" s="198" t="s">
        <v>83</v>
      </c>
      <c r="AY219" s="16" t="s">
        <v>115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81</v>
      </c>
      <c r="BK219" s="199">
        <f>ROUND(I219*H219,2)</f>
        <v>0</v>
      </c>
      <c r="BL219" s="16" t="s">
        <v>361</v>
      </c>
      <c r="BM219" s="198" t="s">
        <v>368</v>
      </c>
    </row>
    <row r="220" spans="1:65" s="2" customFormat="1" ht="11.25">
      <c r="A220" s="33"/>
      <c r="B220" s="34"/>
      <c r="C220" s="35"/>
      <c r="D220" s="200" t="s">
        <v>123</v>
      </c>
      <c r="E220" s="35"/>
      <c r="F220" s="201" t="s">
        <v>367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123</v>
      </c>
      <c r="AU220" s="16" t="s">
        <v>83</v>
      </c>
    </row>
    <row r="221" spans="1:65" s="2" customFormat="1" ht="11.25">
      <c r="A221" s="33"/>
      <c r="B221" s="34"/>
      <c r="C221" s="35"/>
      <c r="D221" s="205" t="s">
        <v>132</v>
      </c>
      <c r="E221" s="35"/>
      <c r="F221" s="206" t="s">
        <v>369</v>
      </c>
      <c r="G221" s="35"/>
      <c r="H221" s="35"/>
      <c r="I221" s="202"/>
      <c r="J221" s="35"/>
      <c r="K221" s="35"/>
      <c r="L221" s="38"/>
      <c r="M221" s="203"/>
      <c r="N221" s="204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83</v>
      </c>
    </row>
    <row r="222" spans="1:65" s="12" customFormat="1" ht="22.9" customHeight="1">
      <c r="B222" s="170"/>
      <c r="C222" s="171"/>
      <c r="D222" s="172" t="s">
        <v>72</v>
      </c>
      <c r="E222" s="184" t="s">
        <v>370</v>
      </c>
      <c r="F222" s="184" t="s">
        <v>371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SUM(P223:P225)</f>
        <v>0</v>
      </c>
      <c r="Q222" s="178"/>
      <c r="R222" s="179">
        <f>SUM(R223:R225)</f>
        <v>0</v>
      </c>
      <c r="S222" s="178"/>
      <c r="T222" s="180">
        <f>SUM(T223:T225)</f>
        <v>0</v>
      </c>
      <c r="AR222" s="181" t="s">
        <v>125</v>
      </c>
      <c r="AT222" s="182" t="s">
        <v>72</v>
      </c>
      <c r="AU222" s="182" t="s">
        <v>81</v>
      </c>
      <c r="AY222" s="181" t="s">
        <v>115</v>
      </c>
      <c r="BK222" s="183">
        <f>SUM(BK223:BK225)</f>
        <v>0</v>
      </c>
    </row>
    <row r="223" spans="1:65" s="2" customFormat="1" ht="16.5" customHeight="1">
      <c r="A223" s="33"/>
      <c r="B223" s="34"/>
      <c r="C223" s="186" t="s">
        <v>372</v>
      </c>
      <c r="D223" s="186" t="s">
        <v>118</v>
      </c>
      <c r="E223" s="187" t="s">
        <v>373</v>
      </c>
      <c r="F223" s="188" t="s">
        <v>371</v>
      </c>
      <c r="G223" s="189" t="s">
        <v>374</v>
      </c>
      <c r="H223" s="190">
        <v>1</v>
      </c>
      <c r="I223" s="191"/>
      <c r="J223" s="192">
        <f>ROUND(I223*H223,2)</f>
        <v>0</v>
      </c>
      <c r="K223" s="193"/>
      <c r="L223" s="38"/>
      <c r="M223" s="194" t="s">
        <v>1</v>
      </c>
      <c r="N223" s="195" t="s">
        <v>38</v>
      </c>
      <c r="O223" s="70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8" t="s">
        <v>361</v>
      </c>
      <c r="AT223" s="198" t="s">
        <v>118</v>
      </c>
      <c r="AU223" s="198" t="s">
        <v>83</v>
      </c>
      <c r="AY223" s="16" t="s">
        <v>115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6" t="s">
        <v>81</v>
      </c>
      <c r="BK223" s="199">
        <f>ROUND(I223*H223,2)</f>
        <v>0</v>
      </c>
      <c r="BL223" s="16" t="s">
        <v>361</v>
      </c>
      <c r="BM223" s="198" t="s">
        <v>375</v>
      </c>
    </row>
    <row r="224" spans="1:65" s="2" customFormat="1" ht="11.25">
      <c r="A224" s="33"/>
      <c r="B224" s="34"/>
      <c r="C224" s="35"/>
      <c r="D224" s="200" t="s">
        <v>123</v>
      </c>
      <c r="E224" s="35"/>
      <c r="F224" s="201" t="s">
        <v>371</v>
      </c>
      <c r="G224" s="35"/>
      <c r="H224" s="35"/>
      <c r="I224" s="202"/>
      <c r="J224" s="35"/>
      <c r="K224" s="35"/>
      <c r="L224" s="38"/>
      <c r="M224" s="203"/>
      <c r="N224" s="20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123</v>
      </c>
      <c r="AU224" s="16" t="s">
        <v>83</v>
      </c>
    </row>
    <row r="225" spans="1:47" s="2" customFormat="1" ht="11.25">
      <c r="A225" s="33"/>
      <c r="B225" s="34"/>
      <c r="C225" s="35"/>
      <c r="D225" s="205" t="s">
        <v>132</v>
      </c>
      <c r="E225" s="35"/>
      <c r="F225" s="206" t="s">
        <v>376</v>
      </c>
      <c r="G225" s="35"/>
      <c r="H225" s="35"/>
      <c r="I225" s="202"/>
      <c r="J225" s="35"/>
      <c r="K225" s="35"/>
      <c r="L225" s="38"/>
      <c r="M225" s="229"/>
      <c r="N225" s="230"/>
      <c r="O225" s="231"/>
      <c r="P225" s="231"/>
      <c r="Q225" s="231"/>
      <c r="R225" s="231"/>
      <c r="S225" s="231"/>
      <c r="T225" s="23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83</v>
      </c>
    </row>
    <row r="226" spans="1:47" s="2" customFormat="1" ht="6.95" customHeight="1">
      <c r="A226" s="3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38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sheetProtection algorithmName="SHA-512" hashValue="7uSxW8YbSQFzcQv9eFjb6Nb9FoJKAj4iQDYa4X3W0Tlf5/Xge7C7Hj+XoUjeZBx/s9amvelN3g0COwoQMUaviQ==" saltValue="dWTo170nkr9YAUpjj3oi4W+RdRa3KLTmxC9rFDqx+kTE79SUAr+7co/MIBrytFO9Ef/Kgk/VcDhyI0wq66TEFg==" spinCount="100000" sheet="1" objects="1" scenarios="1" formatColumns="0" formatRows="0" autoFilter="0"/>
  <autoFilter ref="C125:K22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1" r:id="rId1"/>
    <hyperlink ref="F137" r:id="rId2"/>
    <hyperlink ref="F140" r:id="rId3"/>
    <hyperlink ref="F144" r:id="rId4"/>
    <hyperlink ref="F147" r:id="rId5"/>
    <hyperlink ref="F151" r:id="rId6"/>
    <hyperlink ref="F157" r:id="rId7"/>
    <hyperlink ref="F160" r:id="rId8"/>
    <hyperlink ref="F164" r:id="rId9"/>
    <hyperlink ref="F168" r:id="rId10"/>
    <hyperlink ref="F171" r:id="rId11"/>
    <hyperlink ref="F174" r:id="rId12"/>
    <hyperlink ref="F185" r:id="rId13"/>
    <hyperlink ref="F189" r:id="rId14"/>
    <hyperlink ref="F199" r:id="rId15"/>
    <hyperlink ref="F202" r:id="rId16"/>
    <hyperlink ref="F205" r:id="rId17"/>
    <hyperlink ref="F208" r:id="rId18"/>
    <hyperlink ref="F213" r:id="rId19"/>
    <hyperlink ref="F218" r:id="rId20"/>
    <hyperlink ref="F221" r:id="rId21"/>
    <hyperlink ref="F225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Svršek</vt:lpstr>
      <vt:lpstr>SO 02 - Most</vt:lpstr>
      <vt:lpstr>'Rekapitulace stavby'!Názvy_tisku</vt:lpstr>
      <vt:lpstr>'SO 01 - Svršek'!Názvy_tisku</vt:lpstr>
      <vt:lpstr>'SO 02 - Most'!Názvy_tisku</vt:lpstr>
      <vt:lpstr>'Rekapitulace stavby'!Oblast_tisku</vt:lpstr>
      <vt:lpstr>'SO 01 - Svršek'!Oblast_tisku</vt:lpstr>
      <vt:lpstr>'SO 02 - Most'!Oblast_tisku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Hutař Marek, Ing.</dc:creator>
  <cp:lastModifiedBy>Hutař Marek, Ing.</cp:lastModifiedBy>
  <dcterms:created xsi:type="dcterms:W3CDTF">2024-05-30T08:24:58Z</dcterms:created>
  <dcterms:modified xsi:type="dcterms:W3CDTF">2024-05-30T08:26:05Z</dcterms:modified>
</cp:coreProperties>
</file>