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PRACKOVICE NAD LABEM..." sheetId="2" r:id="rId2"/>
    <sheet name="01 - PRACKOVICE NAD LABEM..._01" sheetId="3" r:id="rId3"/>
    <sheet name="01 - POVRLY - VÝTAH U BUDOVY" sheetId="4" r:id="rId4"/>
    <sheet name="01 - POVRLY - 3. NÁSTUPIŠTĚ" sheetId="5" r:id="rId5"/>
    <sheet name="01 - HNĚVICE -  1. NÁSTUP..." sheetId="6" r:id="rId6"/>
    <sheet name="01 - HNĚVICE - 2. NÁSTUPIŠTI" sheetId="7" r:id="rId7"/>
    <sheet name="01 - BOHUŠOVICE NAD OHŘÍ ..." sheetId="8" r:id="rId8"/>
    <sheet name="01 - DOLNÍ BEŘKOVCE - NÁS..." sheetId="9" r:id="rId9"/>
    <sheet name="Pokyny pro vyplnění" sheetId="10" r:id="rId10"/>
  </sheets>
  <definedNames>
    <definedName name="_xlnm.Print_Area" localSheetId="0">'Rekapitulace stavby'!$D$4:$AO$33,'Rekapitulace stavby'!$C$39:$AQ$68</definedName>
    <definedName name="_xlnm.Print_Titles" localSheetId="0">'Rekapitulace stavby'!$49:$49</definedName>
    <definedName name="_xlnm._FilterDatabase" localSheetId="1" hidden="1">'01 - PRACKOVICE NAD LABEM...'!$C$96:$K$290</definedName>
    <definedName name="_xlnm.Print_Area" localSheetId="1">'01 - PRACKOVICE NAD LABEM...'!$C$4:$J$38,'01 - PRACKOVICE NAD LABEM...'!$C$44:$J$76,'01 - PRACKOVICE NAD LABEM...'!$C$82:$K$290</definedName>
    <definedName name="_xlnm.Print_Titles" localSheetId="1">'01 - PRACKOVICE NAD LABEM...'!$96:$96</definedName>
    <definedName name="_xlnm._FilterDatabase" localSheetId="2" hidden="1">'01 - PRACKOVICE NAD LABEM..._01'!$C$96:$K$297</definedName>
    <definedName name="_xlnm.Print_Area" localSheetId="2">'01 - PRACKOVICE NAD LABEM..._01'!$C$4:$J$38,'01 - PRACKOVICE NAD LABEM..._01'!$C$44:$J$76,'01 - PRACKOVICE NAD LABEM..._01'!$C$82:$K$297</definedName>
    <definedName name="_xlnm.Print_Titles" localSheetId="2">'01 - PRACKOVICE NAD LABEM..._01'!$96:$96</definedName>
    <definedName name="_xlnm._FilterDatabase" localSheetId="3" hidden="1">'01 - POVRLY - VÝTAH U BUDOVY'!$C$96:$K$283</definedName>
    <definedName name="_xlnm.Print_Area" localSheetId="3">'01 - POVRLY - VÝTAH U BUDOVY'!$C$4:$J$38,'01 - POVRLY - VÝTAH U BUDOVY'!$C$44:$J$76,'01 - POVRLY - VÝTAH U BUDOVY'!$C$82:$K$283</definedName>
    <definedName name="_xlnm.Print_Titles" localSheetId="3">'01 - POVRLY - VÝTAH U BUDOVY'!$96:$96</definedName>
    <definedName name="_xlnm._FilterDatabase" localSheetId="4" hidden="1">'01 - POVRLY - 3. NÁSTUPIŠTĚ'!$C$96:$K$284</definedName>
    <definedName name="_xlnm.Print_Area" localSheetId="4">'01 - POVRLY - 3. NÁSTUPIŠTĚ'!$C$4:$J$38,'01 - POVRLY - 3. NÁSTUPIŠTĚ'!$C$44:$J$76,'01 - POVRLY - 3. NÁSTUPIŠTĚ'!$C$82:$K$284</definedName>
    <definedName name="_xlnm.Print_Titles" localSheetId="4">'01 - POVRLY - 3. NÁSTUPIŠTĚ'!$96:$96</definedName>
    <definedName name="_xlnm._FilterDatabase" localSheetId="5" hidden="1">'01 - HNĚVICE -  1. NÁSTUP...'!$C$96:$K$287</definedName>
    <definedName name="_xlnm.Print_Area" localSheetId="5">'01 - HNĚVICE -  1. NÁSTUP...'!$C$4:$J$38,'01 - HNĚVICE -  1. NÁSTUP...'!$C$44:$J$76,'01 - HNĚVICE -  1. NÁSTUP...'!$C$82:$K$287</definedName>
    <definedName name="_xlnm.Print_Titles" localSheetId="5">'01 - HNĚVICE -  1. NÁSTUP...'!$96:$96</definedName>
    <definedName name="_xlnm._FilterDatabase" localSheetId="6" hidden="1">'01 - HNĚVICE - 2. NÁSTUPIŠTI'!$C$96:$K$287</definedName>
    <definedName name="_xlnm.Print_Area" localSheetId="6">'01 - HNĚVICE - 2. NÁSTUPIŠTI'!$C$4:$J$38,'01 - HNĚVICE - 2. NÁSTUPIŠTI'!$C$44:$J$76,'01 - HNĚVICE - 2. NÁSTUPIŠTI'!$C$82:$K$287</definedName>
    <definedName name="_xlnm.Print_Titles" localSheetId="6">'01 - HNĚVICE - 2. NÁSTUPIŠTI'!$96:$96</definedName>
    <definedName name="_xlnm._FilterDatabase" localSheetId="7" hidden="1">'01 - BOHUŠOVICE NAD OHŘÍ ...'!$C$96:$K$285</definedName>
    <definedName name="_xlnm.Print_Area" localSheetId="7">'01 - BOHUŠOVICE NAD OHŘÍ ...'!$C$4:$J$38,'01 - BOHUŠOVICE NAD OHŘÍ ...'!$C$44:$J$76,'01 - BOHUŠOVICE NAD OHŘÍ ...'!$C$82:$K$285</definedName>
    <definedName name="_xlnm.Print_Titles" localSheetId="7">'01 - BOHUŠOVICE NAD OHŘÍ ...'!$96:$96</definedName>
    <definedName name="_xlnm._FilterDatabase" localSheetId="8" hidden="1">'01 - DOLNÍ BEŘKOVCE - NÁS...'!$C$96:$K$287</definedName>
    <definedName name="_xlnm.Print_Area" localSheetId="8">'01 - DOLNÍ BEŘKOVCE - NÁS...'!$C$4:$J$38,'01 - DOLNÍ BEŘKOVCE - NÁS...'!$C$44:$J$76,'01 - DOLNÍ BEŘKOVCE - NÁS...'!$C$82:$K$287</definedName>
    <definedName name="_xlnm.Print_Titles" localSheetId="8">'01 - DOLNÍ BEŘKOVCE - NÁS...'!$96:$96</definedName>
    <definedName name="_xlnm.Print_Area" localSheetId="9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7"/>
  <c r="AX67"/>
  <c i="9"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75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74"/>
  <c r="J73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5"/>
  <c r="BH255"/>
  <c r="BG255"/>
  <c r="BF255"/>
  <c r="T255"/>
  <c r="T254"/>
  <c r="R255"/>
  <c r="R254"/>
  <c r="P255"/>
  <c r="P254"/>
  <c r="BK255"/>
  <c r="BK254"/>
  <c r="J254"/>
  <c r="J255"/>
  <c r="BE255"/>
  <c r="J72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1"/>
  <c r="BH241"/>
  <c r="BG241"/>
  <c r="BF241"/>
  <c r="T241"/>
  <c r="T240"/>
  <c r="R241"/>
  <c r="R240"/>
  <c r="P241"/>
  <c r="P240"/>
  <c r="BK241"/>
  <c r="BK240"/>
  <c r="J240"/>
  <c r="J241"/>
  <c r="BE241"/>
  <c r="J7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T224"/>
  <c r="R225"/>
  <c r="R224"/>
  <c r="P225"/>
  <c r="P224"/>
  <c r="BK225"/>
  <c r="BK224"/>
  <c r="J224"/>
  <c r="J225"/>
  <c r="BE225"/>
  <c r="J70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T205"/>
  <c r="T204"/>
  <c r="R206"/>
  <c r="R205"/>
  <c r="R204"/>
  <c r="P206"/>
  <c r="P205"/>
  <c r="P204"/>
  <c r="BK206"/>
  <c r="BK205"/>
  <c r="J205"/>
  <c r="BK204"/>
  <c r="J204"/>
  <c r="J206"/>
  <c r="BE206"/>
  <c r="J69"/>
  <c r="J68"/>
  <c r="BI203"/>
  <c r="BH203"/>
  <c r="BG203"/>
  <c r="BF203"/>
  <c r="T203"/>
  <c r="T202"/>
  <c r="R203"/>
  <c r="R202"/>
  <c r="P203"/>
  <c r="P202"/>
  <c r="BK203"/>
  <c r="BK202"/>
  <c r="J202"/>
  <c r="J203"/>
  <c r="BE203"/>
  <c r="J67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66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67"/>
  <c i="9" r="BH100"/>
  <c r="F35"/>
  <c i="1" r="BC67"/>
  <c i="9" r="BG100"/>
  <c r="F34"/>
  <c i="1" r="BB67"/>
  <c i="9" r="BF100"/>
  <c r="J33"/>
  <c i="1" r="AW67"/>
  <c i="9" r="F33"/>
  <c i="1" r="BA67"/>
  <c i="9" r="T100"/>
  <c r="T99"/>
  <c r="T98"/>
  <c r="T97"/>
  <c r="R100"/>
  <c r="R99"/>
  <c r="R98"/>
  <c r="R97"/>
  <c r="P100"/>
  <c r="P99"/>
  <c r="P98"/>
  <c r="P97"/>
  <c i="1" r="AU67"/>
  <c i="9" r="BK100"/>
  <c r="BK99"/>
  <c r="J99"/>
  <c r="BK98"/>
  <c r="J98"/>
  <c r="BK97"/>
  <c r="J97"/>
  <c r="J60"/>
  <c r="J29"/>
  <c i="1" r="AG67"/>
  <c i="9" r="J100"/>
  <c r="BE100"/>
  <c r="J32"/>
  <c i="1" r="AV67"/>
  <c i="9" r="F32"/>
  <c i="1" r="AZ67"/>
  <c i="9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65"/>
  <c r="AX65"/>
  <c i="8"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75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74"/>
  <c r="J73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5"/>
  <c r="BH255"/>
  <c r="BG255"/>
  <c r="BF255"/>
  <c r="T255"/>
  <c r="T254"/>
  <c r="R255"/>
  <c r="R254"/>
  <c r="P255"/>
  <c r="P254"/>
  <c r="BK255"/>
  <c r="BK254"/>
  <c r="J254"/>
  <c r="J255"/>
  <c r="BE255"/>
  <c r="J72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1"/>
  <c r="BH241"/>
  <c r="BG241"/>
  <c r="BF241"/>
  <c r="T241"/>
  <c r="T240"/>
  <c r="R241"/>
  <c r="R240"/>
  <c r="P241"/>
  <c r="P240"/>
  <c r="BK241"/>
  <c r="BK240"/>
  <c r="J240"/>
  <c r="J241"/>
  <c r="BE241"/>
  <c r="J7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T224"/>
  <c r="R225"/>
  <c r="R224"/>
  <c r="P225"/>
  <c r="P224"/>
  <c r="BK225"/>
  <c r="BK224"/>
  <c r="J224"/>
  <c r="J225"/>
  <c r="BE225"/>
  <c r="J70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4"/>
  <c r="BH204"/>
  <c r="BG204"/>
  <c r="BF204"/>
  <c r="T204"/>
  <c r="T203"/>
  <c r="T202"/>
  <c r="R204"/>
  <c r="R203"/>
  <c r="R202"/>
  <c r="P204"/>
  <c r="P203"/>
  <c r="P202"/>
  <c r="BK204"/>
  <c r="BK203"/>
  <c r="J203"/>
  <c r="BK202"/>
  <c r="J202"/>
  <c r="J204"/>
  <c r="BE204"/>
  <c r="J69"/>
  <c r="J68"/>
  <c r="BI201"/>
  <c r="BH201"/>
  <c r="BG201"/>
  <c r="BF201"/>
  <c r="T201"/>
  <c r="T200"/>
  <c r="R201"/>
  <c r="R200"/>
  <c r="P201"/>
  <c r="P200"/>
  <c r="BK201"/>
  <c r="BK200"/>
  <c r="J200"/>
  <c r="J201"/>
  <c r="BE201"/>
  <c r="J67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66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5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65"/>
  <c i="8" r="BH100"/>
  <c r="F35"/>
  <c i="1" r="BC65"/>
  <c i="8" r="BG100"/>
  <c r="F34"/>
  <c i="1" r="BB65"/>
  <c i="8" r="BF100"/>
  <c r="J33"/>
  <c i="1" r="AW65"/>
  <c i="8" r="F33"/>
  <c i="1" r="BA65"/>
  <c i="8" r="T100"/>
  <c r="T99"/>
  <c r="T98"/>
  <c r="T97"/>
  <c r="R100"/>
  <c r="R99"/>
  <c r="R98"/>
  <c r="R97"/>
  <c r="P100"/>
  <c r="P99"/>
  <c r="P98"/>
  <c r="P97"/>
  <c i="1" r="AU65"/>
  <c i="8" r="BK100"/>
  <c r="BK99"/>
  <c r="J99"/>
  <c r="BK98"/>
  <c r="J98"/>
  <c r="BK97"/>
  <c r="J97"/>
  <c r="J60"/>
  <c r="J29"/>
  <c i="1" r="AG65"/>
  <c i="8" r="J100"/>
  <c r="BE100"/>
  <c r="J32"/>
  <c i="1" r="AV65"/>
  <c i="8" r="F32"/>
  <c i="1" r="AZ65"/>
  <c i="8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63"/>
  <c r="AX63"/>
  <c i="7"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75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74"/>
  <c r="J73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5"/>
  <c r="BH255"/>
  <c r="BG255"/>
  <c r="BF255"/>
  <c r="T255"/>
  <c r="T254"/>
  <c r="R255"/>
  <c r="R254"/>
  <c r="P255"/>
  <c r="P254"/>
  <c r="BK255"/>
  <c r="BK254"/>
  <c r="J254"/>
  <c r="J255"/>
  <c r="BE255"/>
  <c r="J72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1"/>
  <c r="BH241"/>
  <c r="BG241"/>
  <c r="BF241"/>
  <c r="T241"/>
  <c r="T240"/>
  <c r="R241"/>
  <c r="R240"/>
  <c r="P241"/>
  <c r="P240"/>
  <c r="BK241"/>
  <c r="BK240"/>
  <c r="J240"/>
  <c r="J241"/>
  <c r="BE241"/>
  <c r="J7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T224"/>
  <c r="R225"/>
  <c r="R224"/>
  <c r="P225"/>
  <c r="P224"/>
  <c r="BK225"/>
  <c r="BK224"/>
  <c r="J224"/>
  <c r="J225"/>
  <c r="BE225"/>
  <c r="J70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T205"/>
  <c r="T204"/>
  <c r="R206"/>
  <c r="R205"/>
  <c r="R204"/>
  <c r="P206"/>
  <c r="P205"/>
  <c r="P204"/>
  <c r="BK206"/>
  <c r="BK205"/>
  <c r="J205"/>
  <c r="BK204"/>
  <c r="J204"/>
  <c r="J206"/>
  <c r="BE206"/>
  <c r="J69"/>
  <c r="J68"/>
  <c r="BI203"/>
  <c r="BH203"/>
  <c r="BG203"/>
  <c r="BF203"/>
  <c r="T203"/>
  <c r="T202"/>
  <c r="R203"/>
  <c r="R202"/>
  <c r="P203"/>
  <c r="P202"/>
  <c r="BK203"/>
  <c r="BK202"/>
  <c r="J202"/>
  <c r="J203"/>
  <c r="BE203"/>
  <c r="J67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66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63"/>
  <c i="7" r="BH100"/>
  <c r="F35"/>
  <c i="1" r="BC63"/>
  <c i="7" r="BG100"/>
  <c r="F34"/>
  <c i="1" r="BB63"/>
  <c i="7" r="BF100"/>
  <c r="J33"/>
  <c i="1" r="AW63"/>
  <c i="7" r="F33"/>
  <c i="1" r="BA63"/>
  <c i="7" r="T100"/>
  <c r="T99"/>
  <c r="T98"/>
  <c r="T97"/>
  <c r="R100"/>
  <c r="R99"/>
  <c r="R98"/>
  <c r="R97"/>
  <c r="P100"/>
  <c r="P99"/>
  <c r="P98"/>
  <c r="P97"/>
  <c i="1" r="AU63"/>
  <c i="7" r="BK100"/>
  <c r="BK99"/>
  <c r="J99"/>
  <c r="BK98"/>
  <c r="J98"/>
  <c r="BK97"/>
  <c r="J97"/>
  <c r="J60"/>
  <c r="J29"/>
  <c i="1" r="AG63"/>
  <c i="7" r="J100"/>
  <c r="BE100"/>
  <c r="J32"/>
  <c i="1" r="AV63"/>
  <c i="7" r="F32"/>
  <c i="1" r="AZ63"/>
  <c i="7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61"/>
  <c r="AX61"/>
  <c i="6"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1"/>
  <c r="BH281"/>
  <c r="BG281"/>
  <c r="BF281"/>
  <c r="T281"/>
  <c r="T280"/>
  <c r="R281"/>
  <c r="R280"/>
  <c r="P281"/>
  <c r="P280"/>
  <c r="BK281"/>
  <c r="BK280"/>
  <c r="J280"/>
  <c r="J281"/>
  <c r="BE281"/>
  <c r="J75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T271"/>
  <c r="T270"/>
  <c r="R272"/>
  <c r="R271"/>
  <c r="R270"/>
  <c r="P272"/>
  <c r="P271"/>
  <c r="P270"/>
  <c r="BK272"/>
  <c r="BK271"/>
  <c r="J271"/>
  <c r="BK270"/>
  <c r="J270"/>
  <c r="J272"/>
  <c r="BE272"/>
  <c r="J74"/>
  <c r="J73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5"/>
  <c r="BH255"/>
  <c r="BG255"/>
  <c r="BF255"/>
  <c r="T255"/>
  <c r="T254"/>
  <c r="R255"/>
  <c r="R254"/>
  <c r="P255"/>
  <c r="P254"/>
  <c r="BK255"/>
  <c r="BK254"/>
  <c r="J254"/>
  <c r="J255"/>
  <c r="BE255"/>
  <c r="J72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1"/>
  <c r="BH241"/>
  <c r="BG241"/>
  <c r="BF241"/>
  <c r="T241"/>
  <c r="T240"/>
  <c r="R241"/>
  <c r="R240"/>
  <c r="P241"/>
  <c r="P240"/>
  <c r="BK241"/>
  <c r="BK240"/>
  <c r="J240"/>
  <c r="J241"/>
  <c r="BE241"/>
  <c r="J7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T224"/>
  <c r="R225"/>
  <c r="R224"/>
  <c r="P225"/>
  <c r="P224"/>
  <c r="BK225"/>
  <c r="BK224"/>
  <c r="J224"/>
  <c r="J225"/>
  <c r="BE225"/>
  <c r="J70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T205"/>
  <c r="T204"/>
  <c r="R206"/>
  <c r="R205"/>
  <c r="R204"/>
  <c r="P206"/>
  <c r="P205"/>
  <c r="P204"/>
  <c r="BK206"/>
  <c r="BK205"/>
  <c r="J205"/>
  <c r="BK204"/>
  <c r="J204"/>
  <c r="J206"/>
  <c r="BE206"/>
  <c r="J69"/>
  <c r="J68"/>
  <c r="BI203"/>
  <c r="BH203"/>
  <c r="BG203"/>
  <c r="BF203"/>
  <c r="T203"/>
  <c r="T202"/>
  <c r="R203"/>
  <c r="R202"/>
  <c r="P203"/>
  <c r="P202"/>
  <c r="BK203"/>
  <c r="BK202"/>
  <c r="J202"/>
  <c r="J203"/>
  <c r="BE203"/>
  <c r="J67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66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61"/>
  <c i="6" r="BH100"/>
  <c r="F35"/>
  <c i="1" r="BC61"/>
  <c i="6" r="BG100"/>
  <c r="F34"/>
  <c i="1" r="BB61"/>
  <c i="6" r="BF100"/>
  <c r="J33"/>
  <c i="1" r="AW61"/>
  <c i="6" r="F33"/>
  <c i="1" r="BA61"/>
  <c i="6" r="T100"/>
  <c r="T99"/>
  <c r="T98"/>
  <c r="T97"/>
  <c r="R100"/>
  <c r="R99"/>
  <c r="R98"/>
  <c r="R97"/>
  <c r="P100"/>
  <c r="P99"/>
  <c r="P98"/>
  <c r="P97"/>
  <c i="1" r="AU61"/>
  <c i="6" r="BK100"/>
  <c r="BK99"/>
  <c r="J99"/>
  <c r="BK98"/>
  <c r="J98"/>
  <c r="BK97"/>
  <c r="J97"/>
  <c r="J60"/>
  <c r="J29"/>
  <c i="1" r="AG61"/>
  <c i="6" r="J100"/>
  <c r="BE100"/>
  <c r="J32"/>
  <c i="1" r="AV61"/>
  <c i="6" r="F32"/>
  <c i="1" r="AZ61"/>
  <c i="6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59"/>
  <c r="AX59"/>
  <c i="5"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0"/>
  <c r="BH280"/>
  <c r="BG280"/>
  <c r="BF280"/>
  <c r="T280"/>
  <c r="T279"/>
  <c r="R280"/>
  <c r="R279"/>
  <c r="P280"/>
  <c r="P279"/>
  <c r="BK280"/>
  <c r="BK279"/>
  <c r="J279"/>
  <c r="J280"/>
  <c r="BE280"/>
  <c r="J75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T270"/>
  <c r="T269"/>
  <c r="R271"/>
  <c r="R270"/>
  <c r="R269"/>
  <c r="P271"/>
  <c r="P270"/>
  <c r="P269"/>
  <c r="BK271"/>
  <c r="BK270"/>
  <c r="J270"/>
  <c r="BK269"/>
  <c r="J269"/>
  <c r="J271"/>
  <c r="BE271"/>
  <c r="J74"/>
  <c r="J73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5"/>
  <c r="BH255"/>
  <c r="BG255"/>
  <c r="BF255"/>
  <c r="T255"/>
  <c r="T254"/>
  <c r="R255"/>
  <c r="R254"/>
  <c r="P255"/>
  <c r="P254"/>
  <c r="BK255"/>
  <c r="BK254"/>
  <c r="J254"/>
  <c r="J255"/>
  <c r="BE255"/>
  <c r="J72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1"/>
  <c r="BH241"/>
  <c r="BG241"/>
  <c r="BF241"/>
  <c r="T241"/>
  <c r="T240"/>
  <c r="R241"/>
  <c r="R240"/>
  <c r="P241"/>
  <c r="P240"/>
  <c r="BK241"/>
  <c r="BK240"/>
  <c r="J240"/>
  <c r="J241"/>
  <c r="BE241"/>
  <c r="J7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T224"/>
  <c r="R225"/>
  <c r="R224"/>
  <c r="P225"/>
  <c r="P224"/>
  <c r="BK225"/>
  <c r="BK224"/>
  <c r="J224"/>
  <c r="J225"/>
  <c r="BE225"/>
  <c r="J70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T205"/>
  <c r="T204"/>
  <c r="R206"/>
  <c r="R205"/>
  <c r="R204"/>
  <c r="P206"/>
  <c r="P205"/>
  <c r="P204"/>
  <c r="BK206"/>
  <c r="BK205"/>
  <c r="J205"/>
  <c r="BK204"/>
  <c r="J204"/>
  <c r="J206"/>
  <c r="BE206"/>
  <c r="J69"/>
  <c r="J68"/>
  <c r="BI203"/>
  <c r="BH203"/>
  <c r="BG203"/>
  <c r="BF203"/>
  <c r="T203"/>
  <c r="T202"/>
  <c r="R203"/>
  <c r="R202"/>
  <c r="P203"/>
  <c r="P202"/>
  <c r="BK203"/>
  <c r="BK202"/>
  <c r="J202"/>
  <c r="J203"/>
  <c r="BE203"/>
  <c r="J67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66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59"/>
  <c i="5" r="BH100"/>
  <c r="F35"/>
  <c i="1" r="BC59"/>
  <c i="5" r="BG100"/>
  <c r="F34"/>
  <c i="1" r="BB59"/>
  <c i="5" r="BF100"/>
  <c r="J33"/>
  <c i="1" r="AW59"/>
  <c i="5" r="F33"/>
  <c i="1" r="BA59"/>
  <c i="5" r="T100"/>
  <c r="T99"/>
  <c r="T98"/>
  <c r="T97"/>
  <c r="R100"/>
  <c r="R99"/>
  <c r="R98"/>
  <c r="R97"/>
  <c r="P100"/>
  <c r="P99"/>
  <c r="P98"/>
  <c r="P97"/>
  <c i="1" r="AU59"/>
  <c i="5" r="BK100"/>
  <c r="BK99"/>
  <c r="J99"/>
  <c r="BK98"/>
  <c r="J98"/>
  <c r="BK97"/>
  <c r="J97"/>
  <c r="J60"/>
  <c r="J29"/>
  <c i="1" r="AG59"/>
  <c i="5" r="J100"/>
  <c r="BE100"/>
  <c r="J32"/>
  <c i="1" r="AV59"/>
  <c i="5" r="F32"/>
  <c i="1" r="AZ59"/>
  <c i="5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57"/>
  <c r="AX57"/>
  <c i="4"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79"/>
  <c r="BH279"/>
  <c r="BG279"/>
  <c r="BF279"/>
  <c r="T279"/>
  <c r="T278"/>
  <c r="R279"/>
  <c r="R278"/>
  <c r="P279"/>
  <c r="P278"/>
  <c r="BK279"/>
  <c r="BK278"/>
  <c r="J278"/>
  <c r="J279"/>
  <c r="BE279"/>
  <c r="J75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70"/>
  <c r="BH270"/>
  <c r="BG270"/>
  <c r="BF270"/>
  <c r="T270"/>
  <c r="T269"/>
  <c r="T268"/>
  <c r="R270"/>
  <c r="R269"/>
  <c r="R268"/>
  <c r="P270"/>
  <c r="P269"/>
  <c r="P268"/>
  <c r="BK270"/>
  <c r="BK269"/>
  <c r="J269"/>
  <c r="BK268"/>
  <c r="J268"/>
  <c r="J270"/>
  <c r="BE270"/>
  <c r="J74"/>
  <c r="J73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54"/>
  <c r="BH254"/>
  <c r="BG254"/>
  <c r="BF254"/>
  <c r="T254"/>
  <c r="T253"/>
  <c r="R254"/>
  <c r="R253"/>
  <c r="P254"/>
  <c r="P253"/>
  <c r="BK254"/>
  <c r="BK253"/>
  <c r="J253"/>
  <c r="J254"/>
  <c r="BE254"/>
  <c r="J72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1"/>
  <c r="BH241"/>
  <c r="BG241"/>
  <c r="BF241"/>
  <c r="T241"/>
  <c r="T240"/>
  <c r="R241"/>
  <c r="R240"/>
  <c r="P241"/>
  <c r="P240"/>
  <c r="BK241"/>
  <c r="BK240"/>
  <c r="J240"/>
  <c r="J241"/>
  <c r="BE241"/>
  <c r="J71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8"/>
  <c r="BH228"/>
  <c r="BG228"/>
  <c r="BF228"/>
  <c r="T228"/>
  <c r="R228"/>
  <c r="P228"/>
  <c r="BK228"/>
  <c r="J228"/>
  <c r="BE228"/>
  <c r="BI225"/>
  <c r="BH225"/>
  <c r="BG225"/>
  <c r="BF225"/>
  <c r="T225"/>
  <c r="T224"/>
  <c r="R225"/>
  <c r="R224"/>
  <c r="P225"/>
  <c r="P224"/>
  <c r="BK225"/>
  <c r="BK224"/>
  <c r="J224"/>
  <c r="J225"/>
  <c r="BE225"/>
  <c r="J70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T205"/>
  <c r="T204"/>
  <c r="R206"/>
  <c r="R205"/>
  <c r="R204"/>
  <c r="P206"/>
  <c r="P205"/>
  <c r="P204"/>
  <c r="BK206"/>
  <c r="BK205"/>
  <c r="J205"/>
  <c r="BK204"/>
  <c r="J204"/>
  <c r="J206"/>
  <c r="BE206"/>
  <c r="J69"/>
  <c r="J68"/>
  <c r="BI203"/>
  <c r="BH203"/>
  <c r="BG203"/>
  <c r="BF203"/>
  <c r="T203"/>
  <c r="T202"/>
  <c r="R203"/>
  <c r="R202"/>
  <c r="P203"/>
  <c r="P202"/>
  <c r="BK203"/>
  <c r="BK202"/>
  <c r="J202"/>
  <c r="J203"/>
  <c r="BE203"/>
  <c r="J67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66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57"/>
  <c i="4" r="BH100"/>
  <c r="F35"/>
  <c i="1" r="BC57"/>
  <c i="4" r="BG100"/>
  <c r="F34"/>
  <c i="1" r="BB57"/>
  <c i="4" r="BF100"/>
  <c r="J33"/>
  <c i="1" r="AW57"/>
  <c i="4" r="F33"/>
  <c i="1" r="BA57"/>
  <c i="4" r="T100"/>
  <c r="T99"/>
  <c r="T98"/>
  <c r="T97"/>
  <c r="R100"/>
  <c r="R99"/>
  <c r="R98"/>
  <c r="R97"/>
  <c r="P100"/>
  <c r="P99"/>
  <c r="P98"/>
  <c r="P97"/>
  <c i="1" r="AU57"/>
  <c i="4" r="BK100"/>
  <c r="BK99"/>
  <c r="J99"/>
  <c r="BK98"/>
  <c r="J98"/>
  <c r="BK97"/>
  <c r="J97"/>
  <c r="J60"/>
  <c r="J29"/>
  <c i="1" r="AG57"/>
  <c i="4" r="J100"/>
  <c r="BE100"/>
  <c r="J32"/>
  <c i="1" r="AV57"/>
  <c i="4" r="F32"/>
  <c i="1" r="AZ57"/>
  <c i="4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55"/>
  <c r="AX55"/>
  <c i="3"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3"/>
  <c r="BH293"/>
  <c r="BG293"/>
  <c r="BF293"/>
  <c r="T293"/>
  <c r="T292"/>
  <c r="R293"/>
  <c r="R292"/>
  <c r="P293"/>
  <c r="P292"/>
  <c r="BK293"/>
  <c r="BK292"/>
  <c r="J292"/>
  <c r="J293"/>
  <c r="BE293"/>
  <c r="J75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T283"/>
  <c r="T282"/>
  <c r="R284"/>
  <c r="R283"/>
  <c r="R282"/>
  <c r="P284"/>
  <c r="P283"/>
  <c r="P282"/>
  <c r="BK284"/>
  <c r="BK283"/>
  <c r="J283"/>
  <c r="BK282"/>
  <c r="J282"/>
  <c r="J284"/>
  <c r="BE284"/>
  <c r="J74"/>
  <c r="J73"/>
  <c r="BI281"/>
  <c r="BH281"/>
  <c r="BG281"/>
  <c r="BF281"/>
  <c r="T281"/>
  <c r="R281"/>
  <c r="P281"/>
  <c r="BK281"/>
  <c r="J281"/>
  <c r="BE281"/>
  <c r="BI274"/>
  <c r="BH274"/>
  <c r="BG274"/>
  <c r="BF274"/>
  <c r="T274"/>
  <c r="R274"/>
  <c r="P274"/>
  <c r="BK274"/>
  <c r="J274"/>
  <c r="BE274"/>
  <c r="BI268"/>
  <c r="BH268"/>
  <c r="BG268"/>
  <c r="BF268"/>
  <c r="T268"/>
  <c r="T267"/>
  <c r="R268"/>
  <c r="R267"/>
  <c r="P268"/>
  <c r="P267"/>
  <c r="BK268"/>
  <c r="BK267"/>
  <c r="J267"/>
  <c r="J268"/>
  <c r="BE268"/>
  <c r="J72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4"/>
  <c r="BH254"/>
  <c r="BG254"/>
  <c r="BF254"/>
  <c r="T254"/>
  <c r="T253"/>
  <c r="R254"/>
  <c r="R253"/>
  <c r="P254"/>
  <c r="P253"/>
  <c r="BK254"/>
  <c r="BK253"/>
  <c r="J253"/>
  <c r="J254"/>
  <c r="BE254"/>
  <c r="J71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8"/>
  <c r="BH238"/>
  <c r="BG238"/>
  <c r="BF238"/>
  <c r="T238"/>
  <c r="T237"/>
  <c r="R238"/>
  <c r="R237"/>
  <c r="P238"/>
  <c r="P237"/>
  <c r="BK238"/>
  <c r="BK237"/>
  <c r="J237"/>
  <c r="J238"/>
  <c r="BE238"/>
  <c r="J70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4"/>
  <c r="BH214"/>
  <c r="BG214"/>
  <c r="BF214"/>
  <c r="T214"/>
  <c r="R214"/>
  <c r="P214"/>
  <c r="BK214"/>
  <c r="J214"/>
  <c r="BE214"/>
  <c r="BI212"/>
  <c r="BH212"/>
  <c r="BG212"/>
  <c r="BF212"/>
  <c r="T212"/>
  <c r="T211"/>
  <c r="T210"/>
  <c r="R212"/>
  <c r="R211"/>
  <c r="R210"/>
  <c r="P212"/>
  <c r="P211"/>
  <c r="P210"/>
  <c r="BK212"/>
  <c r="BK211"/>
  <c r="J211"/>
  <c r="BK210"/>
  <c r="J210"/>
  <c r="J212"/>
  <c r="BE212"/>
  <c r="J69"/>
  <c r="J68"/>
  <c r="BI209"/>
  <c r="BH209"/>
  <c r="BG209"/>
  <c r="BF209"/>
  <c r="T209"/>
  <c r="T208"/>
  <c r="R209"/>
  <c r="R208"/>
  <c r="P209"/>
  <c r="P208"/>
  <c r="BK209"/>
  <c r="BK208"/>
  <c r="J208"/>
  <c r="J209"/>
  <c r="BE209"/>
  <c r="J67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6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T158"/>
  <c r="R159"/>
  <c r="R158"/>
  <c r="P159"/>
  <c r="P158"/>
  <c r="BK159"/>
  <c r="BK158"/>
  <c r="J158"/>
  <c r="J159"/>
  <c r="BE159"/>
  <c r="J65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55"/>
  <c i="3" r="BH100"/>
  <c r="F35"/>
  <c i="1" r="BC55"/>
  <c i="3" r="BG100"/>
  <c r="F34"/>
  <c i="1" r="BB55"/>
  <c i="3" r="BF100"/>
  <c r="J33"/>
  <c i="1" r="AW55"/>
  <c i="3" r="F33"/>
  <c i="1" r="BA55"/>
  <c i="3" r="T100"/>
  <c r="T99"/>
  <c r="T98"/>
  <c r="T97"/>
  <c r="R100"/>
  <c r="R99"/>
  <c r="R98"/>
  <c r="R97"/>
  <c r="P100"/>
  <c r="P99"/>
  <c r="P98"/>
  <c r="P97"/>
  <c i="1" r="AU55"/>
  <c i="3" r="BK100"/>
  <c r="BK99"/>
  <c r="J99"/>
  <c r="BK98"/>
  <c r="J98"/>
  <c r="BK97"/>
  <c r="J97"/>
  <c r="J60"/>
  <c r="J29"/>
  <c i="1" r="AG55"/>
  <c i="3" r="J100"/>
  <c r="BE100"/>
  <c r="J32"/>
  <c i="1" r="AV55"/>
  <c i="3" r="F32"/>
  <c i="1" r="AZ55"/>
  <c i="3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AY53"/>
  <c r="AX53"/>
  <c i="2"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6"/>
  <c r="BH286"/>
  <c r="BG286"/>
  <c r="BF286"/>
  <c r="T286"/>
  <c r="T285"/>
  <c r="R286"/>
  <c r="R285"/>
  <c r="P286"/>
  <c r="P285"/>
  <c r="BK286"/>
  <c r="BK285"/>
  <c r="J285"/>
  <c r="J286"/>
  <c r="BE286"/>
  <c r="J7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T276"/>
  <c r="T275"/>
  <c r="R277"/>
  <c r="R276"/>
  <c r="R275"/>
  <c r="P277"/>
  <c r="P276"/>
  <c r="P275"/>
  <c r="BK277"/>
  <c r="BK276"/>
  <c r="J276"/>
  <c r="BK275"/>
  <c r="J275"/>
  <c r="J277"/>
  <c r="BE277"/>
  <c r="J74"/>
  <c r="J73"/>
  <c r="BI274"/>
  <c r="BH274"/>
  <c r="BG274"/>
  <c r="BF274"/>
  <c r="T274"/>
  <c r="R274"/>
  <c r="P274"/>
  <c r="BK274"/>
  <c r="J274"/>
  <c r="BE274"/>
  <c r="BI267"/>
  <c r="BH267"/>
  <c r="BG267"/>
  <c r="BF267"/>
  <c r="T267"/>
  <c r="R267"/>
  <c r="P267"/>
  <c r="BK267"/>
  <c r="J267"/>
  <c r="BE267"/>
  <c r="BI260"/>
  <c r="BH260"/>
  <c r="BG260"/>
  <c r="BF260"/>
  <c r="T260"/>
  <c r="T259"/>
  <c r="R260"/>
  <c r="R259"/>
  <c r="P260"/>
  <c r="P259"/>
  <c r="BK260"/>
  <c r="BK259"/>
  <c r="J259"/>
  <c r="J260"/>
  <c r="BE260"/>
  <c r="J72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6"/>
  <c r="BH246"/>
  <c r="BG246"/>
  <c r="BF246"/>
  <c r="T246"/>
  <c r="T245"/>
  <c r="R246"/>
  <c r="R245"/>
  <c r="P246"/>
  <c r="P245"/>
  <c r="BK246"/>
  <c r="BK245"/>
  <c r="J245"/>
  <c r="J246"/>
  <c r="BE246"/>
  <c r="J71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T228"/>
  <c r="R229"/>
  <c r="R228"/>
  <c r="P229"/>
  <c r="P228"/>
  <c r="BK229"/>
  <c r="BK228"/>
  <c r="J228"/>
  <c r="J229"/>
  <c r="BE229"/>
  <c r="J70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6"/>
  <c r="BH206"/>
  <c r="BG206"/>
  <c r="BF206"/>
  <c r="T206"/>
  <c r="R206"/>
  <c r="P206"/>
  <c r="BK206"/>
  <c r="J206"/>
  <c r="BE206"/>
  <c r="BI204"/>
  <c r="BH204"/>
  <c r="BG204"/>
  <c r="BF204"/>
  <c r="T204"/>
  <c r="T203"/>
  <c r="T202"/>
  <c r="R204"/>
  <c r="R203"/>
  <c r="R202"/>
  <c r="P204"/>
  <c r="P203"/>
  <c r="P202"/>
  <c r="BK204"/>
  <c r="BK203"/>
  <c r="J203"/>
  <c r="BK202"/>
  <c r="J202"/>
  <c r="J204"/>
  <c r="BE204"/>
  <c r="J69"/>
  <c r="J68"/>
  <c r="BI201"/>
  <c r="BH201"/>
  <c r="BG201"/>
  <c r="BF201"/>
  <c r="T201"/>
  <c r="T200"/>
  <c r="R201"/>
  <c r="R200"/>
  <c r="P201"/>
  <c r="P200"/>
  <c r="BK201"/>
  <c r="BK200"/>
  <c r="J200"/>
  <c r="J201"/>
  <c r="BE201"/>
  <c r="J67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66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5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2"/>
  <c r="BH112"/>
  <c r="BG112"/>
  <c r="BF112"/>
  <c r="T112"/>
  <c r="T111"/>
  <c r="R112"/>
  <c r="R111"/>
  <c r="P112"/>
  <c r="P111"/>
  <c r="BK112"/>
  <c r="BK111"/>
  <c r="J111"/>
  <c r="J112"/>
  <c r="BE112"/>
  <c r="J64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T101"/>
  <c r="R102"/>
  <c r="R101"/>
  <c r="P102"/>
  <c r="P101"/>
  <c r="BK102"/>
  <c r="BK101"/>
  <c r="J101"/>
  <c r="J102"/>
  <c r="BE102"/>
  <c r="J63"/>
  <c r="BI100"/>
  <c r="F36"/>
  <c i="1" r="BD53"/>
  <c i="2" r="BH100"/>
  <c r="F35"/>
  <c i="1" r="BC53"/>
  <c i="2" r="BG100"/>
  <c r="F34"/>
  <c i="1" r="BB53"/>
  <c i="2" r="BF100"/>
  <c r="J33"/>
  <c i="1" r="AW53"/>
  <c i="2" r="F33"/>
  <c i="1" r="BA53"/>
  <c i="2" r="T100"/>
  <c r="T99"/>
  <c r="T98"/>
  <c r="T97"/>
  <c r="R100"/>
  <c r="R99"/>
  <c r="R98"/>
  <c r="R97"/>
  <c r="P100"/>
  <c r="P99"/>
  <c r="P98"/>
  <c r="P97"/>
  <c i="1" r="AU53"/>
  <c i="2" r="BK100"/>
  <c r="BK99"/>
  <c r="J99"/>
  <c r="BK98"/>
  <c r="J98"/>
  <c r="BK97"/>
  <c r="J97"/>
  <c r="J60"/>
  <c r="J29"/>
  <c i="1" r="AG53"/>
  <c i="2" r="J100"/>
  <c r="BE100"/>
  <c r="J32"/>
  <c i="1" r="AV53"/>
  <c i="2" r="F32"/>
  <c i="1" r="AZ53"/>
  <c i="2" r="J62"/>
  <c r="J61"/>
  <c r="J93"/>
  <c r="F93"/>
  <c r="F91"/>
  <c r="E89"/>
  <c r="J55"/>
  <c r="F55"/>
  <c r="F53"/>
  <c r="E51"/>
  <c r="J38"/>
  <c r="J20"/>
  <c r="E20"/>
  <c r="F94"/>
  <c r="F56"/>
  <c r="J19"/>
  <c r="J14"/>
  <c r="J91"/>
  <c r="J53"/>
  <c r="E7"/>
  <c r="E85"/>
  <c r="E47"/>
  <c i="1" r="BD66"/>
  <c r="BC66"/>
  <c r="BB66"/>
  <c r="BA66"/>
  <c r="AZ66"/>
  <c r="AY66"/>
  <c r="AX66"/>
  <c r="AW66"/>
  <c r="AV66"/>
  <c r="AU66"/>
  <c r="AT66"/>
  <c r="AS66"/>
  <c r="AG66"/>
  <c r="BD64"/>
  <c r="BC64"/>
  <c r="BB64"/>
  <c r="BA64"/>
  <c r="AZ64"/>
  <c r="AY64"/>
  <c r="AX64"/>
  <c r="AW64"/>
  <c r="AV64"/>
  <c r="AU64"/>
  <c r="AT64"/>
  <c r="AS64"/>
  <c r="AG64"/>
  <c r="BD62"/>
  <c r="BC62"/>
  <c r="BB62"/>
  <c r="BA62"/>
  <c r="AZ62"/>
  <c r="AY62"/>
  <c r="AX62"/>
  <c r="AW62"/>
  <c r="AV62"/>
  <c r="AU62"/>
  <c r="AT62"/>
  <c r="AS62"/>
  <c r="AG62"/>
  <c r="BD60"/>
  <c r="BC60"/>
  <c r="BB60"/>
  <c r="BA60"/>
  <c r="AZ60"/>
  <c r="AY60"/>
  <c r="AX60"/>
  <c r="AW60"/>
  <c r="AV60"/>
  <c r="AU60"/>
  <c r="AT60"/>
  <c r="AS60"/>
  <c r="AG60"/>
  <c r="BD58"/>
  <c r="BC58"/>
  <c r="BB58"/>
  <c r="BA58"/>
  <c r="AZ58"/>
  <c r="AY58"/>
  <c r="AX58"/>
  <c r="AW58"/>
  <c r="AV58"/>
  <c r="AU58"/>
  <c r="AT58"/>
  <c r="AS58"/>
  <c r="AG58"/>
  <c r="BD56"/>
  <c r="BC56"/>
  <c r="BB56"/>
  <c r="BA56"/>
  <c r="AZ56"/>
  <c r="AY56"/>
  <c r="AX56"/>
  <c r="AW56"/>
  <c r="AV56"/>
  <c r="AU56"/>
  <c r="AT56"/>
  <c r="AS56"/>
  <c r="AG56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7"/>
  <c r="AN67"/>
  <c r="AN66"/>
  <c r="AT65"/>
  <c r="AN65"/>
  <c r="AN64"/>
  <c r="AT63"/>
  <c r="AN63"/>
  <c r="AN62"/>
  <c r="AT61"/>
  <c r="AN61"/>
  <c r="AN60"/>
  <c r="AT59"/>
  <c r="AN59"/>
  <c r="AN58"/>
  <c r="AT57"/>
  <c r="AN57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<sst xmlns="http://schemas.openxmlformats.org/spreadsheetml/2006/main">
  <si>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</si>
  <si>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</si>
  <si>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</si>
  <si>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</si>
  <si>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</si>
  <si>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</si>
  <si>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</si>
  <si>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{b9264514-b070-4e95-9036-448799648dd2}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</si>
  <si>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</si>
  <si>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</si>
  <si>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</si>
  <si>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</si>
  <si>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</si>
  <si>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</si>
  <si>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</si>
  <si>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</si>
  <si>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65018114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</si>
  <si>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</si>
  <si>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</si>
  <si>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výtahů v koridorových ŽST. v úseku Vraňany - Děčín</t>
  </si>
  <si>
    <t>KSO:</t>
  </si>
  <si>
    <t/>
  </si>
  <si>
    <t>CC-CZ:</t>
  </si>
  <si>
    <t>Místo:</t>
  </si>
  <si>
    <t>obvod OŘ Ústí nad Labem</t>
  </si>
  <si>
    <t>Datum:</t>
  </si>
  <si>
    <t>11. 9. 2018</t>
  </si>
  <si>
    <t>Zadavatel:</t>
  </si>
  <si>
    <t>IČ:</t>
  </si>
  <si>
    <t>SŽDC</t>
  </si>
  <si>
    <t>DIČ:</t>
  </si>
  <si>
    <t>Uchazeč:</t>
  </si>
  <si>
    <t>Vyplň údaj</t>
  </si>
  <si>
    <t>Projektant:</t>
  </si>
  <si>
    <t>ENGINEERS.CZ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</si>
  <si>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</si>
  <si>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</si>
  <si>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</si>
  <si>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</si>
  <si>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</si>
  <si>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</si>
  <si>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</si>
  <si>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</si>
  <si>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</si>
  <si>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</si>
  <si>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</si>
  <si>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</si>
  <si>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</si>
  <si>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</si>
  <si>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</si>
  <si>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</si>
  <si>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</si>
  <si>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</si>
  <si>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</si>
  <si>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</si>
  <si>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</si>
  <si>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</si>
  <si>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</si>
  <si>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</si>
  <si>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</si>
  <si>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</si>
  <si>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</si>
  <si>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</si>
  <si>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</si>
  <si>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</si>
  <si>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</si>
  <si>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</si>
  <si>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</si>
  <si>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</si>
  <si>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</si>
  <si>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</si>
  <si>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</si>
  <si>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</si>
  <si>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</si>
  <si>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</si>
  <si>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</si>
  <si>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</si>
  <si>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 xml:space="preserve">PRACKOVICE N. L.  - VÝTAH NA 1. NÁSTUPIŠTI</t>
  </si>
  <si>
    <t>STA</t>
  </si>
  <si>
    <t>{51d3cff1-4e9c-4862-a738-87897017d338}</t>
  </si>
  <si>
    <t>2</t>
  </si>
  <si>
    <t>/</t>
  </si>
  <si>
    <t>01</t>
  </si>
  <si>
    <t>PRACKOVICE NAD LABEM - VÝTAH NA 1.NÁSTUPIŠTI</t>
  </si>
  <si>
    <t>Soupis</t>
  </si>
  <si>
    <t>{9b45495f-ff65-45ea-a6fd-18137e0f8634}</t>
  </si>
  <si>
    <t>815 9</t>
  </si>
  <si>
    <t>PRACKOVICE N. L. - VÝTAH NA 2. NÁSTUPIŠTI</t>
  </si>
  <si>
    <t>{ee956ed9-158c-4a65-b046-296d2d21c156}</t>
  </si>
  <si>
    <t>PRACKOVICE NAD LABEM - MODERNIZACE VÝTAHU - VÝTAH NA 2.NÁSTUPIŠTI</t>
  </si>
  <si>
    <t>{e44e7adc-ab87-4c86-b8d3-43e9df71fa5e}</t>
  </si>
  <si>
    <t>3</t>
  </si>
  <si>
    <t>POVRLY - VÝTAH U BUDOVY</t>
  </si>
  <si>
    <t>{cf7d88cb-5237-4fec-b660-55895c032069}</t>
  </si>
  <si>
    <t>{33fc2162-df87-4006-97c5-a4dd50017298}</t>
  </si>
  <si>
    <t>4</t>
  </si>
  <si>
    <t>POVRLY - 3. NÁSTUPIŠTĚ</t>
  </si>
  <si>
    <t>{586a865e-1bdb-46a3-8c0f-14732fcd52e4}</t>
  </si>
  <si>
    <t>{12e2b79b-e64e-40c8-9a89-54455c86670d}</t>
  </si>
  <si>
    <t>5</t>
  </si>
  <si>
    <t>HNĚVICE - VÝTAH NA 1. NÁSTUPIŠTI</t>
  </si>
  <si>
    <t>{8905a9f0-fbc3-4114-bc9f-e063ef80e5ae}</t>
  </si>
  <si>
    <t xml:space="preserve">HNĚVICE -  1. NÁSTUPIŠTI</t>
  </si>
  <si>
    <t>{03e99615-3f12-4386-9b4b-a32c5ea6991c}</t>
  </si>
  <si>
    <t>6</t>
  </si>
  <si>
    <t>HNĚVICE - VÝTAH NA 2. NÁSTUPIŠTI</t>
  </si>
  <si>
    <t>{adcc598b-af5e-40b5-8ab7-011652a4e795}</t>
  </si>
  <si>
    <t>HNĚVICE - 2. NÁSTUPIŠTI</t>
  </si>
  <si>
    <t>{14bc7052-62e7-4370-9a74-73f397000d19}</t>
  </si>
  <si>
    <t>7</t>
  </si>
  <si>
    <t>BOHUŠOVICE N. O. - VÝTAH NA 3. NÁSTUPIŠTI</t>
  </si>
  <si>
    <t>{af15242b-0526-4c7a-aeb8-05d67bd9c45d}</t>
  </si>
  <si>
    <t xml:space="preserve">BOHUŠOVICE NAD OHŘÍ -  NÁSTUPIŠTI</t>
  </si>
  <si>
    <t>{7397e014-76d2-4692-8aa1-032362fc9ede}</t>
  </si>
  <si>
    <t>8</t>
  </si>
  <si>
    <t>DOLNÍ BEŘKOVICE - NÁSTUPIŠTĚ</t>
  </si>
  <si>
    <t>{3e79acde-ce38-469f-8dbc-e2171de45c48}</t>
  </si>
  <si>
    <t>DOLNÍ BEŘKOVCE - NÁSTUPIŠTĚ</t>
  </si>
  <si>
    <t>{c14baa53-a29b-402c-ad0d-43e4b6b3212a}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</si>
  <si>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</si>
  <si>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</si>
  <si>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</si>
  <si>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</si>
  <si>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</si>
  <si>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</si>
  <si>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</si>
  <si>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1 - PRACKOVICE N. L.  - VÝTAH NA 1. NÁSTUPIŠTI</t>
  </si>
  <si>
    <t>Soupis:</t>
  </si>
  <si>
    <t>01 - PRACKOVICE NAD LABEM - VÝTAH NA 1.NÁSTUPIŠTI</t>
  </si>
  <si>
    <t>Železniční stanice - Prackovice nad Labem</t>
  </si>
  <si>
    <t>Správa železniční dopravní cesty, Dlážděná, P1</t>
  </si>
  <si>
    <t xml:space="preserve"> </t>
  </si>
  <si>
    <t xml:space="preserve">POLOŽKOVÝ ROZPOČET ZPRACOVÁN V CENOVÉ SOUSTAVĚ URS PRAHA II/2017.  REKONSTRUKCE PROVEDENA ZA PROVOZU - NÁKLADY NA PŘEHRAZENÍ ŠACHTY + ÚKLID PROSTOR JSOU SOUČÁSTÍ VRN.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</si>
  <si>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</si>
  <si>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</si>
  <si>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</si>
  <si>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</si>
  <si>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</si>
  <si>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</si>
  <si>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VRN1 - Přípravné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</si>
  <si>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</si>
  <si>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</si>
  <si>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</si>
  <si>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</si>
  <si>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</si>
  <si>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</si>
  <si>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</si>
  <si>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</si>
  <si>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</si>
  <si>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</si>
  <si>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</si>
  <si>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33-M - Montáže dopr.zaříz.,sklad. zař. a váh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</si>
  <si>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</si>
  <si>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</si>
  <si>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</si>
  <si>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</si>
  <si>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</si>
  <si>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</si>
  <si>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</si>
  <si>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</si>
  <si>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</si>
  <si>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</si>
  <si>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</si>
  <si>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</si>
  <si>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</si>
  <si>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</si>
  <si>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</si>
  <si>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</si>
  <si>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</si>
  <si>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</si>
  <si>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VRN1</t>
  </si>
  <si>
    <t>Přípravné práce</t>
  </si>
  <si>
    <t>K</t>
  </si>
  <si>
    <t>011103R</t>
  </si>
  <si>
    <t>DETAILNÍ DOMĚŘENÍ POLOH A ŠACHTY</t>
  </si>
  <si>
    <t>kpl</t>
  </si>
  <si>
    <t>1890404141</t>
  </si>
  <si>
    <t>Svislé a kompletní konstrukce</t>
  </si>
  <si>
    <t>310278842</t>
  </si>
  <si>
    <t>Zazdívka otvorů ve zdivu nadzákladovém nepálenými tvárnicemi plochy přes 0,25 m2 do 1 m2 , ve zdi tl. do 300 mm</t>
  </si>
  <si>
    <t>m3</t>
  </si>
  <si>
    <t>CS ÚRS 2017 02</t>
  </si>
  <si>
    <t>-306842677</t>
  </si>
  <si>
    <t>VV</t>
  </si>
  <si>
    <t>"1.PP"0,3*0,3*0,3</t>
  </si>
  <si>
    <t>317941121</t>
  </si>
  <si>
    <t>Osazování ocelových válcovaných nosníků na zdivu I nebo IE nebo U nebo UE nebo L do č. 12 nebo výšky do 120 mm</t>
  </si>
  <si>
    <t>t</t>
  </si>
  <si>
    <t>536373285</t>
  </si>
  <si>
    <t>(1,6*7,38*2)/1000*2</t>
  </si>
  <si>
    <t>M</t>
  </si>
  <si>
    <t>130104300</t>
  </si>
  <si>
    <t>úhelník ocelový rovnostranný, v jakosti 11 375, 70 x 70 x 7 mm</t>
  </si>
  <si>
    <t>1262602196</t>
  </si>
  <si>
    <t>P</t>
  </si>
  <si>
    <t>Poznámka k položce:
Hmotnost: 7,39 kg/m</t>
  </si>
  <si>
    <t>0,047*1,08 "Přepočtené koeficientem množství</t>
  </si>
  <si>
    <t>346481111</t>
  </si>
  <si>
    <t>Zaplentování rýh, potrubí, válcovaných nosníků, výklenků nebo nik jakéhokoliv tvaru, na maltu ve stěnách nebo před stěnami rabicovým pletivem</t>
  </si>
  <si>
    <t>m2</t>
  </si>
  <si>
    <t>-441817391</t>
  </si>
  <si>
    <t>1,6*2*0,100*2+0,1*2*1,6*2*2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</si>
  <si>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</si>
  <si>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</si>
  <si>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</si>
  <si>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1755019520</t>
  </si>
  <si>
    <t>"nika - 1.PP+1.NP"1,6*2,32*2*2+0,08*2,32*2*2</t>
  </si>
  <si>
    <t>-0,9*2,0*2</t>
  </si>
  <si>
    <t>"zazdívka"0,3*0,3*2</t>
  </si>
  <si>
    <t>Součet</t>
  </si>
  <si>
    <t>612321141</t>
  </si>
  <si>
    <t>Omítka vápenocementová vnitřních ploch nanášená ručně dvouvrstvá, tloušťky jádrové omítky do 10 mm a tloušťky štuku do 3 mm štuková svislých konstrukcí stěn</t>
  </si>
  <si>
    <t>-1773427534</t>
  </si>
  <si>
    <t>612321191</t>
  </si>
  <si>
    <t>Omítka vápenocementová vnitřních ploch nanášená ručně Příplatek k cenám za každých dalších i započatých 5 mm tloušťky omítky přes 10 mm stěn</t>
  </si>
  <si>
    <t>-1430327794</t>
  </si>
  <si>
    <t>9</t>
  </si>
  <si>
    <t>619995001</t>
  </si>
  <si>
    <t>Začištění omítek (s dodáním hmot) kolem oken, dveří, podlah, obkladů apod.</t>
  </si>
  <si>
    <t>m</t>
  </si>
  <si>
    <t>1552800758</t>
  </si>
  <si>
    <t>(1,495+2,08*2)*2</t>
  </si>
  <si>
    <t>10</t>
  </si>
  <si>
    <t>622225123</t>
  </si>
  <si>
    <t>Oprava kontaktního zateplení z desek z minerální vlny jednotlivých malých ploch tloušťky přes 80 do 120 mm stěn, plochy jednotlivě přes 0,25 do 0,5 m2</t>
  </si>
  <si>
    <t>kus</t>
  </si>
  <si>
    <t>1254380700</t>
  </si>
  <si>
    <t>"2,2*0,145*2"2*2</t>
  </si>
  <si>
    <t>"1,05*0,145*2"2</t>
  </si>
  <si>
    <t>11</t>
  </si>
  <si>
    <t>622131101</t>
  </si>
  <si>
    <t>Podkladní a spojovací vrstva vnějších omítaných ploch cementový postřik nanášený ručně celoplošně stěn</t>
  </si>
  <si>
    <t>-2115283112</t>
  </si>
  <si>
    <t>2,0*0,205*4</t>
  </si>
  <si>
    <t>1,495*0,205*2</t>
  </si>
  <si>
    <t>12</t>
  </si>
  <si>
    <t>622321141</t>
  </si>
  <si>
    <t>Omítka vápenocementová vnějších ploch nanášená ručně dvouvrstvá, tloušťky jádrové omítky do 15 mm a tloušťky štuku do 3 mm štuková stěn</t>
  </si>
  <si>
    <t>-616270110</t>
  </si>
  <si>
    <t>13</t>
  </si>
  <si>
    <t>622321191</t>
  </si>
  <si>
    <t>Omítka vápenocementová vnějších ploch nanášená ručně Příplatek k cenám za každých dalších i započatých 5 mm tloušťky omítky přes 15 mm stěn</t>
  </si>
  <si>
    <t>-671028091</t>
  </si>
  <si>
    <t>14</t>
  </si>
  <si>
    <t>622142001</t>
  </si>
  <si>
    <t>Potažení vnějších ploch pletivem v ploše nebo pruzích, na plném podkladu sklovláknitým vtlačením do tmelu stěn</t>
  </si>
  <si>
    <t>1830917858</t>
  </si>
  <si>
    <t>6225110R</t>
  </si>
  <si>
    <t xml:space="preserve">Omítka tenkovrstvá akrylátová vnějších ploch probarvená, včetně penetrace </t>
  </si>
  <si>
    <t>1198572188</t>
  </si>
  <si>
    <t>2,2*0,145*2*2</t>
  </si>
  <si>
    <t>1,05*0,145*2</t>
  </si>
  <si>
    <t>16</t>
  </si>
  <si>
    <t>624635311</t>
  </si>
  <si>
    <t>Úpravy vnějších vodorovných a svislých spar obvodového pláště z panelových dílců tmelení spáry tmelem akrylátovým, průřezu tmeleného profilu přes 200 do 400 mm2</t>
  </si>
  <si>
    <t>-1733597441</t>
  </si>
  <si>
    <t>2,0*2*2</t>
  </si>
  <si>
    <t>17</t>
  </si>
  <si>
    <t>631311121</t>
  </si>
  <si>
    <t>Doplnění dosavadních mazanin prostým betonem s dodáním hmot, bez potěru, plochy jednotlivě do 1 m2 a tl. do 80 mm</t>
  </si>
  <si>
    <t>912425225</t>
  </si>
  <si>
    <t>"1.PP+1.NP"1,03*2*0,08*0,08</t>
  </si>
  <si>
    <t>Ostatní konstrukce a práce, bourání</t>
  </si>
  <si>
    <t>18</t>
  </si>
  <si>
    <t>949321111</t>
  </si>
  <si>
    <t>Montáž lešení dílcového do šachet (výtahových, potrubních) o půdorysné ploše do 6 m2, výšky do 10 m</t>
  </si>
  <si>
    <t>-473379841</t>
  </si>
  <si>
    <t>8,772</t>
  </si>
  <si>
    <t>19</t>
  </si>
  <si>
    <t>949321211</t>
  </si>
  <si>
    <t>Montáž lešení dílcového do šachet (výtahových, potrubních) Příplatek za první a každý další den použití lešení k ceně -1111, -1112 nebo -1113</t>
  </si>
  <si>
    <t>1568754668</t>
  </si>
  <si>
    <t>8,772*39 "Přepočtené koeficientem množství</t>
  </si>
  <si>
    <t>20</t>
  </si>
  <si>
    <t>949321811</t>
  </si>
  <si>
    <t>Demontáž lešení dílcového do šachet (výtahových, potrubních) o půdorysné ploše do 6 m2, výšky do 10 m</t>
  </si>
  <si>
    <t>-1440359655</t>
  </si>
  <si>
    <t>9529052R</t>
  </si>
  <si>
    <t>Čištění objektů od hydraulického oleje a jiných nečistot</t>
  </si>
  <si>
    <t>-88481852</t>
  </si>
  <si>
    <t>"1.PP - viz poznámka"1,8*(1,6+0,65)</t>
  </si>
  <si>
    <t>22</t>
  </si>
  <si>
    <t>953943123</t>
  </si>
  <si>
    <t>Osazování drobných kovových předmětů výrobků ostatních jinde neuvedených do betonu se zajištěním polohy k bednění či k výztuži před zabetonováním hmotnosti přes 5 do 15 kg/kus</t>
  </si>
  <si>
    <t>-610120948</t>
  </si>
  <si>
    <t>23</t>
  </si>
  <si>
    <t>1301001R</t>
  </si>
  <si>
    <t>ocelová plotna P8</t>
  </si>
  <si>
    <t>-932260321</t>
  </si>
  <si>
    <t>0,138</t>
  </si>
  <si>
    <t>0,138*1,08 "Přepočtené koeficientem množství</t>
  </si>
  <si>
    <t>24</t>
  </si>
  <si>
    <t>953961113</t>
  </si>
  <si>
    <t>Kotvy chemické s vyvrtáním otvoru do betonu, železobetonu nebo tvrdého kamene tmel, velikost M 12, hloubka 110 mm</t>
  </si>
  <si>
    <t>-393056723</t>
  </si>
  <si>
    <t>8+4*2+8</t>
  </si>
  <si>
    <t>25</t>
  </si>
  <si>
    <t>953965121</t>
  </si>
  <si>
    <t>Kotvy chemické s vyvrtáním otvoru kotevní šrouby pro chemické kotvy, velikost M 12, délka 160 mm</t>
  </si>
  <si>
    <t>-377620437</t>
  </si>
  <si>
    <t>4*2+4*2+8</t>
  </si>
  <si>
    <t>26</t>
  </si>
  <si>
    <t>962052210</t>
  </si>
  <si>
    <t>Bourání zdiva železobetonového nadzákladového, objemu do 1 m3</t>
  </si>
  <si>
    <t>1567787658</t>
  </si>
  <si>
    <t>"nika - 1.PP+1.NP"(1,6*2,23*0,08)*2</t>
  </si>
  <si>
    <t>-(0,9*1,97*0,08)*2</t>
  </si>
  <si>
    <t>27</t>
  </si>
  <si>
    <t>967041112</t>
  </si>
  <si>
    <t>Přisekání (špicování) rovných ostění v betonu po hrubém vybourání otvorů bez odstupu</t>
  </si>
  <si>
    <t>1200910939</t>
  </si>
  <si>
    <t>"1.PP+1.NP"2,2*0,035*2*2</t>
  </si>
  <si>
    <t>28</t>
  </si>
  <si>
    <t>977151113</t>
  </si>
  <si>
    <t>Jádrové vrty diamantovými korunkami do stavebních materiálů (železobetonu, betonu, cihel, obkladů, dlažeb, kamene) průměru přes 40 do 50 mm</t>
  </si>
  <si>
    <t>-883203879</t>
  </si>
  <si>
    <t>"1.PP otvor pro vedení kabelu výtah"0,3</t>
  </si>
  <si>
    <t>"1.PP otvor pro vedení kabelu pro vytápění prahů"0,3</t>
  </si>
  <si>
    <t>"1.PP +1.NP - pro vedení kabelu k přivolávači výtahu"0,3*2</t>
  </si>
  <si>
    <t xml:space="preserve">"1.PP+1.NP -  pro vedení kabelu k ukazateli výtahu - nade dveřmi"0,3 *2</t>
  </si>
  <si>
    <t>29</t>
  </si>
  <si>
    <t>977211111</t>
  </si>
  <si>
    <t>Řezání železobetonových konstrukcí stěnovou pilou do průměru řezané výztuže 16 mm hloubka řezu do 200 mm</t>
  </si>
  <si>
    <t>185143768</t>
  </si>
  <si>
    <t>2,32</t>
  </si>
  <si>
    <t>30</t>
  </si>
  <si>
    <t>977211114</t>
  </si>
  <si>
    <t>Řezání železobetonových konstrukcí stěnovou pilou do průměru řezané výztuže 16 mm hloubka řezu od 420 do 520 mm</t>
  </si>
  <si>
    <t>1461037377</t>
  </si>
  <si>
    <t>31</t>
  </si>
  <si>
    <t>977211191</t>
  </si>
  <si>
    <t>Řezání železobetonových konstrukcí stěnovou pilou do průměru řezané výztuže 16 mm Příplatek k cenám za práci ve stísněném prostoru</t>
  </si>
  <si>
    <t>2040308992</t>
  </si>
  <si>
    <t>2,320*2</t>
  </si>
  <si>
    <t>32</t>
  </si>
  <si>
    <t>977312112</t>
  </si>
  <si>
    <t>Řezání stávajících betonových mazanin s vyztužením hloubky přes 50 do 100 mm</t>
  </si>
  <si>
    <t>-1933912808</t>
  </si>
  <si>
    <t>"1.PP+1.NP"1,03*2</t>
  </si>
  <si>
    <t>"ubourání ozubu - práh"1,03*2</t>
  </si>
  <si>
    <t>997</t>
  </si>
  <si>
    <t>Přesun sutě</t>
  </si>
  <si>
    <t>33</t>
  </si>
  <si>
    <t>997013211</t>
  </si>
  <si>
    <t>Vnitrostaveništní doprava suti a vybouraných hmot vodorovně do 50 m svisle ručně (nošením po schodech) pro budovy a haly výšky do 6 m</t>
  </si>
  <si>
    <t>-30105138</t>
  </si>
  <si>
    <t>34</t>
  </si>
  <si>
    <t>997013219</t>
  </si>
  <si>
    <t>Vnitrostaveništní doprava suti a vybouraných hmot vodorovně do 50 m Příplatek k cenám -3111 až -3217 za zvětšenou vodorovnou dopravu přes vymezenou dopravní vzdálenost za každých dalších i započatých 10 m</t>
  </si>
  <si>
    <t>-815725066</t>
  </si>
  <si>
    <t>35</t>
  </si>
  <si>
    <t>997013501</t>
  </si>
  <si>
    <t>Odvoz suti a vybouraných hmot na skládku nebo meziskládku se složením, na vzdálenost do 1 km</t>
  </si>
  <si>
    <t>-831321356</t>
  </si>
  <si>
    <t>36</t>
  </si>
  <si>
    <t>997013509</t>
  </si>
  <si>
    <t>Odvoz suti a vybouraných hmot na skládku nebo meziskládku se složením, na vzdálenost Příplatek k ceně za každý další i započatý 1 km přes 1 km</t>
  </si>
  <si>
    <t>1018900841</t>
  </si>
  <si>
    <t>0,854*14 "Přepočtené koeficientem množství</t>
  </si>
  <si>
    <t>37</t>
  </si>
  <si>
    <t>997013802</t>
  </si>
  <si>
    <t>Poplatek za uložení stavebního odpadu na skládce (skládkovné) železobetonového</t>
  </si>
  <si>
    <t>211368745</t>
  </si>
  <si>
    <t>0,724</t>
  </si>
  <si>
    <t>38</t>
  </si>
  <si>
    <t>997013831</t>
  </si>
  <si>
    <t>Poplatek za uložení stavebního odpadu na skládce (skládkovné) směsného</t>
  </si>
  <si>
    <t>913506962</t>
  </si>
  <si>
    <t>0,854-0,724</t>
  </si>
  <si>
    <t>998</t>
  </si>
  <si>
    <t>Přesun hmot</t>
  </si>
  <si>
    <t>39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</si>
  <si>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</si>
  <si>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</si>
  <si>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-686351354</t>
  </si>
  <si>
    <t>PSV</t>
  </si>
  <si>
    <t>Práce a dodávky PSV</t>
  </si>
  <si>
    <t>767</t>
  </si>
  <si>
    <t>Konstrukce zámečnické</t>
  </si>
  <si>
    <t>40</t>
  </si>
  <si>
    <t>767896R</t>
  </si>
  <si>
    <t>Demontážprahu</t>
  </si>
  <si>
    <t>-760741484</t>
  </si>
  <si>
    <t>41</t>
  </si>
  <si>
    <t>767995111</t>
  </si>
  <si>
    <t>Montáž ostatních atypických zámečnických konstrukcí hmotnosti do 5 kg</t>
  </si>
  <si>
    <t>kg</t>
  </si>
  <si>
    <t>681843298</t>
  </si>
  <si>
    <t xml:space="preserve">"rám pro TAHOKOV"8,2*3,77*1,15 </t>
  </si>
  <si>
    <t>6,5*2,95*1,15</t>
  </si>
  <si>
    <t>57,602*1,08 "Přepočtené koeficientem množství</t>
  </si>
  <si>
    <t>42</t>
  </si>
  <si>
    <t>130104200</t>
  </si>
  <si>
    <t>úhelník ocelový rovnostranný, v jakosti 11 375, 50 x 50 x 5 mm</t>
  </si>
  <si>
    <t>-196355227</t>
  </si>
  <si>
    <t>30,91*1,15/1000</t>
  </si>
  <si>
    <t>0,036*1,08 "Přepočtené koeficientem množství</t>
  </si>
  <si>
    <t>43</t>
  </si>
  <si>
    <t>1301042R</t>
  </si>
  <si>
    <t>plech tahokov</t>
  </si>
  <si>
    <t>22680330</t>
  </si>
  <si>
    <t>6,5*2,95*1,15/1000</t>
  </si>
  <si>
    <t>0,022*1,08 "Přepočtené koeficientem množství</t>
  </si>
  <si>
    <t>44</t>
  </si>
  <si>
    <t>767995113</t>
  </si>
  <si>
    <t>Montáž ostatních atypických zámečnických konstrukcí hmotnosti přes 10 do 20 kg</t>
  </si>
  <si>
    <t>447502591</t>
  </si>
  <si>
    <t>14,3*2,1</t>
  </si>
  <si>
    <t>30,03*1,08 "Přepočtené koeficientem množství</t>
  </si>
  <si>
    <t>45</t>
  </si>
  <si>
    <t>130107160</t>
  </si>
  <si>
    <t>ocel profilová IPN, v jakosti 11 375, h=140 mm</t>
  </si>
  <si>
    <t>-1935102088</t>
  </si>
  <si>
    <t>Poznámka k položce:
Hmotnost: 14,40 kg/m</t>
  </si>
  <si>
    <t>(14,3*2,1)/1000</t>
  </si>
  <si>
    <t>0,03*1,08 "Přepočtené koeficientem množství</t>
  </si>
  <si>
    <t>46</t>
  </si>
  <si>
    <t>767996701</t>
  </si>
  <si>
    <t>Demontáž ostatních zámečnických konstrukcí o hmotnosti jednotlivých dílů řezáním do 50 kg</t>
  </si>
  <si>
    <t>-1921197581</t>
  </si>
  <si>
    <t>2,1*38,5</t>
  </si>
  <si>
    <t>47</t>
  </si>
  <si>
    <t>998767101</t>
  </si>
  <si>
    <t>Přesun hmot pro zámečnické konstrukce stanovený z hmotnosti přesunovaného materiálu vodorovná dopravní vzdálenost do 50 m v objektech výšky do 6 m</t>
  </si>
  <si>
    <t>-1596324071</t>
  </si>
  <si>
    <t>48</t>
  </si>
  <si>
    <t>998767181</t>
  </si>
  <si>
    <t>Přesun hmot pro zámečnické konstrukce stanovený z hmotnosti přesunovaného materiálu Příplatek k cenám za přesun prováděný bez použití mechanizace pro jakoukoliv výšku objektu</t>
  </si>
  <si>
    <t>824132442</t>
  </si>
  <si>
    <t>771</t>
  </si>
  <si>
    <t>Podlahy z dlaždic</t>
  </si>
  <si>
    <t>49</t>
  </si>
  <si>
    <t>771571810</t>
  </si>
  <si>
    <t>Demontáž podlah z dlaždic keramických kladených do malty</t>
  </si>
  <si>
    <t>361128705</t>
  </si>
  <si>
    <t>"1.PP+1.NP"1,495*2*0,15</t>
  </si>
  <si>
    <t>50</t>
  </si>
  <si>
    <t>771573918</t>
  </si>
  <si>
    <t>Opravy podlah z dlaždic keramických lepených režných nebo glazovaných, při velikosti dlaždic přes 35 do 45 ks/ m2</t>
  </si>
  <si>
    <t>1301072277</t>
  </si>
  <si>
    <t>"1.PP+1.NP"(1,4953*2*0,15)/(0,15*0,15)</t>
  </si>
  <si>
    <t>51</t>
  </si>
  <si>
    <t>5976111R</t>
  </si>
  <si>
    <t>dlaždice dle stávající podlahy</t>
  </si>
  <si>
    <t>-503526157</t>
  </si>
  <si>
    <t>0,449*1,1 "Přepočtené koeficientem množství</t>
  </si>
  <si>
    <t>52</t>
  </si>
  <si>
    <t>771591171</t>
  </si>
  <si>
    <t>Podlahy - ostatní práce montáž ukončujícího profilu pro plynulý přechod (dlažba-koberec apod.)</t>
  </si>
  <si>
    <t>-94537012</t>
  </si>
  <si>
    <t>1,495*2</t>
  </si>
  <si>
    <t>53</t>
  </si>
  <si>
    <t>2831878R</t>
  </si>
  <si>
    <t>lišta nerez</t>
  </si>
  <si>
    <t>-394460038</t>
  </si>
  <si>
    <t>2,99*1,1 "Přepočtené koeficientem množství</t>
  </si>
  <si>
    <t>54</t>
  </si>
  <si>
    <t>998771101</t>
  </si>
  <si>
    <t>Přesun hmot pro podlahy z dlaždic stanovený z hmotnosti přesunovaného materiálu vodorovná dopravní vzdálenost do 50 m v objektech výšky do 6 m</t>
  </si>
  <si>
    <t>1472450937</t>
  </si>
  <si>
    <t>55</t>
  </si>
  <si>
    <t>998771181</t>
  </si>
  <si>
    <t>Přesun hmot pro podlahy z dlaždic stanovený z hmotnosti přesunovaného materiálu Příplatek k ceně za přesun prováděný bez použití mechanizace pro jakoukoliv výšku objektu</t>
  </si>
  <si>
    <t>-1273685034</t>
  </si>
  <si>
    <t>783</t>
  </si>
  <si>
    <t>Dokončovací práce - nátěry</t>
  </si>
  <si>
    <t>56</t>
  </si>
  <si>
    <t>783334101</t>
  </si>
  <si>
    <t>Základní nátěr zámečnických konstrukcí jednonásobný epoxidový</t>
  </si>
  <si>
    <t>4122288</t>
  </si>
  <si>
    <t>1,2*2*0,35*2</t>
  </si>
  <si>
    <t>8,2*0,2+2,95*2</t>
  </si>
  <si>
    <t>1,2*0,506*2</t>
  </si>
  <si>
    <t>57</t>
  </si>
  <si>
    <t>783335101</t>
  </si>
  <si>
    <t>Mezinátěr zámečnických konstrukcí jednonásobný syntetický epoxidový</t>
  </si>
  <si>
    <t>1219183390</t>
  </si>
  <si>
    <t>58</t>
  </si>
  <si>
    <t>783337101</t>
  </si>
  <si>
    <t>Krycí nátěr (email) zámečnických konstrukcí jednonásobný syntetický epoxidový</t>
  </si>
  <si>
    <t>1526572648</t>
  </si>
  <si>
    <t>59</t>
  </si>
  <si>
    <t>783801501</t>
  </si>
  <si>
    <t>Příprava podkladu omítek před provedením nátěru omytí</t>
  </si>
  <si>
    <t>-1933476072</t>
  </si>
  <si>
    <t>"prohlubeň výtahu"(1,6+0,65)*2*0,1+1,8*2*0,1</t>
  </si>
  <si>
    <t>60</t>
  </si>
  <si>
    <t>783826401</t>
  </si>
  <si>
    <t>Ochranný protikarbonatační nátěr omítek akrylátový</t>
  </si>
  <si>
    <t>-194744744</t>
  </si>
  <si>
    <t>61</t>
  </si>
  <si>
    <t>783827101</t>
  </si>
  <si>
    <t>Krycí (ochranný ) nátěr omítek jednonásobný hladkých betonových povrchů nebo povrchů z desek na bázi dřeva (dřevovláknitých apod.) akrylátový</t>
  </si>
  <si>
    <t>-442362333</t>
  </si>
  <si>
    <t>0,810</t>
  </si>
  <si>
    <t>784</t>
  </si>
  <si>
    <t>Dokončovací práce - malby a tapety</t>
  </si>
  <si>
    <t>62</t>
  </si>
  <si>
    <t>784111033</t>
  </si>
  <si>
    <t>Omytí podkladu v místnostech výšky přes 3,80 do 5,00 m</t>
  </si>
  <si>
    <t>-67207142</t>
  </si>
  <si>
    <t>"strojovna"(1,8*2+1,8*2)*3,918+1,8*1,8</t>
  </si>
  <si>
    <t>-0,8*1,97</t>
  </si>
  <si>
    <t>"šachta"(1,6*2+1,8*2)*8,772</t>
  </si>
  <si>
    <t>1,6*1,8</t>
  </si>
  <si>
    <t>63</t>
  </si>
  <si>
    <t>784181103</t>
  </si>
  <si>
    <t>Penetrace podkladu jednonásobná základní akrylátová v místnostech výšky přes 3,80 do 5,00 m</t>
  </si>
  <si>
    <t>1323332644</t>
  </si>
  <si>
    <t>"nika - 1.PP+1.NP"1,6*2,323*2*2+0,08*2,32*2*2</t>
  </si>
  <si>
    <t>"šachta"(1,6*2+1,8*2)*8,772+1,6*1,8</t>
  </si>
  <si>
    <t>64</t>
  </si>
  <si>
    <t>784211003</t>
  </si>
  <si>
    <t>Malby z malířských směsí otěruvzdorných za mokra jednonásobné, bílé za mokra otěruvzdorné výborně v místnostech výšky přes 3,80 do 5,00 m</t>
  </si>
  <si>
    <t>-1297434557</t>
  </si>
  <si>
    <t>Práce a dodávky M</t>
  </si>
  <si>
    <t>33-M</t>
  </si>
  <si>
    <t>Montáže dopr.zaříz.,sklad. zař. a váh</t>
  </si>
  <si>
    <t>65</t>
  </si>
  <si>
    <t>33052R</t>
  </si>
  <si>
    <t>Demontáž osobního výtahu</t>
  </si>
  <si>
    <t>701491199</t>
  </si>
  <si>
    <t>"Demontáž osobního výtahu včetně technologie, šachetních dveří, hydraulického pohonu, hydraulického oleje včetně odvozu a stávajícího rozvaděče"1</t>
  </si>
  <si>
    <t>66</t>
  </si>
  <si>
    <t>33053R</t>
  </si>
  <si>
    <t>Výtah, nosnost min. 600 kg, D+M</t>
  </si>
  <si>
    <t>606332297</t>
  </si>
  <si>
    <t xml:space="preserve">"Výtah  dle požadavků - viz TZ PD str. 4 - v ceně zahrnuty náklady na šachetní dveře,vyhřívaný práh,kotvení vodítek výtahu a rozvaděč"1</t>
  </si>
  <si>
    <t>67</t>
  </si>
  <si>
    <t>33054R</t>
  </si>
  <si>
    <t>výtah, kamerový systém, D+M</t>
  </si>
  <si>
    <t>1859812377</t>
  </si>
  <si>
    <t>"v ceně zahrnuty náklady na kamerový systém"1</t>
  </si>
  <si>
    <t>68</t>
  </si>
  <si>
    <t>33055R</t>
  </si>
  <si>
    <t>Výtah, přívodní kabely, včetně revize, D+M</t>
  </si>
  <si>
    <t>-890979282</t>
  </si>
  <si>
    <t xml:space="preserve">"v ceně zahrnuty náklady na přívodní kabely,  včetně revizí "1</t>
  </si>
  <si>
    <t>OST</t>
  </si>
  <si>
    <t>Ostatní</t>
  </si>
  <si>
    <t>69</t>
  </si>
  <si>
    <t>PROTIPOŽÁRNÍ UCPÁVKY, D+M</t>
  </si>
  <si>
    <t>262144</t>
  </si>
  <si>
    <t>-117961385</t>
  </si>
  <si>
    <t>"Kabelové prostupy z výtahové šachty požárně utěsnit - cena odhadem"1</t>
  </si>
  <si>
    <t>70</t>
  </si>
  <si>
    <t>01310R</t>
  </si>
  <si>
    <t>POŽÁRNÍ UCPÁVKY KOLEM ŠACHETNÍCH DVEŘÍ, D+M</t>
  </si>
  <si>
    <t>-456592172</t>
  </si>
  <si>
    <t>72</t>
  </si>
  <si>
    <t>ZS</t>
  </si>
  <si>
    <t>Zařízení staveniště</t>
  </si>
  <si>
    <t>2034997685</t>
  </si>
  <si>
    <t>71</t>
  </si>
  <si>
    <t>SzP</t>
  </si>
  <si>
    <t>Stavba za provozu</t>
  </si>
  <si>
    <t>-299306047</t>
  </si>
  <si>
    <t>2 - PRACKOVICE N. L. - VÝTAH NA 2. NÁSTUPIŠTI</t>
  </si>
  <si>
    <t>01 - PRACKOVICE NAD LABEM - MODERNIZACE VÝTAHU - VÝTAH NA 2.NÁSTUPIŠTI</t>
  </si>
  <si>
    <t>1928337356</t>
  </si>
  <si>
    <t>-118482655</t>
  </si>
  <si>
    <t>-1058125663</t>
  </si>
  <si>
    <t>-1237779392</t>
  </si>
  <si>
    <t>2069665927</t>
  </si>
  <si>
    <t>-1887907721</t>
  </si>
  <si>
    <t>-598387419</t>
  </si>
  <si>
    <t>189118967</t>
  </si>
  <si>
    <t>-517362993</t>
  </si>
  <si>
    <t>-1673540221</t>
  </si>
  <si>
    <t>199169698</t>
  </si>
  <si>
    <t>2,0*0,215*4</t>
  </si>
  <si>
    <t>1,05*0,215*2</t>
  </si>
  <si>
    <t>-1911048590</t>
  </si>
  <si>
    <t>1835506596</t>
  </si>
  <si>
    <t>-1923510270</t>
  </si>
  <si>
    <t>1812269518</t>
  </si>
  <si>
    <t>1233740275</t>
  </si>
  <si>
    <t>679668337</t>
  </si>
  <si>
    <t>"1.PP+1.NP"1,05*2*0,08*0,08</t>
  </si>
  <si>
    <t>1720383482</t>
  </si>
  <si>
    <t>9,213</t>
  </si>
  <si>
    <t>-385597074</t>
  </si>
  <si>
    <t>9,213*38 "Přepočtené koeficientem množství</t>
  </si>
  <si>
    <t>-2061914830</t>
  </si>
  <si>
    <t>-174071032</t>
  </si>
  <si>
    <t>"1.PP - viz poznámka"1,79*(1,6+0,65)</t>
  </si>
  <si>
    <t>357048581</t>
  </si>
  <si>
    <t>-1170355257</t>
  </si>
  <si>
    <t>376853560</t>
  </si>
  <si>
    <t>1532116745</t>
  </si>
  <si>
    <t>"detail 4"4*2+4*2+8</t>
  </si>
  <si>
    <t>-2090916974</t>
  </si>
  <si>
    <t>-792433299</t>
  </si>
  <si>
    <t>"1.PP+1.NP"2,22*0,025*2*2</t>
  </si>
  <si>
    <t>-842889792</t>
  </si>
  <si>
    <t>"1.PP +1.NP - pro vedení kabelu k přivolávači výtahu"0,235*2</t>
  </si>
  <si>
    <t xml:space="preserve">"1.PP+1.NP -  pro vedení kabelu k ukazateli výtahu - nade dveřmi"0,235 *2</t>
  </si>
  <si>
    <t>-1465823516</t>
  </si>
  <si>
    <t>1900500722</t>
  </si>
  <si>
    <t>334553504</t>
  </si>
  <si>
    <t>-1721625180</t>
  </si>
  <si>
    <t>"1.PP+1.NP"1,04*2</t>
  </si>
  <si>
    <t>"ubourání ozubu - práh"1,04*2</t>
  </si>
  <si>
    <t>1988477807</t>
  </si>
  <si>
    <t>483150014</t>
  </si>
  <si>
    <t>-515454367</t>
  </si>
  <si>
    <t>301266279</t>
  </si>
  <si>
    <t>0,831*14 "Přepočtené koeficientem množství</t>
  </si>
  <si>
    <t>-1246541675</t>
  </si>
  <si>
    <t>0,716</t>
  </si>
  <si>
    <t>615254683</t>
  </si>
  <si>
    <t>0,831-0,716</t>
  </si>
  <si>
    <t>-536812252</t>
  </si>
  <si>
    <t>-598164453</t>
  </si>
  <si>
    <t>324006920</t>
  </si>
  <si>
    <t>1003809957</t>
  </si>
  <si>
    <t>-115683931</t>
  </si>
  <si>
    <t>Poznámka k položce:
0</t>
  </si>
  <si>
    <t>-1402161068</t>
  </si>
  <si>
    <t>2024129066</t>
  </si>
  <si>
    <t>1353253456</t>
  </si>
  <si>
    <t>-1816433351</t>
  </si>
  <si>
    <t>399837462</t>
  </si>
  <si>
    <t>-1393173353</t>
  </si>
  <si>
    <t>"1.PP+1.NP"1,05*2*0,15</t>
  </si>
  <si>
    <t>-1156526114</t>
  </si>
  <si>
    <t>"1.PP+1.NP"(1,05*2*0,15)/(0,15*0,15)</t>
  </si>
  <si>
    <t>1558282833</t>
  </si>
  <si>
    <t>1,05*2*0,15</t>
  </si>
  <si>
    <t>0,315*1,1 "Přepočtené koeficientem množství</t>
  </si>
  <si>
    <t>1036536785</t>
  </si>
  <si>
    <t>1,05*2</t>
  </si>
  <si>
    <t>474344265</t>
  </si>
  <si>
    <t>2,1*1,1 "Přepočtené koeficientem množství</t>
  </si>
  <si>
    <t>1116721209</t>
  </si>
  <si>
    <t>-1282063077</t>
  </si>
  <si>
    <t>1347424357</t>
  </si>
  <si>
    <t>-261204501</t>
  </si>
  <si>
    <t>-819099275</t>
  </si>
  <si>
    <t>1545867711</t>
  </si>
  <si>
    <t>"prohlubeň výtahu"(1,6+0,65)*2*0,1+1,79*2*0,1</t>
  </si>
  <si>
    <t>1335187020</t>
  </si>
  <si>
    <t>-1623415977</t>
  </si>
  <si>
    <t>0,808</t>
  </si>
  <si>
    <t>-562162460</t>
  </si>
  <si>
    <t>"strojovna"(1,8*2+1,8*2)*4,396+1,8*1,8</t>
  </si>
  <si>
    <t>"šachta"(1,6*2+1,79*2)*8,772+1,6*1,79</t>
  </si>
  <si>
    <t>1715752525</t>
  </si>
  <si>
    <t>-2003898638</t>
  </si>
  <si>
    <t>-2098407089</t>
  </si>
  <si>
    <t>-2116439606</t>
  </si>
  <si>
    <t>-1591866426</t>
  </si>
  <si>
    <t>689475006</t>
  </si>
  <si>
    <t>2011845984</t>
  </si>
  <si>
    <t>-135629566</t>
  </si>
  <si>
    <t>1177284337</t>
  </si>
  <si>
    <t>-188201667</t>
  </si>
  <si>
    <t>3 - POVRLY - VÝTAH U BUDOVY</t>
  </si>
  <si>
    <t>01 - POVRLY - VÝTAH U BUDOVY</t>
  </si>
  <si>
    <t>Železniční stanice - Povrly</t>
  </si>
  <si>
    <t>220416026</t>
  </si>
  <si>
    <t>2035129049</t>
  </si>
  <si>
    <t>"1.PP"0,2*0,2*0,4</t>
  </si>
  <si>
    <t>-579199721</t>
  </si>
  <si>
    <t>2034459055</t>
  </si>
  <si>
    <t>-1412960198</t>
  </si>
  <si>
    <t>-424845195</t>
  </si>
  <si>
    <t>"zazdívka"0,2*0,4*2</t>
  </si>
  <si>
    <t>473461091</t>
  </si>
  <si>
    <t>"nika - 1.PP+1.NP"1,6*2,32*2*2+0,08*2,23*2*2</t>
  </si>
  <si>
    <t>1657053068</t>
  </si>
  <si>
    <t>-1597075370</t>
  </si>
  <si>
    <t>(1,05+2,08*2)*2</t>
  </si>
  <si>
    <t>889115244</t>
  </si>
  <si>
    <t>782275502</t>
  </si>
  <si>
    <t>1,05*0,205*2</t>
  </si>
  <si>
    <t>477006520</t>
  </si>
  <si>
    <t>662028987</t>
  </si>
  <si>
    <t>1310373607</t>
  </si>
  <si>
    <t>-1145746145</t>
  </si>
  <si>
    <t>-1768331403</t>
  </si>
  <si>
    <t>-176877803</t>
  </si>
  <si>
    <t>"1.PP+1.NP"1,06*2*0,08*0,08</t>
  </si>
  <si>
    <t>2073474177</t>
  </si>
  <si>
    <t>8,573</t>
  </si>
  <si>
    <t>693207928</t>
  </si>
  <si>
    <t>8,573*38 "Přepočtené koeficientem množství</t>
  </si>
  <si>
    <t>1977276165</t>
  </si>
  <si>
    <t>-1240690158</t>
  </si>
  <si>
    <t>"1.PP - viz poznámka"1,8*1,59</t>
  </si>
  <si>
    <t>1686560450</t>
  </si>
  <si>
    <t>-1151649302</t>
  </si>
  <si>
    <t>-166423102</t>
  </si>
  <si>
    <t>-1642072122</t>
  </si>
  <si>
    <t>1532485261</t>
  </si>
  <si>
    <t>"nika - 1.PP+1.NP"(1,59*2,32*0,08)*2</t>
  </si>
  <si>
    <t>1499623194</t>
  </si>
  <si>
    <t>"1.PP+1.NP"2,32*0,025*2*2</t>
  </si>
  <si>
    <t>586431800</t>
  </si>
  <si>
    <t>"1.PP +1.NP - pro vedení kabelu k přivolávači výtahu"0,4*2</t>
  </si>
  <si>
    <t xml:space="preserve">"1.PP+1.NP -  pro vedení kabelu k ukazateli výtahu - nade dveřmi"0,4*2</t>
  </si>
  <si>
    <t>255630017</t>
  </si>
  <si>
    <t>-655048994</t>
  </si>
  <si>
    <t>-1695760344</t>
  </si>
  <si>
    <t>-1645181177</t>
  </si>
  <si>
    <t>"1.PP+1.NP"1,06*2</t>
  </si>
  <si>
    <t>"ubourání ozubu - práh"1,06*2</t>
  </si>
  <si>
    <t>-874967709</t>
  </si>
  <si>
    <t>-659736757</t>
  </si>
  <si>
    <t>-1767054884</t>
  </si>
  <si>
    <t>792128072</t>
  </si>
  <si>
    <t>0,883*14 "Přepočtené koeficientem množství</t>
  </si>
  <si>
    <t>-998436246</t>
  </si>
  <si>
    <t>0,767</t>
  </si>
  <si>
    <t>-427801081</t>
  </si>
  <si>
    <t>0,883-0,767</t>
  </si>
  <si>
    <t>1435065134</t>
  </si>
  <si>
    <t>767640111</t>
  </si>
  <si>
    <t>Montáž dveří ocelových vchodových jednokřídlových bez nadsvětlíku</t>
  </si>
  <si>
    <t>2048705902</t>
  </si>
  <si>
    <t>"strojovna"1</t>
  </si>
  <si>
    <t>5534090R</t>
  </si>
  <si>
    <t xml:space="preserve">dveře ocelové protipožární  typu ANTI-VANDAL, včetně kování</t>
  </si>
  <si>
    <t>-1063856278</t>
  </si>
  <si>
    <t>767691822</t>
  </si>
  <si>
    <t>Vyvěšení nebo zavěšení kovových křídel – ostatní práce s případným uložením a opětovným zavěšením po provedení stavebních změn dveří, plochy do 2 m2</t>
  </si>
  <si>
    <t>-1585595785</t>
  </si>
  <si>
    <t>"strojovna - zárubně původní"1</t>
  </si>
  <si>
    <t>-710017985</t>
  </si>
  <si>
    <t>-1985705073</t>
  </si>
  <si>
    <t>1045274328</t>
  </si>
  <si>
    <t>1052601814</t>
  </si>
  <si>
    <t>1118549828</t>
  </si>
  <si>
    <t>-833147607</t>
  </si>
  <si>
    <t>-1673941089</t>
  </si>
  <si>
    <t>"1.PP+1.NP"1,06*2*0,15</t>
  </si>
  <si>
    <t>998792965</t>
  </si>
  <si>
    <t>"1.PP+1.NP"(1,06*2*0,15)/(0,15*0,15)</t>
  </si>
  <si>
    <t>-1467804872</t>
  </si>
  <si>
    <t>1,06*2*0,15</t>
  </si>
  <si>
    <t>0,318*1,1 "Přepočtené koeficientem množství</t>
  </si>
  <si>
    <t>-824744105</t>
  </si>
  <si>
    <t>1,06*2</t>
  </si>
  <si>
    <t>-215565713</t>
  </si>
  <si>
    <t>2,12*1,1 "Přepočtené koeficientem množství</t>
  </si>
  <si>
    <t>1936041296</t>
  </si>
  <si>
    <t>-1584166669</t>
  </si>
  <si>
    <t>-1409186331</t>
  </si>
  <si>
    <t>-1621050270</t>
  </si>
  <si>
    <t>1586753285</t>
  </si>
  <si>
    <t>-1309076328</t>
  </si>
  <si>
    <t>"prohlubeň výtahu"1,59*2*0,1+2,2*2*0,1</t>
  </si>
  <si>
    <t>-279345254</t>
  </si>
  <si>
    <t>-1463205971</t>
  </si>
  <si>
    <t>-1003585360</t>
  </si>
  <si>
    <t>"strojovna"(0,8*2+1,235*2)*4,170+0,8*1,235</t>
  </si>
  <si>
    <t>"šachta"(1,59*2+1,8*2)*8,573+1,59*1,8</t>
  </si>
  <si>
    <t>-1379705153</t>
  </si>
  <si>
    <t>289939042</t>
  </si>
  <si>
    <t>-23890014</t>
  </si>
  <si>
    <t>1272866047</t>
  </si>
  <si>
    <t>-202161178</t>
  </si>
  <si>
    <t>1863007627</t>
  </si>
  <si>
    <t>-1017768654</t>
  </si>
  <si>
    <t>-1083974245</t>
  </si>
  <si>
    <t>-465883727</t>
  </si>
  <si>
    <t>-1699911061</t>
  </si>
  <si>
    <t>4 - POVRLY - 3. NÁSTUPIŠTĚ</t>
  </si>
  <si>
    <t>01 - POVRLY - 3. NÁSTUPIŠTĚ</t>
  </si>
  <si>
    <t>1250802014</t>
  </si>
  <si>
    <t>1831573941</t>
  </si>
  <si>
    <t>453522369</t>
  </si>
  <si>
    <t>-1154141241</t>
  </si>
  <si>
    <t>-1137865079</t>
  </si>
  <si>
    <t>1558405127</t>
  </si>
  <si>
    <t>414951595</t>
  </si>
  <si>
    <t>-754341388</t>
  </si>
  <si>
    <t>446450466</t>
  </si>
  <si>
    <t>(1,06+2,08*2)*2</t>
  </si>
  <si>
    <t>1598939145</t>
  </si>
  <si>
    <t>-1966823989</t>
  </si>
  <si>
    <t>1,06*0,205*2</t>
  </si>
  <si>
    <t>228744966</t>
  </si>
  <si>
    <t>1440542531</t>
  </si>
  <si>
    <t>-32168875</t>
  </si>
  <si>
    <t>1301006584</t>
  </si>
  <si>
    <t>1,06*0,145*2</t>
  </si>
  <si>
    <t>1461642808</t>
  </si>
  <si>
    <t>154008683</t>
  </si>
  <si>
    <t>"1.PP+1.NP"1,07*2*0,08*0,08</t>
  </si>
  <si>
    <t>1615159882</t>
  </si>
  <si>
    <t>8,900</t>
  </si>
  <si>
    <t>1770804577</t>
  </si>
  <si>
    <t>8,9*38 "Přepočtené koeficientem množství</t>
  </si>
  <si>
    <t>-1995561639</t>
  </si>
  <si>
    <t>-1012838044</t>
  </si>
  <si>
    <t>"1.PP - viz poznámka"1,8*1,6</t>
  </si>
  <si>
    <t>-1294281850</t>
  </si>
  <si>
    <t>-469390614</t>
  </si>
  <si>
    <t>-522599093</t>
  </si>
  <si>
    <t>190699541</t>
  </si>
  <si>
    <t>-482753701</t>
  </si>
  <si>
    <t>"nika - 1.PP+1.NP"(1,6*2,32*0,08)*2</t>
  </si>
  <si>
    <t>1411991158</t>
  </si>
  <si>
    <t>-1534820857</t>
  </si>
  <si>
    <t>1431508806</t>
  </si>
  <si>
    <t>1158863837</t>
  </si>
  <si>
    <t>1491746253</t>
  </si>
  <si>
    <t>-1093884883</t>
  </si>
  <si>
    <t>"1.PP+1.NP"1,07*2</t>
  </si>
  <si>
    <t>"ubourání ozubu - práh"1,07*2</t>
  </si>
  <si>
    <t>-1702735564</t>
  </si>
  <si>
    <t>576144472</t>
  </si>
  <si>
    <t>932854807</t>
  </si>
  <si>
    <t>2005852891</t>
  </si>
  <si>
    <t>0,893*14 "Přepočtené koeficientem množství</t>
  </si>
  <si>
    <t>-109662851</t>
  </si>
  <si>
    <t>0,777</t>
  </si>
  <si>
    <t>-1086860148</t>
  </si>
  <si>
    <t>0,893-0,777</t>
  </si>
  <si>
    <t>1027513736</t>
  </si>
  <si>
    <t>1999803212</t>
  </si>
  <si>
    <t>1974083810</t>
  </si>
  <si>
    <t>-1171275205</t>
  </si>
  <si>
    <t>1606140417</t>
  </si>
  <si>
    <t>-1765845699</t>
  </si>
  <si>
    <t>-1050910530</t>
  </si>
  <si>
    <t>1297349965</t>
  </si>
  <si>
    <t>946127255</t>
  </si>
  <si>
    <t>-417199121</t>
  </si>
  <si>
    <t>293254289</t>
  </si>
  <si>
    <t>"1.PP+1.NP"1,07*2*0,15</t>
  </si>
  <si>
    <t>1210261621</t>
  </si>
  <si>
    <t>"1.PP+1.NP"(1,07*2*0,15)/(0,15*0,15)</t>
  </si>
  <si>
    <t>1707070911</t>
  </si>
  <si>
    <t>1,07*2*0,15</t>
  </si>
  <si>
    <t>0,321*1,1 "Přepočtené koeficientem množství</t>
  </si>
  <si>
    <t>2065604209</t>
  </si>
  <si>
    <t>1,07*2</t>
  </si>
  <si>
    <t>493623299</t>
  </si>
  <si>
    <t>2,14*1,1 "Přepočtené koeficientem množství</t>
  </si>
  <si>
    <t>-1993746522</t>
  </si>
  <si>
    <t>1957237178</t>
  </si>
  <si>
    <t>921725865</t>
  </si>
  <si>
    <t>-2143056945</t>
  </si>
  <si>
    <t>258420761</t>
  </si>
  <si>
    <t>-1998313174</t>
  </si>
  <si>
    <t>"prohlubeň výtahu"1,6*2*0,1+1,8*2*0,1</t>
  </si>
  <si>
    <t>-1478251634</t>
  </si>
  <si>
    <t>-2115179413</t>
  </si>
  <si>
    <t>0,680</t>
  </si>
  <si>
    <t>206612773</t>
  </si>
  <si>
    <t>"strojovna"(0,8*2+1,235*2)*4,484+0,8*1,235</t>
  </si>
  <si>
    <t>"šachta"(1,6*2+1,8*2)*8,90+1,6*1,8</t>
  </si>
  <si>
    <t>1951386819</t>
  </si>
  <si>
    <t>"nika - 1.PP+1.NP"1,7*2,32*2*2+0,08*2,32*2*2</t>
  </si>
  <si>
    <t>"šachta"(1,6*2+1,8*2)*8,90+1,60*1,8</t>
  </si>
  <si>
    <t>122046086</t>
  </si>
  <si>
    <t>-272700069</t>
  </si>
  <si>
    <t>-565353851</t>
  </si>
  <si>
    <t>-444135025</t>
  </si>
  <si>
    <t>-1177125592</t>
  </si>
  <si>
    <t>1013645925</t>
  </si>
  <si>
    <t>837777961</t>
  </si>
  <si>
    <t>1001188147</t>
  </si>
  <si>
    <t>-1002722106</t>
  </si>
  <si>
    <t>5 - HNĚVICE - VÝTAH NA 1. NÁSTUPIŠTI</t>
  </si>
  <si>
    <t xml:space="preserve">01 - HNĚVICE -  1. NÁSTUPIŠTI</t>
  </si>
  <si>
    <t>Železniční stanice - Hněvice</t>
  </si>
  <si>
    <t>-1605024208</t>
  </si>
  <si>
    <t>2028250913</t>
  </si>
  <si>
    <t>"1.PP"0,3*0,3*0,4</t>
  </si>
  <si>
    <t>1722470432</t>
  </si>
  <si>
    <t>-654029257</t>
  </si>
  <si>
    <t>526195775</t>
  </si>
  <si>
    <t>1985152107</t>
  </si>
  <si>
    <t>-806785315</t>
  </si>
  <si>
    <t>2126805850</t>
  </si>
  <si>
    <t>-2050939648</t>
  </si>
  <si>
    <t>184192194</t>
  </si>
  <si>
    <t>619016847</t>
  </si>
  <si>
    <t>-1033504413</t>
  </si>
  <si>
    <t>-1665072060</t>
  </si>
  <si>
    <t>813451649</t>
  </si>
  <si>
    <t>-2139685300</t>
  </si>
  <si>
    <t>-1077812409</t>
  </si>
  <si>
    <t>-312318191</t>
  </si>
  <si>
    <t>"1.PP+1.NP"1,1*2*0,08*0,08</t>
  </si>
  <si>
    <t>194983365</t>
  </si>
  <si>
    <t>8,592</t>
  </si>
  <si>
    <t>364105107</t>
  </si>
  <si>
    <t>8,592*38 "Přepočtené koeficientem množství</t>
  </si>
  <si>
    <t>958970472</t>
  </si>
  <si>
    <t>637332745</t>
  </si>
  <si>
    <t>2014609382</t>
  </si>
  <si>
    <t>578709574</t>
  </si>
  <si>
    <t>1338426645</t>
  </si>
  <si>
    <t>-136923462</t>
  </si>
  <si>
    <t>-618686995</t>
  </si>
  <si>
    <t>-1723786921</t>
  </si>
  <si>
    <t>-2039655237</t>
  </si>
  <si>
    <t>"1.PP +1.NP - pro vedení kabelu k přivolávači výtahu"0,285*2</t>
  </si>
  <si>
    <t xml:space="preserve">"1.PP+1.NP -  pro vedení kabelu k ukazateli výtahu - nade dveřmi"0,285*2</t>
  </si>
  <si>
    <t>-1506458403</t>
  </si>
  <si>
    <t>-1028333350</t>
  </si>
  <si>
    <t>-2088528349</t>
  </si>
  <si>
    <t>386827120</t>
  </si>
  <si>
    <t>"1.PP+1.NP"1,19*2</t>
  </si>
  <si>
    <t>"ubourání ozubu - práh"1,19*2</t>
  </si>
  <si>
    <t>-949451526</t>
  </si>
  <si>
    <t>1953445336</t>
  </si>
  <si>
    <t>620208946</t>
  </si>
  <si>
    <t>-987501146</t>
  </si>
  <si>
    <t>0,894*14 "Přepočtené koeficientem množství</t>
  </si>
  <si>
    <t>-237315709</t>
  </si>
  <si>
    <t>0,773</t>
  </si>
  <si>
    <t>-1663673940</t>
  </si>
  <si>
    <t>0,890-0,773</t>
  </si>
  <si>
    <t>185728885</t>
  </si>
  <si>
    <t>103858789</t>
  </si>
  <si>
    <t>-847202036</t>
  </si>
  <si>
    <t>1643080669</t>
  </si>
  <si>
    <t>1406931222</t>
  </si>
  <si>
    <t>"1.PP+1.NP"1,1*2</t>
  </si>
  <si>
    <t>-244616912</t>
  </si>
  <si>
    <t>-1135448331</t>
  </si>
  <si>
    <t>-522325726</t>
  </si>
  <si>
    <t>-340491723</t>
  </si>
  <si>
    <t>-1903799268</t>
  </si>
  <si>
    <t>-1985544537</t>
  </si>
  <si>
    <t>"1.PP+1.NP"1,19*2*0,15</t>
  </si>
  <si>
    <t>525520466</t>
  </si>
  <si>
    <t>"1.PP+1.NP"(1,19*2*0,15)/(0,15*0,15)</t>
  </si>
  <si>
    <t>-1112290699</t>
  </si>
  <si>
    <t>1,19*2*0,15</t>
  </si>
  <si>
    <t>0,357*1,1 "Přepočtené koeficientem množství</t>
  </si>
  <si>
    <t>-997237394</t>
  </si>
  <si>
    <t>1,1*2</t>
  </si>
  <si>
    <t>252568285</t>
  </si>
  <si>
    <t>2,2*1,1 "Přepočtené koeficientem množství</t>
  </si>
  <si>
    <t>308729206</t>
  </si>
  <si>
    <t>-354665977</t>
  </si>
  <si>
    <t>429635242</t>
  </si>
  <si>
    <t>1743623905</t>
  </si>
  <si>
    <t>402813566</t>
  </si>
  <si>
    <t>469416366</t>
  </si>
  <si>
    <t>-528600902</t>
  </si>
  <si>
    <t>1494399889</t>
  </si>
  <si>
    <t>1447659397</t>
  </si>
  <si>
    <t>"strojovna"(1,8*2+1,8*2)*3,852+1,8*1,8</t>
  </si>
  <si>
    <t>"šachta"(1,6*2+1,8*2)*8,592+1,6*1,8</t>
  </si>
  <si>
    <t>892188032</t>
  </si>
  <si>
    <t>"šachta"(1,6*2+1,8*2)*8,592+1,60*1,8</t>
  </si>
  <si>
    <t>2052401575</t>
  </si>
  <si>
    <t>102,694</t>
  </si>
  <si>
    <t>-920194838</t>
  </si>
  <si>
    <t>-943562252</t>
  </si>
  <si>
    <t>1736125124</t>
  </si>
  <si>
    <t>-313046806</t>
  </si>
  <si>
    <t>1330180051</t>
  </si>
  <si>
    <t>989005705</t>
  </si>
  <si>
    <t>OST1</t>
  </si>
  <si>
    <t>PROČIŠTĚNÍ KANALIZACE</t>
  </si>
  <si>
    <t>-649828900</t>
  </si>
  <si>
    <t>"ve strojovně - cena odhadem"1</t>
  </si>
  <si>
    <t>73</t>
  </si>
  <si>
    <t>1284547255</t>
  </si>
  <si>
    <t>-93879573</t>
  </si>
  <si>
    <t>6 - HNĚVICE - VÝTAH NA 2. NÁSTUPIŠTI</t>
  </si>
  <si>
    <t>01 - HNĚVICE - 2. NÁSTUPIŠTI</t>
  </si>
  <si>
    <t>-304165940</t>
  </si>
  <si>
    <t>-532554381</t>
  </si>
  <si>
    <t>1122063550</t>
  </si>
  <si>
    <t>347209004</t>
  </si>
  <si>
    <t>-2011881060</t>
  </si>
  <si>
    <t>-1542054322</t>
  </si>
  <si>
    <t>-1322382516</t>
  </si>
  <si>
    <t>25291517</t>
  </si>
  <si>
    <t>1951662948</t>
  </si>
  <si>
    <t>-876209314</t>
  </si>
  <si>
    <t>309732113</t>
  </si>
  <si>
    <t>1618968471</t>
  </si>
  <si>
    <t>-691142998</t>
  </si>
  <si>
    <t>-761661843</t>
  </si>
  <si>
    <t>1208122102</t>
  </si>
  <si>
    <t>1689301558</t>
  </si>
  <si>
    <t>478550438</t>
  </si>
  <si>
    <t>175557447</t>
  </si>
  <si>
    <t>-2146780435</t>
  </si>
  <si>
    <t>-262903167</t>
  </si>
  <si>
    <t>1739439890</t>
  </si>
  <si>
    <t>1161733819</t>
  </si>
  <si>
    <t>501441944</t>
  </si>
  <si>
    <t>-1104084843</t>
  </si>
  <si>
    <t>1777369342</t>
  </si>
  <si>
    <t>-320223727</t>
  </si>
  <si>
    <t>554992881</t>
  </si>
  <si>
    <t>-261220733</t>
  </si>
  <si>
    <t>1208563142</t>
  </si>
  <si>
    <t>-1210201622</t>
  </si>
  <si>
    <t>-1489210893</t>
  </si>
  <si>
    <t>1513268803</t>
  </si>
  <si>
    <t>875891502</t>
  </si>
  <si>
    <t>1544402555</t>
  </si>
  <si>
    <t>-997090558</t>
  </si>
  <si>
    <t>-826936124</t>
  </si>
  <si>
    <t>23539611</t>
  </si>
  <si>
    <t>789772672</t>
  </si>
  <si>
    <t>-587950923</t>
  </si>
  <si>
    <t>-1973937050</t>
  </si>
  <si>
    <t>427756368</t>
  </si>
  <si>
    <t>76860091</t>
  </si>
  <si>
    <t>-683940408</t>
  </si>
  <si>
    <t>-2087881177</t>
  </si>
  <si>
    <t>-966126086</t>
  </si>
  <si>
    <t>-517822041</t>
  </si>
  <si>
    <t>-29156068</t>
  </si>
  <si>
    <t>1850094145</t>
  </si>
  <si>
    <t>851653193</t>
  </si>
  <si>
    <t>-626558605</t>
  </si>
  <si>
    <t>272890437</t>
  </si>
  <si>
    <t>650658213</t>
  </si>
  <si>
    <t>-1834163186</t>
  </si>
  <si>
    <t>-1570738201</t>
  </si>
  <si>
    <t>1964328373</t>
  </si>
  <si>
    <t>-29134386</t>
  </si>
  <si>
    <t>-324290522</t>
  </si>
  <si>
    <t>1693397851</t>
  </si>
  <si>
    <t>314681273</t>
  </si>
  <si>
    <t>-1902860249</t>
  </si>
  <si>
    <t>487450963</t>
  </si>
  <si>
    <t>1341118042</t>
  </si>
  <si>
    <t>-623288992</t>
  </si>
  <si>
    <t>-557038515</t>
  </si>
  <si>
    <t>108066387</t>
  </si>
  <si>
    <t>-1672987032</t>
  </si>
  <si>
    <t>-2062932327</t>
  </si>
  <si>
    <t>-22358943</t>
  </si>
  <si>
    <t>-488801985</t>
  </si>
  <si>
    <t>-1503197385</t>
  </si>
  <si>
    <t>1766935220</t>
  </si>
  <si>
    <t>-1203231683</t>
  </si>
  <si>
    <t>1947091264</t>
  </si>
  <si>
    <t>7 - BOHUŠOVICE N. O. - VÝTAH NA 3. NÁSTUPIŠTI</t>
  </si>
  <si>
    <t xml:space="preserve">01 - BOHUŠOVICE NAD OHŘÍ -  NÁSTUPIŠTI</t>
  </si>
  <si>
    <t>Železniční stanice - Bohušovice nad Ohří</t>
  </si>
  <si>
    <t>-1960475830</t>
  </si>
  <si>
    <t>310321111</t>
  </si>
  <si>
    <t>Zabetonování otvorů ve zdivu nadzákladovém včetně bednění, odbednění a výztuže (materiál v ceně) plochy do 1 m2</t>
  </si>
  <si>
    <t>-768898284</t>
  </si>
  <si>
    <t>"1.PP"2,65*3,14*0,1*0,1</t>
  </si>
  <si>
    <t>77093961</t>
  </si>
  <si>
    <t>678474149</t>
  </si>
  <si>
    <t>1349881155</t>
  </si>
  <si>
    <t>-2121824125</t>
  </si>
  <si>
    <t>1844863526</t>
  </si>
  <si>
    <t>810879148</t>
  </si>
  <si>
    <t>1663622517</t>
  </si>
  <si>
    <t>-54227351</t>
  </si>
  <si>
    <t>2066289441</t>
  </si>
  <si>
    <t>-1923712815</t>
  </si>
  <si>
    <t>-52768482</t>
  </si>
  <si>
    <t>1889295791</t>
  </si>
  <si>
    <t>-964557415</t>
  </si>
  <si>
    <t>-2093526517</t>
  </si>
  <si>
    <t>-1129558937</t>
  </si>
  <si>
    <t>1292489607</t>
  </si>
  <si>
    <t>8,030</t>
  </si>
  <si>
    <t>-1431504135</t>
  </si>
  <si>
    <t>8,03*38 "Přepočtené koeficientem množství</t>
  </si>
  <si>
    <t>811978215</t>
  </si>
  <si>
    <t>1278280280</t>
  </si>
  <si>
    <t>509582142</t>
  </si>
  <si>
    <t>-158112141</t>
  </si>
  <si>
    <t>-29271946</t>
  </si>
  <si>
    <t>109413638</t>
  </si>
  <si>
    <t>705496054</t>
  </si>
  <si>
    <t>-1240434671</t>
  </si>
  <si>
    <t>-1941431790</t>
  </si>
  <si>
    <t>1550017896</t>
  </si>
  <si>
    <t>-991229574</t>
  </si>
  <si>
    <t>1201689531</t>
  </si>
  <si>
    <t>-1787474359</t>
  </si>
  <si>
    <t>-575521710</t>
  </si>
  <si>
    <t>1265784</t>
  </si>
  <si>
    <t>-966391043</t>
  </si>
  <si>
    <t>-1759540895</t>
  </si>
  <si>
    <t>0,928*14 "Přepočtené koeficientem množství</t>
  </si>
  <si>
    <t>-1217266028</t>
  </si>
  <si>
    <t>-1489952746</t>
  </si>
  <si>
    <t>0,928-0,773</t>
  </si>
  <si>
    <t>1903941057</t>
  </si>
  <si>
    <t>1851584004</t>
  </si>
  <si>
    <t>1385498889</t>
  </si>
  <si>
    <t>-103825833</t>
  </si>
  <si>
    <t>-1203777991</t>
  </si>
  <si>
    <t>1074115558</t>
  </si>
  <si>
    <t>1825120770</t>
  </si>
  <si>
    <t>466823693</t>
  </si>
  <si>
    <t>"1.PP - mříž 1070/2220 - odhad" 1,07*2,22*16</t>
  </si>
  <si>
    <t>282091961</t>
  </si>
  <si>
    <t>260897739</t>
  </si>
  <si>
    <t>1999969960</t>
  </si>
  <si>
    <t>-1082854585</t>
  </si>
  <si>
    <t>-833366480</t>
  </si>
  <si>
    <t>22421171</t>
  </si>
  <si>
    <t>-1096204798</t>
  </si>
  <si>
    <t>791730195</t>
  </si>
  <si>
    <t>1674991033</t>
  </si>
  <si>
    <t>-1590904504</t>
  </si>
  <si>
    <t>-1948957205</t>
  </si>
  <si>
    <t>453470357</t>
  </si>
  <si>
    <t>1425722133</t>
  </si>
  <si>
    <t>-1994916787</t>
  </si>
  <si>
    <t>-2036977826</t>
  </si>
  <si>
    <t>-1314465589</t>
  </si>
  <si>
    <t>-107540617</t>
  </si>
  <si>
    <t>"strojovna"(1,15*2+1,35*2)*4,070+1,15*1,35</t>
  </si>
  <si>
    <t>"šachta"(1,6*2+1,8*2)*8,030+1,6*1,8</t>
  </si>
  <si>
    <t>1697111988</t>
  </si>
  <si>
    <t>"strojovna"(1,35*2+1,15*2)*4,070+1,35*1,15</t>
  </si>
  <si>
    <t>"šachta"(1,6*2+1,8*2)*8,030+1,60*1,8</t>
  </si>
  <si>
    <t>-713188069</t>
  </si>
  <si>
    <t>89,801</t>
  </si>
  <si>
    <t>-1995655440</t>
  </si>
  <si>
    <t>-386538385</t>
  </si>
  <si>
    <t>-328584841</t>
  </si>
  <si>
    <t>1948421482</t>
  </si>
  <si>
    <t>1616484405</t>
  </si>
  <si>
    <t>-433305988</t>
  </si>
  <si>
    <t>-1648704937</t>
  </si>
  <si>
    <t>1892778965</t>
  </si>
  <si>
    <t>8 - DOLNÍ BEŘKOVICE - NÁSTUPIŠTĚ</t>
  </si>
  <si>
    <t>01 - DOLNÍ BEŘKOVCE - NÁSTUPIŠTĚ</t>
  </si>
  <si>
    <t>Železniční stanice - Dolní Beřkovice</t>
  </si>
  <si>
    <t>-567319928</t>
  </si>
  <si>
    <t>-812032407</t>
  </si>
  <si>
    <t>-775627109</t>
  </si>
  <si>
    <t>928178194</t>
  </si>
  <si>
    <t>-1157371310</t>
  </si>
  <si>
    <t>-1240965500</t>
  </si>
  <si>
    <t>-1289726266</t>
  </si>
  <si>
    <t>-523732051</t>
  </si>
  <si>
    <t>1834335475</t>
  </si>
  <si>
    <t>-273508001</t>
  </si>
  <si>
    <t>"1,06*0,145*2"2</t>
  </si>
  <si>
    <t>-93610262</t>
  </si>
  <si>
    <t>1763146629</t>
  </si>
  <si>
    <t>-790751326</t>
  </si>
  <si>
    <t>-526627780</t>
  </si>
  <si>
    <t>-1907073586</t>
  </si>
  <si>
    <t>21283574</t>
  </si>
  <si>
    <t>-545662863</t>
  </si>
  <si>
    <t>-1117020085</t>
  </si>
  <si>
    <t>8,470</t>
  </si>
  <si>
    <t>985573855</t>
  </si>
  <si>
    <t>8,47*38 "Přepočtené koeficientem množství</t>
  </si>
  <si>
    <t>2127384500</t>
  </si>
  <si>
    <t>-1225694453</t>
  </si>
  <si>
    <t>-674105446</t>
  </si>
  <si>
    <t>-942132261</t>
  </si>
  <si>
    <t>-627819818</t>
  </si>
  <si>
    <t>965746550</t>
  </si>
  <si>
    <t>-1737939471</t>
  </si>
  <si>
    <t>294841810</t>
  </si>
  <si>
    <t>-1685158781</t>
  </si>
  <si>
    <t>1638181514</t>
  </si>
  <si>
    <t>1791212336</t>
  </si>
  <si>
    <t>289277075</t>
  </si>
  <si>
    <t>-1794424806</t>
  </si>
  <si>
    <t>-1075389770</t>
  </si>
  <si>
    <t>1534025832</t>
  </si>
  <si>
    <t>294011431</t>
  </si>
  <si>
    <t>-1548258498</t>
  </si>
  <si>
    <t>0,888*14 "Přepočtené koeficientem množství</t>
  </si>
  <si>
    <t>-1248018681</t>
  </si>
  <si>
    <t>415050305</t>
  </si>
  <si>
    <t>0,888-0,773</t>
  </si>
  <si>
    <t>-821585361</t>
  </si>
  <si>
    <t>-938031146</t>
  </si>
  <si>
    <t>-1657743383</t>
  </si>
  <si>
    <t>1810281832</t>
  </si>
  <si>
    <t>-1227051250</t>
  </si>
  <si>
    <t>-2088469986</t>
  </si>
  <si>
    <t>1717606433</t>
  </si>
  <si>
    <t>1720659435</t>
  </si>
  <si>
    <t>1681060566</t>
  </si>
  <si>
    <t>1918894155</t>
  </si>
  <si>
    <t>-73274517</t>
  </si>
  <si>
    <t>"1.PP+1.NP"1,03*2*0,15</t>
  </si>
  <si>
    <t>-1346138749</t>
  </si>
  <si>
    <t>"1.PP+1.NP"(1,03*2*0,15)/(0,15*0,15)</t>
  </si>
  <si>
    <t>2030545770</t>
  </si>
  <si>
    <t>1,03*2*0,15</t>
  </si>
  <si>
    <t>0,309*1,1 "Přepočtené koeficientem množství</t>
  </si>
  <si>
    <t>-1312334107</t>
  </si>
  <si>
    <t>1,03*2</t>
  </si>
  <si>
    <t>2129862898</t>
  </si>
  <si>
    <t>2,06*1,1 "Přepočtené koeficientem množství</t>
  </si>
  <si>
    <t>-1108020614</t>
  </si>
  <si>
    <t>-1410330320</t>
  </si>
  <si>
    <t>446641655</t>
  </si>
  <si>
    <t>-167217313</t>
  </si>
  <si>
    <t>-867797737</t>
  </si>
  <si>
    <t>-540850339</t>
  </si>
  <si>
    <t>2023324178</t>
  </si>
  <si>
    <t>-2013377207</t>
  </si>
  <si>
    <t>1994225054</t>
  </si>
  <si>
    <t>"strojovna"(1,79*2+1,8*2)*4,170+1,79*1,8</t>
  </si>
  <si>
    <t>"šachta"(1,6*2+1,8*2)*8,470+1,6*1,8</t>
  </si>
  <si>
    <t>2127930634</t>
  </si>
  <si>
    <t>"šachta"(1,6*2+1,8*2)*8,470+1,60*1,8</t>
  </si>
  <si>
    <t>1937621843</t>
  </si>
  <si>
    <t>104,053</t>
  </si>
  <si>
    <t>3780573</t>
  </si>
  <si>
    <t>692980582</t>
  </si>
  <si>
    <t>-746266666</t>
  </si>
  <si>
    <t>1512884879</t>
  </si>
  <si>
    <t>-1730315952</t>
  </si>
  <si>
    <t>-1190462162</t>
  </si>
  <si>
    <t>42088829</t>
  </si>
  <si>
    <t>1105022486</t>
  </si>
  <si>
    <t>-273966069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</si>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</sst>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57" customHeight="1">
      <c r="B20" s="27"/>
      <c r="C20" s="28"/>
      <c r="D20" s="28"/>
      <c r="E20" s="43" t="s">
        <v>37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65018114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výtahů v koridorových ŽST. v úseku Vraňany - Děčín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obvod OŘ Ústí nad Labem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11. 9. 2018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SŽDC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ENGINEERS.CZ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ROUND(AG52+AG54+AG56+AG58+AG60+AG62+AG64+AG66,2)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ROUND(AS52+AS54+AS56+AS58+AS60+AS62+AS64+AS66,2)</f>
        <v>0</v>
      </c>
      <c r="AT51" s="113">
        <f>ROUND(SUM(AV51:AW51),2)</f>
        <v>0</v>
      </c>
      <c r="AU51" s="114">
        <f>ROUND(AU52+AU54+AU56+AU58+AU60+AU62+AU64+AU66,5)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ROUND(AZ52+AZ54+AZ56+AZ58+AZ60+AZ62+AZ64+AZ66,2)</f>
        <v>0</v>
      </c>
      <c r="BA51" s="113">
        <f>ROUND(BA52+BA54+BA56+BA58+BA60+BA62+BA64+BA66,2)</f>
        <v>0</v>
      </c>
      <c r="BB51" s="113">
        <f>ROUND(BB52+BB54+BB56+BB58+BB60+BB62+BB64+BB66,2)</f>
        <v>0</v>
      </c>
      <c r="BC51" s="113">
        <f>ROUND(BC52+BC54+BC56+BC58+BC60+BC62+BC64+BC66,2)</f>
        <v>0</v>
      </c>
      <c r="BD51" s="115">
        <f>ROUND(BD52+BD54+BD56+BD58+BD60+BD62+BD64+BD66,2)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31.5" customHeight="1">
      <c r="B52" s="118"/>
      <c r="C52" s="119"/>
      <c r="D52" s="120" t="s">
        <v>76</v>
      </c>
      <c r="E52" s="120"/>
      <c r="F52" s="120"/>
      <c r="G52" s="120"/>
      <c r="H52" s="120"/>
      <c r="I52" s="121"/>
      <c r="J52" s="120" t="s">
        <v>77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ROUND(AG53,2)</f>
        <v>0</v>
      </c>
      <c r="AH52" s="121"/>
      <c r="AI52" s="121"/>
      <c r="AJ52" s="121"/>
      <c r="AK52" s="121"/>
      <c r="AL52" s="121"/>
      <c r="AM52" s="121"/>
      <c r="AN52" s="123">
        <f>SUM(AG52,AT52)</f>
        <v>0</v>
      </c>
      <c r="AO52" s="121"/>
      <c r="AP52" s="121"/>
      <c r="AQ52" s="124" t="s">
        <v>78</v>
      </c>
      <c r="AR52" s="125"/>
      <c r="AS52" s="126">
        <f>ROUND(AS53,2)</f>
        <v>0</v>
      </c>
      <c r="AT52" s="127">
        <f>ROUND(SUM(AV52:AW52),2)</f>
        <v>0</v>
      </c>
      <c r="AU52" s="128">
        <f>ROUND(AU53,5)</f>
        <v>0</v>
      </c>
      <c r="AV52" s="127">
        <f>ROUND(AZ52*L26,2)</f>
        <v>0</v>
      </c>
      <c r="AW52" s="127">
        <f>ROUND(BA52*L27,2)</f>
        <v>0</v>
      </c>
      <c r="AX52" s="127">
        <f>ROUND(BB52*L26,2)</f>
        <v>0</v>
      </c>
      <c r="AY52" s="127">
        <f>ROUND(BC52*L27,2)</f>
        <v>0</v>
      </c>
      <c r="AZ52" s="127">
        <f>ROUND(AZ53,2)</f>
        <v>0</v>
      </c>
      <c r="BA52" s="127">
        <f>ROUND(BA53,2)</f>
        <v>0</v>
      </c>
      <c r="BB52" s="127">
        <f>ROUND(BB53,2)</f>
        <v>0</v>
      </c>
      <c r="BC52" s="127">
        <f>ROUND(BC53,2)</f>
        <v>0</v>
      </c>
      <c r="BD52" s="129">
        <f>ROUND(BD53,2)</f>
        <v>0</v>
      </c>
      <c r="BS52" s="130" t="s">
        <v>71</v>
      </c>
      <c r="BT52" s="130" t="s">
        <v>76</v>
      </c>
      <c r="BU52" s="130" t="s">
        <v>73</v>
      </c>
      <c r="BV52" s="130" t="s">
        <v>74</v>
      </c>
      <c r="BW52" s="130" t="s">
        <v>79</v>
      </c>
      <c r="BX52" s="130" t="s">
        <v>7</v>
      </c>
      <c r="CL52" s="130" t="s">
        <v>21</v>
      </c>
      <c r="CM52" s="130" t="s">
        <v>80</v>
      </c>
    </row>
    <row r="53" s="6" customFormat="1" ht="28.5" customHeight="1">
      <c r="A53" s="131" t="s">
        <v>81</v>
      </c>
      <c r="B53" s="132"/>
      <c r="C53" s="133"/>
      <c r="D53" s="133"/>
      <c r="E53" s="134" t="s">
        <v>82</v>
      </c>
      <c r="F53" s="134"/>
      <c r="G53" s="134"/>
      <c r="H53" s="134"/>
      <c r="I53" s="134"/>
      <c r="J53" s="133"/>
      <c r="K53" s="134" t="s">
        <v>83</v>
      </c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5">
        <f>'01 - PRACKOVICE NAD LABEM...'!J29</f>
        <v>0</v>
      </c>
      <c r="AH53" s="133"/>
      <c r="AI53" s="133"/>
      <c r="AJ53" s="133"/>
      <c r="AK53" s="133"/>
      <c r="AL53" s="133"/>
      <c r="AM53" s="133"/>
      <c r="AN53" s="135">
        <f>SUM(AG53,AT53)</f>
        <v>0</v>
      </c>
      <c r="AO53" s="133"/>
      <c r="AP53" s="133"/>
      <c r="AQ53" s="136" t="s">
        <v>84</v>
      </c>
      <c r="AR53" s="137"/>
      <c r="AS53" s="138">
        <v>0</v>
      </c>
      <c r="AT53" s="139">
        <f>ROUND(SUM(AV53:AW53),2)</f>
        <v>0</v>
      </c>
      <c r="AU53" s="140">
        <f>'01 - PRACKOVICE NAD LABEM...'!P97</f>
        <v>0</v>
      </c>
      <c r="AV53" s="139">
        <f>'01 - PRACKOVICE NAD LABEM...'!J32</f>
        <v>0</v>
      </c>
      <c r="AW53" s="139">
        <f>'01 - PRACKOVICE NAD LABEM...'!J33</f>
        <v>0</v>
      </c>
      <c r="AX53" s="139">
        <f>'01 - PRACKOVICE NAD LABEM...'!J34</f>
        <v>0</v>
      </c>
      <c r="AY53" s="139">
        <f>'01 - PRACKOVICE NAD LABEM...'!J35</f>
        <v>0</v>
      </c>
      <c r="AZ53" s="139">
        <f>'01 - PRACKOVICE NAD LABEM...'!F32</f>
        <v>0</v>
      </c>
      <c r="BA53" s="139">
        <f>'01 - PRACKOVICE NAD LABEM...'!F33</f>
        <v>0</v>
      </c>
      <c r="BB53" s="139">
        <f>'01 - PRACKOVICE NAD LABEM...'!F34</f>
        <v>0</v>
      </c>
      <c r="BC53" s="139">
        <f>'01 - PRACKOVICE NAD LABEM...'!F35</f>
        <v>0</v>
      </c>
      <c r="BD53" s="141">
        <f>'01 - PRACKOVICE NAD LABEM...'!F36</f>
        <v>0</v>
      </c>
      <c r="BT53" s="142" t="s">
        <v>80</v>
      </c>
      <c r="BV53" s="142" t="s">
        <v>74</v>
      </c>
      <c r="BW53" s="142" t="s">
        <v>85</v>
      </c>
      <c r="BX53" s="142" t="s">
        <v>79</v>
      </c>
      <c r="CL53" s="142" t="s">
        <v>86</v>
      </c>
    </row>
    <row r="54" s="5" customFormat="1" ht="31.5" customHeight="1">
      <c r="B54" s="118"/>
      <c r="C54" s="119"/>
      <c r="D54" s="120" t="s">
        <v>80</v>
      </c>
      <c r="E54" s="120"/>
      <c r="F54" s="120"/>
      <c r="G54" s="120"/>
      <c r="H54" s="120"/>
      <c r="I54" s="121"/>
      <c r="J54" s="120" t="s">
        <v>87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ROUND(AG55,2)</f>
        <v>0</v>
      </c>
      <c r="AH54" s="121"/>
      <c r="AI54" s="121"/>
      <c r="AJ54" s="121"/>
      <c r="AK54" s="121"/>
      <c r="AL54" s="121"/>
      <c r="AM54" s="121"/>
      <c r="AN54" s="123">
        <f>SUM(AG54,AT54)</f>
        <v>0</v>
      </c>
      <c r="AO54" s="121"/>
      <c r="AP54" s="121"/>
      <c r="AQ54" s="124" t="s">
        <v>78</v>
      </c>
      <c r="AR54" s="125"/>
      <c r="AS54" s="126">
        <f>ROUND(AS55,2)</f>
        <v>0</v>
      </c>
      <c r="AT54" s="127">
        <f>ROUND(SUM(AV54:AW54),2)</f>
        <v>0</v>
      </c>
      <c r="AU54" s="128">
        <f>ROUND(AU55,5)</f>
        <v>0</v>
      </c>
      <c r="AV54" s="127">
        <f>ROUND(AZ54*L26,2)</f>
        <v>0</v>
      </c>
      <c r="AW54" s="127">
        <f>ROUND(BA54*L27,2)</f>
        <v>0</v>
      </c>
      <c r="AX54" s="127">
        <f>ROUND(BB54*L26,2)</f>
        <v>0</v>
      </c>
      <c r="AY54" s="127">
        <f>ROUND(BC54*L27,2)</f>
        <v>0</v>
      </c>
      <c r="AZ54" s="127">
        <f>ROUND(AZ55,2)</f>
        <v>0</v>
      </c>
      <c r="BA54" s="127">
        <f>ROUND(BA55,2)</f>
        <v>0</v>
      </c>
      <c r="BB54" s="127">
        <f>ROUND(BB55,2)</f>
        <v>0</v>
      </c>
      <c r="BC54" s="127">
        <f>ROUND(BC55,2)</f>
        <v>0</v>
      </c>
      <c r="BD54" s="129">
        <f>ROUND(BD55,2)</f>
        <v>0</v>
      </c>
      <c r="BS54" s="130" t="s">
        <v>71</v>
      </c>
      <c r="BT54" s="130" t="s">
        <v>76</v>
      </c>
      <c r="BU54" s="130" t="s">
        <v>73</v>
      </c>
      <c r="BV54" s="130" t="s">
        <v>74</v>
      </c>
      <c r="BW54" s="130" t="s">
        <v>88</v>
      </c>
      <c r="BX54" s="130" t="s">
        <v>7</v>
      </c>
      <c r="CL54" s="130" t="s">
        <v>21</v>
      </c>
      <c r="CM54" s="130" t="s">
        <v>72</v>
      </c>
    </row>
    <row r="55" s="6" customFormat="1" ht="28.5" customHeight="1">
      <c r="A55" s="131" t="s">
        <v>81</v>
      </c>
      <c r="B55" s="132"/>
      <c r="C55" s="133"/>
      <c r="D55" s="133"/>
      <c r="E55" s="134" t="s">
        <v>82</v>
      </c>
      <c r="F55" s="134"/>
      <c r="G55" s="134"/>
      <c r="H55" s="134"/>
      <c r="I55" s="134"/>
      <c r="J55" s="133"/>
      <c r="K55" s="134" t="s">
        <v>89</v>
      </c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5">
        <f>'01 - PRACKOVICE NAD LABEM..._01'!J29</f>
        <v>0</v>
      </c>
      <c r="AH55" s="133"/>
      <c r="AI55" s="133"/>
      <c r="AJ55" s="133"/>
      <c r="AK55" s="133"/>
      <c r="AL55" s="133"/>
      <c r="AM55" s="133"/>
      <c r="AN55" s="135">
        <f>SUM(AG55,AT55)</f>
        <v>0</v>
      </c>
      <c r="AO55" s="133"/>
      <c r="AP55" s="133"/>
      <c r="AQ55" s="136" t="s">
        <v>84</v>
      </c>
      <c r="AR55" s="137"/>
      <c r="AS55" s="138">
        <v>0</v>
      </c>
      <c r="AT55" s="139">
        <f>ROUND(SUM(AV55:AW55),2)</f>
        <v>0</v>
      </c>
      <c r="AU55" s="140">
        <f>'01 - PRACKOVICE NAD LABEM..._01'!P97</f>
        <v>0</v>
      </c>
      <c r="AV55" s="139">
        <f>'01 - PRACKOVICE NAD LABEM..._01'!J32</f>
        <v>0</v>
      </c>
      <c r="AW55" s="139">
        <f>'01 - PRACKOVICE NAD LABEM..._01'!J33</f>
        <v>0</v>
      </c>
      <c r="AX55" s="139">
        <f>'01 - PRACKOVICE NAD LABEM..._01'!J34</f>
        <v>0</v>
      </c>
      <c r="AY55" s="139">
        <f>'01 - PRACKOVICE NAD LABEM..._01'!J35</f>
        <v>0</v>
      </c>
      <c r="AZ55" s="139">
        <f>'01 - PRACKOVICE NAD LABEM..._01'!F32</f>
        <v>0</v>
      </c>
      <c r="BA55" s="139">
        <f>'01 - PRACKOVICE NAD LABEM..._01'!F33</f>
        <v>0</v>
      </c>
      <c r="BB55" s="139">
        <f>'01 - PRACKOVICE NAD LABEM..._01'!F34</f>
        <v>0</v>
      </c>
      <c r="BC55" s="139">
        <f>'01 - PRACKOVICE NAD LABEM..._01'!F35</f>
        <v>0</v>
      </c>
      <c r="BD55" s="141">
        <f>'01 - PRACKOVICE NAD LABEM..._01'!F36</f>
        <v>0</v>
      </c>
      <c r="BT55" s="142" t="s">
        <v>80</v>
      </c>
      <c r="BV55" s="142" t="s">
        <v>74</v>
      </c>
      <c r="BW55" s="142" t="s">
        <v>90</v>
      </c>
      <c r="BX55" s="142" t="s">
        <v>88</v>
      </c>
      <c r="CL55" s="142" t="s">
        <v>86</v>
      </c>
    </row>
    <row r="56" s="5" customFormat="1" ht="16.5" customHeight="1">
      <c r="B56" s="118"/>
      <c r="C56" s="119"/>
      <c r="D56" s="120" t="s">
        <v>91</v>
      </c>
      <c r="E56" s="120"/>
      <c r="F56" s="120"/>
      <c r="G56" s="120"/>
      <c r="H56" s="120"/>
      <c r="I56" s="121"/>
      <c r="J56" s="120" t="s">
        <v>92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ROUND(AG57,2)</f>
        <v>0</v>
      </c>
      <c r="AH56" s="121"/>
      <c r="AI56" s="121"/>
      <c r="AJ56" s="121"/>
      <c r="AK56" s="121"/>
      <c r="AL56" s="121"/>
      <c r="AM56" s="121"/>
      <c r="AN56" s="123">
        <f>SUM(AG56,AT56)</f>
        <v>0</v>
      </c>
      <c r="AO56" s="121"/>
      <c r="AP56" s="121"/>
      <c r="AQ56" s="124" t="s">
        <v>78</v>
      </c>
      <c r="AR56" s="125"/>
      <c r="AS56" s="126">
        <f>ROUND(AS57,2)</f>
        <v>0</v>
      </c>
      <c r="AT56" s="127">
        <f>ROUND(SUM(AV56:AW56),2)</f>
        <v>0</v>
      </c>
      <c r="AU56" s="128">
        <f>ROUND(AU57,5)</f>
        <v>0</v>
      </c>
      <c r="AV56" s="127">
        <f>ROUND(AZ56*L26,2)</f>
        <v>0</v>
      </c>
      <c r="AW56" s="127">
        <f>ROUND(BA56*L27,2)</f>
        <v>0</v>
      </c>
      <c r="AX56" s="127">
        <f>ROUND(BB56*L26,2)</f>
        <v>0</v>
      </c>
      <c r="AY56" s="127">
        <f>ROUND(BC56*L27,2)</f>
        <v>0</v>
      </c>
      <c r="AZ56" s="127">
        <f>ROUND(AZ57,2)</f>
        <v>0</v>
      </c>
      <c r="BA56" s="127">
        <f>ROUND(BA57,2)</f>
        <v>0</v>
      </c>
      <c r="BB56" s="127">
        <f>ROUND(BB57,2)</f>
        <v>0</v>
      </c>
      <c r="BC56" s="127">
        <f>ROUND(BC57,2)</f>
        <v>0</v>
      </c>
      <c r="BD56" s="129">
        <f>ROUND(BD57,2)</f>
        <v>0</v>
      </c>
      <c r="BS56" s="130" t="s">
        <v>71</v>
      </c>
      <c r="BT56" s="130" t="s">
        <v>76</v>
      </c>
      <c r="BU56" s="130" t="s">
        <v>73</v>
      </c>
      <c r="BV56" s="130" t="s">
        <v>74</v>
      </c>
      <c r="BW56" s="130" t="s">
        <v>93</v>
      </c>
      <c r="BX56" s="130" t="s">
        <v>7</v>
      </c>
      <c r="CL56" s="130" t="s">
        <v>21</v>
      </c>
      <c r="CM56" s="130" t="s">
        <v>72</v>
      </c>
    </row>
    <row r="57" s="6" customFormat="1" ht="16.5" customHeight="1">
      <c r="A57" s="131" t="s">
        <v>81</v>
      </c>
      <c r="B57" s="132"/>
      <c r="C57" s="133"/>
      <c r="D57" s="133"/>
      <c r="E57" s="134" t="s">
        <v>82</v>
      </c>
      <c r="F57" s="134"/>
      <c r="G57" s="134"/>
      <c r="H57" s="134"/>
      <c r="I57" s="134"/>
      <c r="J57" s="133"/>
      <c r="K57" s="134" t="s">
        <v>92</v>
      </c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5">
        <f>'01 - POVRLY - VÝTAH U BUDOVY'!J29</f>
        <v>0</v>
      </c>
      <c r="AH57" s="133"/>
      <c r="AI57" s="133"/>
      <c r="AJ57" s="133"/>
      <c r="AK57" s="133"/>
      <c r="AL57" s="133"/>
      <c r="AM57" s="133"/>
      <c r="AN57" s="135">
        <f>SUM(AG57,AT57)</f>
        <v>0</v>
      </c>
      <c r="AO57" s="133"/>
      <c r="AP57" s="133"/>
      <c r="AQ57" s="136" t="s">
        <v>84</v>
      </c>
      <c r="AR57" s="137"/>
      <c r="AS57" s="138">
        <v>0</v>
      </c>
      <c r="AT57" s="139">
        <f>ROUND(SUM(AV57:AW57),2)</f>
        <v>0</v>
      </c>
      <c r="AU57" s="140">
        <f>'01 - POVRLY - VÝTAH U BUDOVY'!P97</f>
        <v>0</v>
      </c>
      <c r="AV57" s="139">
        <f>'01 - POVRLY - VÝTAH U BUDOVY'!J32</f>
        <v>0</v>
      </c>
      <c r="AW57" s="139">
        <f>'01 - POVRLY - VÝTAH U BUDOVY'!J33</f>
        <v>0</v>
      </c>
      <c r="AX57" s="139">
        <f>'01 - POVRLY - VÝTAH U BUDOVY'!J34</f>
        <v>0</v>
      </c>
      <c r="AY57" s="139">
        <f>'01 - POVRLY - VÝTAH U BUDOVY'!J35</f>
        <v>0</v>
      </c>
      <c r="AZ57" s="139">
        <f>'01 - POVRLY - VÝTAH U BUDOVY'!F32</f>
        <v>0</v>
      </c>
      <c r="BA57" s="139">
        <f>'01 - POVRLY - VÝTAH U BUDOVY'!F33</f>
        <v>0</v>
      </c>
      <c r="BB57" s="139">
        <f>'01 - POVRLY - VÝTAH U BUDOVY'!F34</f>
        <v>0</v>
      </c>
      <c r="BC57" s="139">
        <f>'01 - POVRLY - VÝTAH U BUDOVY'!F35</f>
        <v>0</v>
      </c>
      <c r="BD57" s="141">
        <f>'01 - POVRLY - VÝTAH U BUDOVY'!F36</f>
        <v>0</v>
      </c>
      <c r="BT57" s="142" t="s">
        <v>80</v>
      </c>
      <c r="BV57" s="142" t="s">
        <v>74</v>
      </c>
      <c r="BW57" s="142" t="s">
        <v>94</v>
      </c>
      <c r="BX57" s="142" t="s">
        <v>93</v>
      </c>
      <c r="CL57" s="142" t="s">
        <v>86</v>
      </c>
    </row>
    <row r="58" s="5" customFormat="1" ht="16.5" customHeight="1">
      <c r="B58" s="118"/>
      <c r="C58" s="119"/>
      <c r="D58" s="120" t="s">
        <v>95</v>
      </c>
      <c r="E58" s="120"/>
      <c r="F58" s="120"/>
      <c r="G58" s="120"/>
      <c r="H58" s="120"/>
      <c r="I58" s="121"/>
      <c r="J58" s="120" t="s">
        <v>96</v>
      </c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2">
        <f>ROUND(AG59,2)</f>
        <v>0</v>
      </c>
      <c r="AH58" s="121"/>
      <c r="AI58" s="121"/>
      <c r="AJ58" s="121"/>
      <c r="AK58" s="121"/>
      <c r="AL58" s="121"/>
      <c r="AM58" s="121"/>
      <c r="AN58" s="123">
        <f>SUM(AG58,AT58)</f>
        <v>0</v>
      </c>
      <c r="AO58" s="121"/>
      <c r="AP58" s="121"/>
      <c r="AQ58" s="124" t="s">
        <v>78</v>
      </c>
      <c r="AR58" s="125"/>
      <c r="AS58" s="126">
        <f>ROUND(AS59,2)</f>
        <v>0</v>
      </c>
      <c r="AT58" s="127">
        <f>ROUND(SUM(AV58:AW58),2)</f>
        <v>0</v>
      </c>
      <c r="AU58" s="128">
        <f>ROUND(AU59,5)</f>
        <v>0</v>
      </c>
      <c r="AV58" s="127">
        <f>ROUND(AZ58*L26,2)</f>
        <v>0</v>
      </c>
      <c r="AW58" s="127">
        <f>ROUND(BA58*L27,2)</f>
        <v>0</v>
      </c>
      <c r="AX58" s="127">
        <f>ROUND(BB58*L26,2)</f>
        <v>0</v>
      </c>
      <c r="AY58" s="127">
        <f>ROUND(BC58*L27,2)</f>
        <v>0</v>
      </c>
      <c r="AZ58" s="127">
        <f>ROUND(AZ59,2)</f>
        <v>0</v>
      </c>
      <c r="BA58" s="127">
        <f>ROUND(BA59,2)</f>
        <v>0</v>
      </c>
      <c r="BB58" s="127">
        <f>ROUND(BB59,2)</f>
        <v>0</v>
      </c>
      <c r="BC58" s="127">
        <f>ROUND(BC59,2)</f>
        <v>0</v>
      </c>
      <c r="BD58" s="129">
        <f>ROUND(BD59,2)</f>
        <v>0</v>
      </c>
      <c r="BS58" s="130" t="s">
        <v>71</v>
      </c>
      <c r="BT58" s="130" t="s">
        <v>76</v>
      </c>
      <c r="BU58" s="130" t="s">
        <v>73</v>
      </c>
      <c r="BV58" s="130" t="s">
        <v>74</v>
      </c>
      <c r="BW58" s="130" t="s">
        <v>97</v>
      </c>
      <c r="BX58" s="130" t="s">
        <v>7</v>
      </c>
      <c r="CL58" s="130" t="s">
        <v>21</v>
      </c>
      <c r="CM58" s="130" t="s">
        <v>72</v>
      </c>
    </row>
    <row r="59" s="6" customFormat="1" ht="16.5" customHeight="1">
      <c r="A59" s="131" t="s">
        <v>81</v>
      </c>
      <c r="B59" s="132"/>
      <c r="C59" s="133"/>
      <c r="D59" s="133"/>
      <c r="E59" s="134" t="s">
        <v>82</v>
      </c>
      <c r="F59" s="134"/>
      <c r="G59" s="134"/>
      <c r="H59" s="134"/>
      <c r="I59" s="134"/>
      <c r="J59" s="133"/>
      <c r="K59" s="134" t="s">
        <v>96</v>
      </c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5">
        <f>'01 - POVRLY - 3. NÁSTUPIŠTĚ'!J29</f>
        <v>0</v>
      </c>
      <c r="AH59" s="133"/>
      <c r="AI59" s="133"/>
      <c r="AJ59" s="133"/>
      <c r="AK59" s="133"/>
      <c r="AL59" s="133"/>
      <c r="AM59" s="133"/>
      <c r="AN59" s="135">
        <f>SUM(AG59,AT59)</f>
        <v>0</v>
      </c>
      <c r="AO59" s="133"/>
      <c r="AP59" s="133"/>
      <c r="AQ59" s="136" t="s">
        <v>84</v>
      </c>
      <c r="AR59" s="137"/>
      <c r="AS59" s="138">
        <v>0</v>
      </c>
      <c r="AT59" s="139">
        <f>ROUND(SUM(AV59:AW59),2)</f>
        <v>0</v>
      </c>
      <c r="AU59" s="140">
        <f>'01 - POVRLY - 3. NÁSTUPIŠTĚ'!P97</f>
        <v>0</v>
      </c>
      <c r="AV59" s="139">
        <f>'01 - POVRLY - 3. NÁSTUPIŠTĚ'!J32</f>
        <v>0</v>
      </c>
      <c r="AW59" s="139">
        <f>'01 - POVRLY - 3. NÁSTUPIŠTĚ'!J33</f>
        <v>0</v>
      </c>
      <c r="AX59" s="139">
        <f>'01 - POVRLY - 3. NÁSTUPIŠTĚ'!J34</f>
        <v>0</v>
      </c>
      <c r="AY59" s="139">
        <f>'01 - POVRLY - 3. NÁSTUPIŠTĚ'!J35</f>
        <v>0</v>
      </c>
      <c r="AZ59" s="139">
        <f>'01 - POVRLY - 3. NÁSTUPIŠTĚ'!F32</f>
        <v>0</v>
      </c>
      <c r="BA59" s="139">
        <f>'01 - POVRLY - 3. NÁSTUPIŠTĚ'!F33</f>
        <v>0</v>
      </c>
      <c r="BB59" s="139">
        <f>'01 - POVRLY - 3. NÁSTUPIŠTĚ'!F34</f>
        <v>0</v>
      </c>
      <c r="BC59" s="139">
        <f>'01 - POVRLY - 3. NÁSTUPIŠTĚ'!F35</f>
        <v>0</v>
      </c>
      <c r="BD59" s="141">
        <f>'01 - POVRLY - 3. NÁSTUPIŠTĚ'!F36</f>
        <v>0</v>
      </c>
      <c r="BT59" s="142" t="s">
        <v>80</v>
      </c>
      <c r="BV59" s="142" t="s">
        <v>74</v>
      </c>
      <c r="BW59" s="142" t="s">
        <v>98</v>
      </c>
      <c r="BX59" s="142" t="s">
        <v>97</v>
      </c>
      <c r="CL59" s="142" t="s">
        <v>86</v>
      </c>
    </row>
    <row r="60" s="5" customFormat="1" ht="16.5" customHeight="1">
      <c r="B60" s="118"/>
      <c r="C60" s="119"/>
      <c r="D60" s="120" t="s">
        <v>99</v>
      </c>
      <c r="E60" s="120"/>
      <c r="F60" s="120"/>
      <c r="G60" s="120"/>
      <c r="H60" s="120"/>
      <c r="I60" s="121"/>
      <c r="J60" s="120" t="s">
        <v>100</v>
      </c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2">
        <f>ROUND(AG61,2)</f>
        <v>0</v>
      </c>
      <c r="AH60" s="121"/>
      <c r="AI60" s="121"/>
      <c r="AJ60" s="121"/>
      <c r="AK60" s="121"/>
      <c r="AL60" s="121"/>
      <c r="AM60" s="121"/>
      <c r="AN60" s="123">
        <f>SUM(AG60,AT60)</f>
        <v>0</v>
      </c>
      <c r="AO60" s="121"/>
      <c r="AP60" s="121"/>
      <c r="AQ60" s="124" t="s">
        <v>78</v>
      </c>
      <c r="AR60" s="125"/>
      <c r="AS60" s="126">
        <f>ROUND(AS61,2)</f>
        <v>0</v>
      </c>
      <c r="AT60" s="127">
        <f>ROUND(SUM(AV60:AW60),2)</f>
        <v>0</v>
      </c>
      <c r="AU60" s="128">
        <f>ROUND(AU61,5)</f>
        <v>0</v>
      </c>
      <c r="AV60" s="127">
        <f>ROUND(AZ60*L26,2)</f>
        <v>0</v>
      </c>
      <c r="AW60" s="127">
        <f>ROUND(BA60*L27,2)</f>
        <v>0</v>
      </c>
      <c r="AX60" s="127">
        <f>ROUND(BB60*L26,2)</f>
        <v>0</v>
      </c>
      <c r="AY60" s="127">
        <f>ROUND(BC60*L27,2)</f>
        <v>0</v>
      </c>
      <c r="AZ60" s="127">
        <f>ROUND(AZ61,2)</f>
        <v>0</v>
      </c>
      <c r="BA60" s="127">
        <f>ROUND(BA61,2)</f>
        <v>0</v>
      </c>
      <c r="BB60" s="127">
        <f>ROUND(BB61,2)</f>
        <v>0</v>
      </c>
      <c r="BC60" s="127">
        <f>ROUND(BC61,2)</f>
        <v>0</v>
      </c>
      <c r="BD60" s="129">
        <f>ROUND(BD61,2)</f>
        <v>0</v>
      </c>
      <c r="BS60" s="130" t="s">
        <v>71</v>
      </c>
      <c r="BT60" s="130" t="s">
        <v>76</v>
      </c>
      <c r="BU60" s="130" t="s">
        <v>73</v>
      </c>
      <c r="BV60" s="130" t="s">
        <v>74</v>
      </c>
      <c r="BW60" s="130" t="s">
        <v>101</v>
      </c>
      <c r="BX60" s="130" t="s">
        <v>7</v>
      </c>
      <c r="CL60" s="130" t="s">
        <v>21</v>
      </c>
      <c r="CM60" s="130" t="s">
        <v>72</v>
      </c>
    </row>
    <row r="61" s="6" customFormat="1" ht="16.5" customHeight="1">
      <c r="A61" s="131" t="s">
        <v>81</v>
      </c>
      <c r="B61" s="132"/>
      <c r="C61" s="133"/>
      <c r="D61" s="133"/>
      <c r="E61" s="134" t="s">
        <v>82</v>
      </c>
      <c r="F61" s="134"/>
      <c r="G61" s="134"/>
      <c r="H61" s="134"/>
      <c r="I61" s="134"/>
      <c r="J61" s="133"/>
      <c r="K61" s="134" t="s">
        <v>102</v>
      </c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5">
        <f>'01 - HNĚVICE -  1. NÁSTUP...'!J29</f>
        <v>0</v>
      </c>
      <c r="AH61" s="133"/>
      <c r="AI61" s="133"/>
      <c r="AJ61" s="133"/>
      <c r="AK61" s="133"/>
      <c r="AL61" s="133"/>
      <c r="AM61" s="133"/>
      <c r="AN61" s="135">
        <f>SUM(AG61,AT61)</f>
        <v>0</v>
      </c>
      <c r="AO61" s="133"/>
      <c r="AP61" s="133"/>
      <c r="AQ61" s="136" t="s">
        <v>84</v>
      </c>
      <c r="AR61" s="137"/>
      <c r="AS61" s="138">
        <v>0</v>
      </c>
      <c r="AT61" s="139">
        <f>ROUND(SUM(AV61:AW61),2)</f>
        <v>0</v>
      </c>
      <c r="AU61" s="140">
        <f>'01 - HNĚVICE -  1. NÁSTUP...'!P97</f>
        <v>0</v>
      </c>
      <c r="AV61" s="139">
        <f>'01 - HNĚVICE -  1. NÁSTUP...'!J32</f>
        <v>0</v>
      </c>
      <c r="AW61" s="139">
        <f>'01 - HNĚVICE -  1. NÁSTUP...'!J33</f>
        <v>0</v>
      </c>
      <c r="AX61" s="139">
        <f>'01 - HNĚVICE -  1. NÁSTUP...'!J34</f>
        <v>0</v>
      </c>
      <c r="AY61" s="139">
        <f>'01 - HNĚVICE -  1. NÁSTUP...'!J35</f>
        <v>0</v>
      </c>
      <c r="AZ61" s="139">
        <f>'01 - HNĚVICE -  1. NÁSTUP...'!F32</f>
        <v>0</v>
      </c>
      <c r="BA61" s="139">
        <f>'01 - HNĚVICE -  1. NÁSTUP...'!F33</f>
        <v>0</v>
      </c>
      <c r="BB61" s="139">
        <f>'01 - HNĚVICE -  1. NÁSTUP...'!F34</f>
        <v>0</v>
      </c>
      <c r="BC61" s="139">
        <f>'01 - HNĚVICE -  1. NÁSTUP...'!F35</f>
        <v>0</v>
      </c>
      <c r="BD61" s="141">
        <f>'01 - HNĚVICE -  1. NÁSTUP...'!F36</f>
        <v>0</v>
      </c>
      <c r="BT61" s="142" t="s">
        <v>80</v>
      </c>
      <c r="BV61" s="142" t="s">
        <v>74</v>
      </c>
      <c r="BW61" s="142" t="s">
        <v>103</v>
      </c>
      <c r="BX61" s="142" t="s">
        <v>101</v>
      </c>
      <c r="CL61" s="142" t="s">
        <v>86</v>
      </c>
    </row>
    <row r="62" s="5" customFormat="1" ht="16.5" customHeight="1">
      <c r="B62" s="118"/>
      <c r="C62" s="119"/>
      <c r="D62" s="120" t="s">
        <v>104</v>
      </c>
      <c r="E62" s="120"/>
      <c r="F62" s="120"/>
      <c r="G62" s="120"/>
      <c r="H62" s="120"/>
      <c r="I62" s="121"/>
      <c r="J62" s="120" t="s">
        <v>105</v>
      </c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2">
        <f>ROUND(AG63,2)</f>
        <v>0</v>
      </c>
      <c r="AH62" s="121"/>
      <c r="AI62" s="121"/>
      <c r="AJ62" s="121"/>
      <c r="AK62" s="121"/>
      <c r="AL62" s="121"/>
      <c r="AM62" s="121"/>
      <c r="AN62" s="123">
        <f>SUM(AG62,AT62)</f>
        <v>0</v>
      </c>
      <c r="AO62" s="121"/>
      <c r="AP62" s="121"/>
      <c r="AQ62" s="124" t="s">
        <v>78</v>
      </c>
      <c r="AR62" s="125"/>
      <c r="AS62" s="126">
        <f>ROUND(AS63,2)</f>
        <v>0</v>
      </c>
      <c r="AT62" s="127">
        <f>ROUND(SUM(AV62:AW62),2)</f>
        <v>0</v>
      </c>
      <c r="AU62" s="128">
        <f>ROUND(AU63,5)</f>
        <v>0</v>
      </c>
      <c r="AV62" s="127">
        <f>ROUND(AZ62*L26,2)</f>
        <v>0</v>
      </c>
      <c r="AW62" s="127">
        <f>ROUND(BA62*L27,2)</f>
        <v>0</v>
      </c>
      <c r="AX62" s="127">
        <f>ROUND(BB62*L26,2)</f>
        <v>0</v>
      </c>
      <c r="AY62" s="127">
        <f>ROUND(BC62*L27,2)</f>
        <v>0</v>
      </c>
      <c r="AZ62" s="127">
        <f>ROUND(AZ63,2)</f>
        <v>0</v>
      </c>
      <c r="BA62" s="127">
        <f>ROUND(BA63,2)</f>
        <v>0</v>
      </c>
      <c r="BB62" s="127">
        <f>ROUND(BB63,2)</f>
        <v>0</v>
      </c>
      <c r="BC62" s="127">
        <f>ROUND(BC63,2)</f>
        <v>0</v>
      </c>
      <c r="BD62" s="129">
        <f>ROUND(BD63,2)</f>
        <v>0</v>
      </c>
      <c r="BS62" s="130" t="s">
        <v>71</v>
      </c>
      <c r="BT62" s="130" t="s">
        <v>76</v>
      </c>
      <c r="BU62" s="130" t="s">
        <v>73</v>
      </c>
      <c r="BV62" s="130" t="s">
        <v>74</v>
      </c>
      <c r="BW62" s="130" t="s">
        <v>106</v>
      </c>
      <c r="BX62" s="130" t="s">
        <v>7</v>
      </c>
      <c r="CL62" s="130" t="s">
        <v>21</v>
      </c>
      <c r="CM62" s="130" t="s">
        <v>72</v>
      </c>
    </row>
    <row r="63" s="6" customFormat="1" ht="16.5" customHeight="1">
      <c r="A63" s="131" t="s">
        <v>81</v>
      </c>
      <c r="B63" s="132"/>
      <c r="C63" s="133"/>
      <c r="D63" s="133"/>
      <c r="E63" s="134" t="s">
        <v>82</v>
      </c>
      <c r="F63" s="134"/>
      <c r="G63" s="134"/>
      <c r="H63" s="134"/>
      <c r="I63" s="134"/>
      <c r="J63" s="133"/>
      <c r="K63" s="134" t="s">
        <v>107</v>
      </c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5">
        <f>'01 - HNĚVICE - 2. NÁSTUPIŠTI'!J29</f>
        <v>0</v>
      </c>
      <c r="AH63" s="133"/>
      <c r="AI63" s="133"/>
      <c r="AJ63" s="133"/>
      <c r="AK63" s="133"/>
      <c r="AL63" s="133"/>
      <c r="AM63" s="133"/>
      <c r="AN63" s="135">
        <f>SUM(AG63,AT63)</f>
        <v>0</v>
      </c>
      <c r="AO63" s="133"/>
      <c r="AP63" s="133"/>
      <c r="AQ63" s="136" t="s">
        <v>84</v>
      </c>
      <c r="AR63" s="137"/>
      <c r="AS63" s="138">
        <v>0</v>
      </c>
      <c r="AT63" s="139">
        <f>ROUND(SUM(AV63:AW63),2)</f>
        <v>0</v>
      </c>
      <c r="AU63" s="140">
        <f>'01 - HNĚVICE - 2. NÁSTUPIŠTI'!P97</f>
        <v>0</v>
      </c>
      <c r="AV63" s="139">
        <f>'01 - HNĚVICE - 2. NÁSTUPIŠTI'!J32</f>
        <v>0</v>
      </c>
      <c r="AW63" s="139">
        <f>'01 - HNĚVICE - 2. NÁSTUPIŠTI'!J33</f>
        <v>0</v>
      </c>
      <c r="AX63" s="139">
        <f>'01 - HNĚVICE - 2. NÁSTUPIŠTI'!J34</f>
        <v>0</v>
      </c>
      <c r="AY63" s="139">
        <f>'01 - HNĚVICE - 2. NÁSTUPIŠTI'!J35</f>
        <v>0</v>
      </c>
      <c r="AZ63" s="139">
        <f>'01 - HNĚVICE - 2. NÁSTUPIŠTI'!F32</f>
        <v>0</v>
      </c>
      <c r="BA63" s="139">
        <f>'01 - HNĚVICE - 2. NÁSTUPIŠTI'!F33</f>
        <v>0</v>
      </c>
      <c r="BB63" s="139">
        <f>'01 - HNĚVICE - 2. NÁSTUPIŠTI'!F34</f>
        <v>0</v>
      </c>
      <c r="BC63" s="139">
        <f>'01 - HNĚVICE - 2. NÁSTUPIŠTI'!F35</f>
        <v>0</v>
      </c>
      <c r="BD63" s="141">
        <f>'01 - HNĚVICE - 2. NÁSTUPIŠTI'!F36</f>
        <v>0</v>
      </c>
      <c r="BT63" s="142" t="s">
        <v>80</v>
      </c>
      <c r="BV63" s="142" t="s">
        <v>74</v>
      </c>
      <c r="BW63" s="142" t="s">
        <v>108</v>
      </c>
      <c r="BX63" s="142" t="s">
        <v>106</v>
      </c>
      <c r="CL63" s="142" t="s">
        <v>86</v>
      </c>
    </row>
    <row r="64" s="5" customFormat="1" ht="31.5" customHeight="1">
      <c r="B64" s="118"/>
      <c r="C64" s="119"/>
      <c r="D64" s="120" t="s">
        <v>109</v>
      </c>
      <c r="E64" s="120"/>
      <c r="F64" s="120"/>
      <c r="G64" s="120"/>
      <c r="H64" s="120"/>
      <c r="I64" s="121"/>
      <c r="J64" s="120" t="s">
        <v>110</v>
      </c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2">
        <f>ROUND(AG65,2)</f>
        <v>0</v>
      </c>
      <c r="AH64" s="121"/>
      <c r="AI64" s="121"/>
      <c r="AJ64" s="121"/>
      <c r="AK64" s="121"/>
      <c r="AL64" s="121"/>
      <c r="AM64" s="121"/>
      <c r="AN64" s="123">
        <f>SUM(AG64,AT64)</f>
        <v>0</v>
      </c>
      <c r="AO64" s="121"/>
      <c r="AP64" s="121"/>
      <c r="AQ64" s="124" t="s">
        <v>78</v>
      </c>
      <c r="AR64" s="125"/>
      <c r="AS64" s="126">
        <f>ROUND(AS65,2)</f>
        <v>0</v>
      </c>
      <c r="AT64" s="127">
        <f>ROUND(SUM(AV64:AW64),2)</f>
        <v>0</v>
      </c>
      <c r="AU64" s="128">
        <f>ROUND(AU65,5)</f>
        <v>0</v>
      </c>
      <c r="AV64" s="127">
        <f>ROUND(AZ64*L26,2)</f>
        <v>0</v>
      </c>
      <c r="AW64" s="127">
        <f>ROUND(BA64*L27,2)</f>
        <v>0</v>
      </c>
      <c r="AX64" s="127">
        <f>ROUND(BB64*L26,2)</f>
        <v>0</v>
      </c>
      <c r="AY64" s="127">
        <f>ROUND(BC64*L27,2)</f>
        <v>0</v>
      </c>
      <c r="AZ64" s="127">
        <f>ROUND(AZ65,2)</f>
        <v>0</v>
      </c>
      <c r="BA64" s="127">
        <f>ROUND(BA65,2)</f>
        <v>0</v>
      </c>
      <c r="BB64" s="127">
        <f>ROUND(BB65,2)</f>
        <v>0</v>
      </c>
      <c r="BC64" s="127">
        <f>ROUND(BC65,2)</f>
        <v>0</v>
      </c>
      <c r="BD64" s="129">
        <f>ROUND(BD65,2)</f>
        <v>0</v>
      </c>
      <c r="BS64" s="130" t="s">
        <v>71</v>
      </c>
      <c r="BT64" s="130" t="s">
        <v>76</v>
      </c>
      <c r="BU64" s="130" t="s">
        <v>73</v>
      </c>
      <c r="BV64" s="130" t="s">
        <v>74</v>
      </c>
      <c r="BW64" s="130" t="s">
        <v>111</v>
      </c>
      <c r="BX64" s="130" t="s">
        <v>7</v>
      </c>
      <c r="CL64" s="130" t="s">
        <v>21</v>
      </c>
      <c r="CM64" s="130" t="s">
        <v>72</v>
      </c>
    </row>
    <row r="65" s="6" customFormat="1" ht="16.5" customHeight="1">
      <c r="A65" s="131" t="s">
        <v>81</v>
      </c>
      <c r="B65" s="132"/>
      <c r="C65" s="133"/>
      <c r="D65" s="133"/>
      <c r="E65" s="134" t="s">
        <v>82</v>
      </c>
      <c r="F65" s="134"/>
      <c r="G65" s="134"/>
      <c r="H65" s="134"/>
      <c r="I65" s="134"/>
      <c r="J65" s="133"/>
      <c r="K65" s="134" t="s">
        <v>112</v>
      </c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5">
        <f>'01 - BOHUŠOVICE NAD OHŘÍ ...'!J29</f>
        <v>0</v>
      </c>
      <c r="AH65" s="133"/>
      <c r="AI65" s="133"/>
      <c r="AJ65" s="133"/>
      <c r="AK65" s="133"/>
      <c r="AL65" s="133"/>
      <c r="AM65" s="133"/>
      <c r="AN65" s="135">
        <f>SUM(AG65,AT65)</f>
        <v>0</v>
      </c>
      <c r="AO65" s="133"/>
      <c r="AP65" s="133"/>
      <c r="AQ65" s="136" t="s">
        <v>84</v>
      </c>
      <c r="AR65" s="137"/>
      <c r="AS65" s="138">
        <v>0</v>
      </c>
      <c r="AT65" s="139">
        <f>ROUND(SUM(AV65:AW65),2)</f>
        <v>0</v>
      </c>
      <c r="AU65" s="140">
        <f>'01 - BOHUŠOVICE NAD OHŘÍ ...'!P97</f>
        <v>0</v>
      </c>
      <c r="AV65" s="139">
        <f>'01 - BOHUŠOVICE NAD OHŘÍ ...'!J32</f>
        <v>0</v>
      </c>
      <c r="AW65" s="139">
        <f>'01 - BOHUŠOVICE NAD OHŘÍ ...'!J33</f>
        <v>0</v>
      </c>
      <c r="AX65" s="139">
        <f>'01 - BOHUŠOVICE NAD OHŘÍ ...'!J34</f>
        <v>0</v>
      </c>
      <c r="AY65" s="139">
        <f>'01 - BOHUŠOVICE NAD OHŘÍ ...'!J35</f>
        <v>0</v>
      </c>
      <c r="AZ65" s="139">
        <f>'01 - BOHUŠOVICE NAD OHŘÍ ...'!F32</f>
        <v>0</v>
      </c>
      <c r="BA65" s="139">
        <f>'01 - BOHUŠOVICE NAD OHŘÍ ...'!F33</f>
        <v>0</v>
      </c>
      <c r="BB65" s="139">
        <f>'01 - BOHUŠOVICE NAD OHŘÍ ...'!F34</f>
        <v>0</v>
      </c>
      <c r="BC65" s="139">
        <f>'01 - BOHUŠOVICE NAD OHŘÍ ...'!F35</f>
        <v>0</v>
      </c>
      <c r="BD65" s="141">
        <f>'01 - BOHUŠOVICE NAD OHŘÍ ...'!F36</f>
        <v>0</v>
      </c>
      <c r="BT65" s="142" t="s">
        <v>80</v>
      </c>
      <c r="BV65" s="142" t="s">
        <v>74</v>
      </c>
      <c r="BW65" s="142" t="s">
        <v>113</v>
      </c>
      <c r="BX65" s="142" t="s">
        <v>111</v>
      </c>
      <c r="CL65" s="142" t="s">
        <v>86</v>
      </c>
    </row>
    <row r="66" s="5" customFormat="1" ht="16.5" customHeight="1">
      <c r="B66" s="118"/>
      <c r="C66" s="119"/>
      <c r="D66" s="120" t="s">
        <v>114</v>
      </c>
      <c r="E66" s="120"/>
      <c r="F66" s="120"/>
      <c r="G66" s="120"/>
      <c r="H66" s="120"/>
      <c r="I66" s="121"/>
      <c r="J66" s="120" t="s">
        <v>115</v>
      </c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2">
        <f>ROUND(AG67,2)</f>
        <v>0</v>
      </c>
      <c r="AH66" s="121"/>
      <c r="AI66" s="121"/>
      <c r="AJ66" s="121"/>
      <c r="AK66" s="121"/>
      <c r="AL66" s="121"/>
      <c r="AM66" s="121"/>
      <c r="AN66" s="123">
        <f>SUM(AG66,AT66)</f>
        <v>0</v>
      </c>
      <c r="AO66" s="121"/>
      <c r="AP66" s="121"/>
      <c r="AQ66" s="124" t="s">
        <v>78</v>
      </c>
      <c r="AR66" s="125"/>
      <c r="AS66" s="126">
        <f>ROUND(AS67,2)</f>
        <v>0</v>
      </c>
      <c r="AT66" s="127">
        <f>ROUND(SUM(AV66:AW66),2)</f>
        <v>0</v>
      </c>
      <c r="AU66" s="128">
        <f>ROUND(AU67,5)</f>
        <v>0</v>
      </c>
      <c r="AV66" s="127">
        <f>ROUND(AZ66*L26,2)</f>
        <v>0</v>
      </c>
      <c r="AW66" s="127">
        <f>ROUND(BA66*L27,2)</f>
        <v>0</v>
      </c>
      <c r="AX66" s="127">
        <f>ROUND(BB66*L26,2)</f>
        <v>0</v>
      </c>
      <c r="AY66" s="127">
        <f>ROUND(BC66*L27,2)</f>
        <v>0</v>
      </c>
      <c r="AZ66" s="127">
        <f>ROUND(AZ67,2)</f>
        <v>0</v>
      </c>
      <c r="BA66" s="127">
        <f>ROUND(BA67,2)</f>
        <v>0</v>
      </c>
      <c r="BB66" s="127">
        <f>ROUND(BB67,2)</f>
        <v>0</v>
      </c>
      <c r="BC66" s="127">
        <f>ROUND(BC67,2)</f>
        <v>0</v>
      </c>
      <c r="BD66" s="129">
        <f>ROUND(BD67,2)</f>
        <v>0</v>
      </c>
      <c r="BS66" s="130" t="s">
        <v>71</v>
      </c>
      <c r="BT66" s="130" t="s">
        <v>76</v>
      </c>
      <c r="BU66" s="130" t="s">
        <v>73</v>
      </c>
      <c r="BV66" s="130" t="s">
        <v>74</v>
      </c>
      <c r="BW66" s="130" t="s">
        <v>116</v>
      </c>
      <c r="BX66" s="130" t="s">
        <v>7</v>
      </c>
      <c r="CL66" s="130" t="s">
        <v>21</v>
      </c>
      <c r="CM66" s="130" t="s">
        <v>72</v>
      </c>
    </row>
    <row r="67" s="6" customFormat="1" ht="16.5" customHeight="1">
      <c r="A67" s="131" t="s">
        <v>81</v>
      </c>
      <c r="B67" s="132"/>
      <c r="C67" s="133"/>
      <c r="D67" s="133"/>
      <c r="E67" s="134" t="s">
        <v>82</v>
      </c>
      <c r="F67" s="134"/>
      <c r="G67" s="134"/>
      <c r="H67" s="134"/>
      <c r="I67" s="134"/>
      <c r="J67" s="133"/>
      <c r="K67" s="134" t="s">
        <v>117</v>
      </c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5">
        <f>'01 - DOLNÍ BEŘKOVCE - NÁS...'!J29</f>
        <v>0</v>
      </c>
      <c r="AH67" s="133"/>
      <c r="AI67" s="133"/>
      <c r="AJ67" s="133"/>
      <c r="AK67" s="133"/>
      <c r="AL67" s="133"/>
      <c r="AM67" s="133"/>
      <c r="AN67" s="135">
        <f>SUM(AG67,AT67)</f>
        <v>0</v>
      </c>
      <c r="AO67" s="133"/>
      <c r="AP67" s="133"/>
      <c r="AQ67" s="136" t="s">
        <v>84</v>
      </c>
      <c r="AR67" s="137"/>
      <c r="AS67" s="143">
        <v>0</v>
      </c>
      <c r="AT67" s="144">
        <f>ROUND(SUM(AV67:AW67),2)</f>
        <v>0</v>
      </c>
      <c r="AU67" s="145">
        <f>'01 - DOLNÍ BEŘKOVCE - NÁS...'!P97</f>
        <v>0</v>
      </c>
      <c r="AV67" s="144">
        <f>'01 - DOLNÍ BEŘKOVCE - NÁS...'!J32</f>
        <v>0</v>
      </c>
      <c r="AW67" s="144">
        <f>'01 - DOLNÍ BEŘKOVCE - NÁS...'!J33</f>
        <v>0</v>
      </c>
      <c r="AX67" s="144">
        <f>'01 - DOLNÍ BEŘKOVCE - NÁS...'!J34</f>
        <v>0</v>
      </c>
      <c r="AY67" s="144">
        <f>'01 - DOLNÍ BEŘKOVCE - NÁS...'!J35</f>
        <v>0</v>
      </c>
      <c r="AZ67" s="144">
        <f>'01 - DOLNÍ BEŘKOVCE - NÁS...'!F32</f>
        <v>0</v>
      </c>
      <c r="BA67" s="144">
        <f>'01 - DOLNÍ BEŘKOVCE - NÁS...'!F33</f>
        <v>0</v>
      </c>
      <c r="BB67" s="144">
        <f>'01 - DOLNÍ BEŘKOVCE - NÁS...'!F34</f>
        <v>0</v>
      </c>
      <c r="BC67" s="144">
        <f>'01 - DOLNÍ BEŘKOVCE - NÁS...'!F35</f>
        <v>0</v>
      </c>
      <c r="BD67" s="146">
        <f>'01 - DOLNÍ BEŘKOVCE - NÁS...'!F36</f>
        <v>0</v>
      </c>
      <c r="BT67" s="142" t="s">
        <v>80</v>
      </c>
      <c r="BV67" s="142" t="s">
        <v>74</v>
      </c>
      <c r="BW67" s="142" t="s">
        <v>118</v>
      </c>
      <c r="BX67" s="142" t="s">
        <v>116</v>
      </c>
      <c r="CL67" s="142" t="s">
        <v>86</v>
      </c>
    </row>
    <row r="68" s="1" customFormat="1" ht="30" customHeight="1">
      <c r="B68" s="45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1"/>
    </row>
    <row r="69" s="1" customFormat="1" ht="6.96" customHeight="1">
      <c r="B69" s="66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71"/>
    </row>
  </sheetData>
  <sheetProtection sheet="1" formatColumns="0" formatRows="0" objects="1" scenarios="1" spinCount="100000" saltValue="60AopA7jZ4xujpgnx6mFMCA0ywxPGn4JLeeL8Hd0ByfElyrQiMxeHip8jAT7wK+tO+YaGrPv1GXqPTofJym5OQ==" hashValue="3NEfM2YPEdVk0U4M2fn/+N0vapzpNiahVfKBSXFagYOyYNg0tg0Lpj+TQxZBSfhwjHISHp3t1Y4XVGS419pFPg==" algorithmName="SHA-512" password="CC35"/>
  <mergeCells count="10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N57:AP57"/>
    <mergeCell ref="AG57:AM57"/>
    <mergeCell ref="E57:I57"/>
    <mergeCell ref="K57:AF57"/>
    <mergeCell ref="AN58:AP58"/>
    <mergeCell ref="AG58:AM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E61:I61"/>
    <mergeCell ref="K61:AF61"/>
    <mergeCell ref="AN62:AP62"/>
    <mergeCell ref="AG62:AM62"/>
    <mergeCell ref="D62:H62"/>
    <mergeCell ref="J62:AF62"/>
    <mergeCell ref="AN63:AP63"/>
    <mergeCell ref="AG63:AM63"/>
    <mergeCell ref="E63:I63"/>
    <mergeCell ref="K63:AF63"/>
    <mergeCell ref="AN64:AP64"/>
    <mergeCell ref="AG64:AM64"/>
    <mergeCell ref="D64:H64"/>
    <mergeCell ref="J64:AF64"/>
    <mergeCell ref="AN65:AP65"/>
    <mergeCell ref="AG65:AM65"/>
    <mergeCell ref="E65:I65"/>
    <mergeCell ref="K65:AF65"/>
    <mergeCell ref="AN66:AP66"/>
    <mergeCell ref="AG66:AM66"/>
    <mergeCell ref="D66:H66"/>
    <mergeCell ref="J66:AF66"/>
    <mergeCell ref="AN67:AP67"/>
    <mergeCell ref="AG67:AM67"/>
    <mergeCell ref="E67:I67"/>
    <mergeCell ref="K67:AF6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01 - PRACKOVICE NAD LABEM...'!C2" display="/"/>
    <hyperlink ref="A55" location="'01 - PRACKOVICE NAD LABEM..._01'!C2" display="/"/>
    <hyperlink ref="A57" location="'01 - POVRLY - VÝTAH U BUDOVY'!C2" display="/"/>
    <hyperlink ref="A59" location="'01 - POVRLY - 3. NÁSTUPIŠTĚ'!C2" display="/"/>
    <hyperlink ref="A61" location="'01 - HNĚVICE -  1. NÁSTUP...'!C2" display="/"/>
    <hyperlink ref="A63" location="'01 - HNĚVICE - 2. NÁSTUPIŠTI'!C2" display="/"/>
    <hyperlink ref="A65" location="'01 - BOHUŠOVICE NAD OHŘÍ ...'!C2" display="/"/>
    <hyperlink ref="A67" location="'01 - DOLNÍ BEŘKOVCE - NÁS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5" customWidth="1"/>
    <col min="2" max="2" width="1.664063" style="285" customWidth="1"/>
    <col min="3" max="4" width="5" style="285" customWidth="1"/>
    <col min="5" max="5" width="11.67" style="285" customWidth="1"/>
    <col min="6" max="6" width="9.17" style="285" customWidth="1"/>
    <col min="7" max="7" width="5" style="285" customWidth="1"/>
    <col min="8" max="8" width="77.83" style="285" customWidth="1"/>
    <col min="9" max="10" width="20" style="285" customWidth="1"/>
    <col min="11" max="11" width="1.664063" style="285" customWidth="1"/>
  </cols>
  <sheetData>
    <row r="1" ht="37.5" customHeight="1"/>
    <row r="2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4" customFormat="1" ht="45" customHeight="1">
      <c r="B3" s="289"/>
      <c r="C3" s="290" t="s">
        <v>1223</v>
      </c>
      <c r="D3" s="290"/>
      <c r="E3" s="290"/>
      <c r="F3" s="290"/>
      <c r="G3" s="290"/>
      <c r="H3" s="290"/>
      <c r="I3" s="290"/>
      <c r="J3" s="290"/>
      <c r="K3" s="291"/>
    </row>
    <row r="4" ht="25.5" customHeight="1">
      <c r="B4" s="292"/>
      <c r="C4" s="293" t="s">
        <v>1224</v>
      </c>
      <c r="D4" s="293"/>
      <c r="E4" s="293"/>
      <c r="F4" s="293"/>
      <c r="G4" s="293"/>
      <c r="H4" s="293"/>
      <c r="I4" s="293"/>
      <c r="J4" s="293"/>
      <c r="K4" s="294"/>
    </row>
    <row r="5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ht="15" customHeight="1">
      <c r="B6" s="292"/>
      <c r="C6" s="296" t="s">
        <v>1225</v>
      </c>
      <c r="D6" s="296"/>
      <c r="E6" s="296"/>
      <c r="F6" s="296"/>
      <c r="G6" s="296"/>
      <c r="H6" s="296"/>
      <c r="I6" s="296"/>
      <c r="J6" s="296"/>
      <c r="K6" s="294"/>
    </row>
    <row r="7" ht="15" customHeight="1">
      <c r="B7" s="297"/>
      <c r="C7" s="296" t="s">
        <v>1226</v>
      </c>
      <c r="D7" s="296"/>
      <c r="E7" s="296"/>
      <c r="F7" s="296"/>
      <c r="G7" s="296"/>
      <c r="H7" s="296"/>
      <c r="I7" s="296"/>
      <c r="J7" s="296"/>
      <c r="K7" s="294"/>
    </row>
    <row r="8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ht="15" customHeight="1">
      <c r="B9" s="297"/>
      <c r="C9" s="296" t="s">
        <v>1227</v>
      </c>
      <c r="D9" s="296"/>
      <c r="E9" s="296"/>
      <c r="F9" s="296"/>
      <c r="G9" s="296"/>
      <c r="H9" s="296"/>
      <c r="I9" s="296"/>
      <c r="J9" s="296"/>
      <c r="K9" s="294"/>
    </row>
    <row r="10" ht="15" customHeight="1">
      <c r="B10" s="297"/>
      <c r="C10" s="296"/>
      <c r="D10" s="296" t="s">
        <v>1228</v>
      </c>
      <c r="E10" s="296"/>
      <c r="F10" s="296"/>
      <c r="G10" s="296"/>
      <c r="H10" s="296"/>
      <c r="I10" s="296"/>
      <c r="J10" s="296"/>
      <c r="K10" s="294"/>
    </row>
    <row r="11" ht="15" customHeight="1">
      <c r="B11" s="297"/>
      <c r="C11" s="298"/>
      <c r="D11" s="296" t="s">
        <v>1229</v>
      </c>
      <c r="E11" s="296"/>
      <c r="F11" s="296"/>
      <c r="G11" s="296"/>
      <c r="H11" s="296"/>
      <c r="I11" s="296"/>
      <c r="J11" s="296"/>
      <c r="K11" s="294"/>
    </row>
    <row r="12" ht="12.75" customHeight="1">
      <c r="B12" s="297"/>
      <c r="C12" s="298"/>
      <c r="D12" s="298"/>
      <c r="E12" s="298"/>
      <c r="F12" s="298"/>
      <c r="G12" s="298"/>
      <c r="H12" s="298"/>
      <c r="I12" s="298"/>
      <c r="J12" s="298"/>
      <c r="K12" s="294"/>
    </row>
    <row r="13" ht="15" customHeight="1">
      <c r="B13" s="297"/>
      <c r="C13" s="298"/>
      <c r="D13" s="296" t="s">
        <v>1230</v>
      </c>
      <c r="E13" s="296"/>
      <c r="F13" s="296"/>
      <c r="G13" s="296"/>
      <c r="H13" s="296"/>
      <c r="I13" s="296"/>
      <c r="J13" s="296"/>
      <c r="K13" s="294"/>
    </row>
    <row r="14" ht="15" customHeight="1">
      <c r="B14" s="297"/>
      <c r="C14" s="298"/>
      <c r="D14" s="296" t="s">
        <v>1231</v>
      </c>
      <c r="E14" s="296"/>
      <c r="F14" s="296"/>
      <c r="G14" s="296"/>
      <c r="H14" s="296"/>
      <c r="I14" s="296"/>
      <c r="J14" s="296"/>
      <c r="K14" s="294"/>
    </row>
    <row r="15" ht="15" customHeight="1">
      <c r="B15" s="297"/>
      <c r="C15" s="298"/>
      <c r="D15" s="296" t="s">
        <v>1232</v>
      </c>
      <c r="E15" s="296"/>
      <c r="F15" s="296"/>
      <c r="G15" s="296"/>
      <c r="H15" s="296"/>
      <c r="I15" s="296"/>
      <c r="J15" s="296"/>
      <c r="K15" s="294"/>
    </row>
    <row r="16" ht="15" customHeight="1">
      <c r="B16" s="297"/>
      <c r="C16" s="298"/>
      <c r="D16" s="298"/>
      <c r="E16" s="299" t="s">
        <v>78</v>
      </c>
      <c r="F16" s="296" t="s">
        <v>1233</v>
      </c>
      <c r="G16" s="296"/>
      <c r="H16" s="296"/>
      <c r="I16" s="296"/>
      <c r="J16" s="296"/>
      <c r="K16" s="294"/>
    </row>
    <row r="17" ht="15" customHeight="1">
      <c r="B17" s="297"/>
      <c r="C17" s="298"/>
      <c r="D17" s="298"/>
      <c r="E17" s="299" t="s">
        <v>1234</v>
      </c>
      <c r="F17" s="296" t="s">
        <v>1235</v>
      </c>
      <c r="G17" s="296"/>
      <c r="H17" s="296"/>
      <c r="I17" s="296"/>
      <c r="J17" s="296"/>
      <c r="K17" s="294"/>
    </row>
    <row r="18" ht="15" customHeight="1">
      <c r="B18" s="297"/>
      <c r="C18" s="298"/>
      <c r="D18" s="298"/>
      <c r="E18" s="299" t="s">
        <v>1236</v>
      </c>
      <c r="F18" s="296" t="s">
        <v>1237</v>
      </c>
      <c r="G18" s="296"/>
      <c r="H18" s="296"/>
      <c r="I18" s="296"/>
      <c r="J18" s="296"/>
      <c r="K18" s="294"/>
    </row>
    <row r="19" ht="15" customHeight="1">
      <c r="B19" s="297"/>
      <c r="C19" s="298"/>
      <c r="D19" s="298"/>
      <c r="E19" s="299" t="s">
        <v>1238</v>
      </c>
      <c r="F19" s="296" t="s">
        <v>1239</v>
      </c>
      <c r="G19" s="296"/>
      <c r="H19" s="296"/>
      <c r="I19" s="296"/>
      <c r="J19" s="296"/>
      <c r="K19" s="294"/>
    </row>
    <row r="20" ht="15" customHeight="1">
      <c r="B20" s="297"/>
      <c r="C20" s="298"/>
      <c r="D20" s="298"/>
      <c r="E20" s="299" t="s">
        <v>538</v>
      </c>
      <c r="F20" s="296" t="s">
        <v>539</v>
      </c>
      <c r="G20" s="296"/>
      <c r="H20" s="296"/>
      <c r="I20" s="296"/>
      <c r="J20" s="296"/>
      <c r="K20" s="294"/>
    </row>
    <row r="21" ht="15" customHeight="1">
      <c r="B21" s="297"/>
      <c r="C21" s="298"/>
      <c r="D21" s="298"/>
      <c r="E21" s="299" t="s">
        <v>84</v>
      </c>
      <c r="F21" s="296" t="s">
        <v>1240</v>
      </c>
      <c r="G21" s="296"/>
      <c r="H21" s="296"/>
      <c r="I21" s="296"/>
      <c r="J21" s="296"/>
      <c r="K21" s="294"/>
    </row>
    <row r="22" ht="12.75" customHeight="1">
      <c r="B22" s="297"/>
      <c r="C22" s="298"/>
      <c r="D22" s="298"/>
      <c r="E22" s="298"/>
      <c r="F22" s="298"/>
      <c r="G22" s="298"/>
      <c r="H22" s="298"/>
      <c r="I22" s="298"/>
      <c r="J22" s="298"/>
      <c r="K22" s="294"/>
    </row>
    <row r="23" ht="15" customHeight="1">
      <c r="B23" s="297"/>
      <c r="C23" s="296" t="s">
        <v>1241</v>
      </c>
      <c r="D23" s="296"/>
      <c r="E23" s="296"/>
      <c r="F23" s="296"/>
      <c r="G23" s="296"/>
      <c r="H23" s="296"/>
      <c r="I23" s="296"/>
      <c r="J23" s="296"/>
      <c r="K23" s="294"/>
    </row>
    <row r="24" ht="15" customHeight="1">
      <c r="B24" s="297"/>
      <c r="C24" s="296" t="s">
        <v>1242</v>
      </c>
      <c r="D24" s="296"/>
      <c r="E24" s="296"/>
      <c r="F24" s="296"/>
      <c r="G24" s="296"/>
      <c r="H24" s="296"/>
      <c r="I24" s="296"/>
      <c r="J24" s="296"/>
      <c r="K24" s="294"/>
    </row>
    <row r="25" ht="15" customHeight="1">
      <c r="B25" s="297"/>
      <c r="C25" s="296"/>
      <c r="D25" s="296" t="s">
        <v>1243</v>
      </c>
      <c r="E25" s="296"/>
      <c r="F25" s="296"/>
      <c r="G25" s="296"/>
      <c r="H25" s="296"/>
      <c r="I25" s="296"/>
      <c r="J25" s="296"/>
      <c r="K25" s="294"/>
    </row>
    <row r="26" ht="15" customHeight="1">
      <c r="B26" s="297"/>
      <c r="C26" s="298"/>
      <c r="D26" s="296" t="s">
        <v>1244</v>
      </c>
      <c r="E26" s="296"/>
      <c r="F26" s="296"/>
      <c r="G26" s="296"/>
      <c r="H26" s="296"/>
      <c r="I26" s="296"/>
      <c r="J26" s="296"/>
      <c r="K26" s="294"/>
    </row>
    <row r="27" ht="12.75" customHeight="1">
      <c r="B27" s="297"/>
      <c r="C27" s="298"/>
      <c r="D27" s="298"/>
      <c r="E27" s="298"/>
      <c r="F27" s="298"/>
      <c r="G27" s="298"/>
      <c r="H27" s="298"/>
      <c r="I27" s="298"/>
      <c r="J27" s="298"/>
      <c r="K27" s="294"/>
    </row>
    <row r="28" ht="15" customHeight="1">
      <c r="B28" s="297"/>
      <c r="C28" s="298"/>
      <c r="D28" s="296" t="s">
        <v>1245</v>
      </c>
      <c r="E28" s="296"/>
      <c r="F28" s="296"/>
      <c r="G28" s="296"/>
      <c r="H28" s="296"/>
      <c r="I28" s="296"/>
      <c r="J28" s="296"/>
      <c r="K28" s="294"/>
    </row>
    <row r="29" ht="15" customHeight="1">
      <c r="B29" s="297"/>
      <c r="C29" s="298"/>
      <c r="D29" s="296" t="s">
        <v>1246</v>
      </c>
      <c r="E29" s="296"/>
      <c r="F29" s="296"/>
      <c r="G29" s="296"/>
      <c r="H29" s="296"/>
      <c r="I29" s="296"/>
      <c r="J29" s="296"/>
      <c r="K29" s="294"/>
    </row>
    <row r="30" ht="12.75" customHeight="1">
      <c r="B30" s="297"/>
      <c r="C30" s="298"/>
      <c r="D30" s="298"/>
      <c r="E30" s="298"/>
      <c r="F30" s="298"/>
      <c r="G30" s="298"/>
      <c r="H30" s="298"/>
      <c r="I30" s="298"/>
      <c r="J30" s="298"/>
      <c r="K30" s="294"/>
    </row>
    <row r="31" ht="15" customHeight="1">
      <c r="B31" s="297"/>
      <c r="C31" s="298"/>
      <c r="D31" s="296" t="s">
        <v>1247</v>
      </c>
      <c r="E31" s="296"/>
      <c r="F31" s="296"/>
      <c r="G31" s="296"/>
      <c r="H31" s="296"/>
      <c r="I31" s="296"/>
      <c r="J31" s="296"/>
      <c r="K31" s="294"/>
    </row>
    <row r="32" ht="15" customHeight="1">
      <c r="B32" s="297"/>
      <c r="C32" s="298"/>
      <c r="D32" s="296" t="s">
        <v>1248</v>
      </c>
      <c r="E32" s="296"/>
      <c r="F32" s="296"/>
      <c r="G32" s="296"/>
      <c r="H32" s="296"/>
      <c r="I32" s="296"/>
      <c r="J32" s="296"/>
      <c r="K32" s="294"/>
    </row>
    <row r="33" ht="15" customHeight="1">
      <c r="B33" s="297"/>
      <c r="C33" s="298"/>
      <c r="D33" s="296" t="s">
        <v>1249</v>
      </c>
      <c r="E33" s="296"/>
      <c r="F33" s="296"/>
      <c r="G33" s="296"/>
      <c r="H33" s="296"/>
      <c r="I33" s="296"/>
      <c r="J33" s="296"/>
      <c r="K33" s="294"/>
    </row>
    <row r="34" ht="15" customHeight="1">
      <c r="B34" s="297"/>
      <c r="C34" s="298"/>
      <c r="D34" s="296"/>
      <c r="E34" s="300" t="s">
        <v>154</v>
      </c>
      <c r="F34" s="296"/>
      <c r="G34" s="296" t="s">
        <v>1250</v>
      </c>
      <c r="H34" s="296"/>
      <c r="I34" s="296"/>
      <c r="J34" s="296"/>
      <c r="K34" s="294"/>
    </row>
    <row r="35" ht="30.75" customHeight="1">
      <c r="B35" s="297"/>
      <c r="C35" s="298"/>
      <c r="D35" s="296"/>
      <c r="E35" s="300" t="s">
        <v>1251</v>
      </c>
      <c r="F35" s="296"/>
      <c r="G35" s="296" t="s">
        <v>1252</v>
      </c>
      <c r="H35" s="296"/>
      <c r="I35" s="296"/>
      <c r="J35" s="296"/>
      <c r="K35" s="294"/>
    </row>
    <row r="36" ht="15" customHeight="1">
      <c r="B36" s="297"/>
      <c r="C36" s="298"/>
      <c r="D36" s="296"/>
      <c r="E36" s="300" t="s">
        <v>53</v>
      </c>
      <c r="F36" s="296"/>
      <c r="G36" s="296" t="s">
        <v>1253</v>
      </c>
      <c r="H36" s="296"/>
      <c r="I36" s="296"/>
      <c r="J36" s="296"/>
      <c r="K36" s="294"/>
    </row>
    <row r="37" ht="15" customHeight="1">
      <c r="B37" s="297"/>
      <c r="C37" s="298"/>
      <c r="D37" s="296"/>
      <c r="E37" s="300" t="s">
        <v>155</v>
      </c>
      <c r="F37" s="296"/>
      <c r="G37" s="296" t="s">
        <v>1254</v>
      </c>
      <c r="H37" s="296"/>
      <c r="I37" s="296"/>
      <c r="J37" s="296"/>
      <c r="K37" s="294"/>
    </row>
    <row r="38" ht="15" customHeight="1">
      <c r="B38" s="297"/>
      <c r="C38" s="298"/>
      <c r="D38" s="296"/>
      <c r="E38" s="300" t="s">
        <v>156</v>
      </c>
      <c r="F38" s="296"/>
      <c r="G38" s="296" t="s">
        <v>1255</v>
      </c>
      <c r="H38" s="296"/>
      <c r="I38" s="296"/>
      <c r="J38" s="296"/>
      <c r="K38" s="294"/>
    </row>
    <row r="39" ht="15" customHeight="1">
      <c r="B39" s="297"/>
      <c r="C39" s="298"/>
      <c r="D39" s="296"/>
      <c r="E39" s="300" t="s">
        <v>157</v>
      </c>
      <c r="F39" s="296"/>
      <c r="G39" s="296" t="s">
        <v>1256</v>
      </c>
      <c r="H39" s="296"/>
      <c r="I39" s="296"/>
      <c r="J39" s="296"/>
      <c r="K39" s="294"/>
    </row>
    <row r="40" ht="15" customHeight="1">
      <c r="B40" s="297"/>
      <c r="C40" s="298"/>
      <c r="D40" s="296"/>
      <c r="E40" s="300" t="s">
        <v>1257</v>
      </c>
      <c r="F40" s="296"/>
      <c r="G40" s="296" t="s">
        <v>1258</v>
      </c>
      <c r="H40" s="296"/>
      <c r="I40" s="296"/>
      <c r="J40" s="296"/>
      <c r="K40" s="294"/>
    </row>
    <row r="41" ht="15" customHeight="1">
      <c r="B41" s="297"/>
      <c r="C41" s="298"/>
      <c r="D41" s="296"/>
      <c r="E41" s="300"/>
      <c r="F41" s="296"/>
      <c r="G41" s="296" t="s">
        <v>1259</v>
      </c>
      <c r="H41" s="296"/>
      <c r="I41" s="296"/>
      <c r="J41" s="296"/>
      <c r="K41" s="294"/>
    </row>
    <row r="42" ht="15" customHeight="1">
      <c r="B42" s="297"/>
      <c r="C42" s="298"/>
      <c r="D42" s="296"/>
      <c r="E42" s="300" t="s">
        <v>1260</v>
      </c>
      <c r="F42" s="296"/>
      <c r="G42" s="296" t="s">
        <v>1261</v>
      </c>
      <c r="H42" s="296"/>
      <c r="I42" s="296"/>
      <c r="J42" s="296"/>
      <c r="K42" s="294"/>
    </row>
    <row r="43" ht="15" customHeight="1">
      <c r="B43" s="297"/>
      <c r="C43" s="298"/>
      <c r="D43" s="296"/>
      <c r="E43" s="300" t="s">
        <v>159</v>
      </c>
      <c r="F43" s="296"/>
      <c r="G43" s="296" t="s">
        <v>1262</v>
      </c>
      <c r="H43" s="296"/>
      <c r="I43" s="296"/>
      <c r="J43" s="296"/>
      <c r="K43" s="294"/>
    </row>
    <row r="44" ht="12.75" customHeight="1">
      <c r="B44" s="297"/>
      <c r="C44" s="298"/>
      <c r="D44" s="296"/>
      <c r="E44" s="296"/>
      <c r="F44" s="296"/>
      <c r="G44" s="296"/>
      <c r="H44" s="296"/>
      <c r="I44" s="296"/>
      <c r="J44" s="296"/>
      <c r="K44" s="294"/>
    </row>
    <row r="45" ht="15" customHeight="1">
      <c r="B45" s="297"/>
      <c r="C45" s="298"/>
      <c r="D45" s="296" t="s">
        <v>1263</v>
      </c>
      <c r="E45" s="296"/>
      <c r="F45" s="296"/>
      <c r="G45" s="296"/>
      <c r="H45" s="296"/>
      <c r="I45" s="296"/>
      <c r="J45" s="296"/>
      <c r="K45" s="294"/>
    </row>
    <row r="46" ht="15" customHeight="1">
      <c r="B46" s="297"/>
      <c r="C46" s="298"/>
      <c r="D46" s="298"/>
      <c r="E46" s="296" t="s">
        <v>1264</v>
      </c>
      <c r="F46" s="296"/>
      <c r="G46" s="296"/>
      <c r="H46" s="296"/>
      <c r="I46" s="296"/>
      <c r="J46" s="296"/>
      <c r="K46" s="294"/>
    </row>
    <row r="47" ht="15" customHeight="1">
      <c r="B47" s="297"/>
      <c r="C47" s="298"/>
      <c r="D47" s="298"/>
      <c r="E47" s="296" t="s">
        <v>1265</v>
      </c>
      <c r="F47" s="296"/>
      <c r="G47" s="296"/>
      <c r="H47" s="296"/>
      <c r="I47" s="296"/>
      <c r="J47" s="296"/>
      <c r="K47" s="294"/>
    </row>
    <row r="48" ht="15" customHeight="1">
      <c r="B48" s="297"/>
      <c r="C48" s="298"/>
      <c r="D48" s="298"/>
      <c r="E48" s="296" t="s">
        <v>1266</v>
      </c>
      <c r="F48" s="296"/>
      <c r="G48" s="296"/>
      <c r="H48" s="296"/>
      <c r="I48" s="296"/>
      <c r="J48" s="296"/>
      <c r="K48" s="294"/>
    </row>
    <row r="49" ht="15" customHeight="1">
      <c r="B49" s="297"/>
      <c r="C49" s="298"/>
      <c r="D49" s="296" t="s">
        <v>1267</v>
      </c>
      <c r="E49" s="296"/>
      <c r="F49" s="296"/>
      <c r="G49" s="296"/>
      <c r="H49" s="296"/>
      <c r="I49" s="296"/>
      <c r="J49" s="296"/>
      <c r="K49" s="294"/>
    </row>
    <row r="50" ht="25.5" customHeight="1">
      <c r="B50" s="292"/>
      <c r="C50" s="293" t="s">
        <v>1268</v>
      </c>
      <c r="D50" s="293"/>
      <c r="E50" s="293"/>
      <c r="F50" s="293"/>
      <c r="G50" s="293"/>
      <c r="H50" s="293"/>
      <c r="I50" s="293"/>
      <c r="J50" s="293"/>
      <c r="K50" s="294"/>
    </row>
    <row r="51" ht="5.25" customHeight="1">
      <c r="B51" s="292"/>
      <c r="C51" s="295"/>
      <c r="D51" s="295"/>
      <c r="E51" s="295"/>
      <c r="F51" s="295"/>
      <c r="G51" s="295"/>
      <c r="H51" s="295"/>
      <c r="I51" s="295"/>
      <c r="J51" s="295"/>
      <c r="K51" s="294"/>
    </row>
    <row r="52" ht="15" customHeight="1">
      <c r="B52" s="292"/>
      <c r="C52" s="296" t="s">
        <v>1269</v>
      </c>
      <c r="D52" s="296"/>
      <c r="E52" s="296"/>
      <c r="F52" s="296"/>
      <c r="G52" s="296"/>
      <c r="H52" s="296"/>
      <c r="I52" s="296"/>
      <c r="J52" s="296"/>
      <c r="K52" s="294"/>
    </row>
    <row r="53" ht="15" customHeight="1">
      <c r="B53" s="292"/>
      <c r="C53" s="296" t="s">
        <v>1270</v>
      </c>
      <c r="D53" s="296"/>
      <c r="E53" s="296"/>
      <c r="F53" s="296"/>
      <c r="G53" s="296"/>
      <c r="H53" s="296"/>
      <c r="I53" s="296"/>
      <c r="J53" s="296"/>
      <c r="K53" s="294"/>
    </row>
    <row r="54" ht="12.75" customHeight="1">
      <c r="B54" s="292"/>
      <c r="C54" s="296"/>
      <c r="D54" s="296"/>
      <c r="E54" s="296"/>
      <c r="F54" s="296"/>
      <c r="G54" s="296"/>
      <c r="H54" s="296"/>
      <c r="I54" s="296"/>
      <c r="J54" s="296"/>
      <c r="K54" s="294"/>
    </row>
    <row r="55" ht="15" customHeight="1">
      <c r="B55" s="292"/>
      <c r="C55" s="296" t="s">
        <v>1271</v>
      </c>
      <c r="D55" s="296"/>
      <c r="E55" s="296"/>
      <c r="F55" s="296"/>
      <c r="G55" s="296"/>
      <c r="H55" s="296"/>
      <c r="I55" s="296"/>
      <c r="J55" s="296"/>
      <c r="K55" s="294"/>
    </row>
    <row r="56" ht="15" customHeight="1">
      <c r="B56" s="292"/>
      <c r="C56" s="298"/>
      <c r="D56" s="296" t="s">
        <v>1272</v>
      </c>
      <c r="E56" s="296"/>
      <c r="F56" s="296"/>
      <c r="G56" s="296"/>
      <c r="H56" s="296"/>
      <c r="I56" s="296"/>
      <c r="J56" s="296"/>
      <c r="K56" s="294"/>
    </row>
    <row r="57" ht="15" customHeight="1">
      <c r="B57" s="292"/>
      <c r="C57" s="298"/>
      <c r="D57" s="296" t="s">
        <v>1273</v>
      </c>
      <c r="E57" s="296"/>
      <c r="F57" s="296"/>
      <c r="G57" s="296"/>
      <c r="H57" s="296"/>
      <c r="I57" s="296"/>
      <c r="J57" s="296"/>
      <c r="K57" s="294"/>
    </row>
    <row r="58" ht="15" customHeight="1">
      <c r="B58" s="292"/>
      <c r="C58" s="298"/>
      <c r="D58" s="296" t="s">
        <v>1274</v>
      </c>
      <c r="E58" s="296"/>
      <c r="F58" s="296"/>
      <c r="G58" s="296"/>
      <c r="H58" s="296"/>
      <c r="I58" s="296"/>
      <c r="J58" s="296"/>
      <c r="K58" s="294"/>
    </row>
    <row r="59" ht="15" customHeight="1">
      <c r="B59" s="292"/>
      <c r="C59" s="298"/>
      <c r="D59" s="296" t="s">
        <v>1275</v>
      </c>
      <c r="E59" s="296"/>
      <c r="F59" s="296"/>
      <c r="G59" s="296"/>
      <c r="H59" s="296"/>
      <c r="I59" s="296"/>
      <c r="J59" s="296"/>
      <c r="K59" s="294"/>
    </row>
    <row r="60" ht="15" customHeight="1">
      <c r="B60" s="292"/>
      <c r="C60" s="298"/>
      <c r="D60" s="301" t="s">
        <v>1276</v>
      </c>
      <c r="E60" s="301"/>
      <c r="F60" s="301"/>
      <c r="G60" s="301"/>
      <c r="H60" s="301"/>
      <c r="I60" s="301"/>
      <c r="J60" s="301"/>
      <c r="K60" s="294"/>
    </row>
    <row r="61" ht="15" customHeight="1">
      <c r="B61" s="292"/>
      <c r="C61" s="298"/>
      <c r="D61" s="296" t="s">
        <v>1277</v>
      </c>
      <c r="E61" s="296"/>
      <c r="F61" s="296"/>
      <c r="G61" s="296"/>
      <c r="H61" s="296"/>
      <c r="I61" s="296"/>
      <c r="J61" s="296"/>
      <c r="K61" s="294"/>
    </row>
    <row r="62" ht="12.75" customHeight="1">
      <c r="B62" s="292"/>
      <c r="C62" s="298"/>
      <c r="D62" s="298"/>
      <c r="E62" s="302"/>
      <c r="F62" s="298"/>
      <c r="G62" s="298"/>
      <c r="H62" s="298"/>
      <c r="I62" s="298"/>
      <c r="J62" s="298"/>
      <c r="K62" s="294"/>
    </row>
    <row r="63" ht="15" customHeight="1">
      <c r="B63" s="292"/>
      <c r="C63" s="298"/>
      <c r="D63" s="296" t="s">
        <v>1278</v>
      </c>
      <c r="E63" s="296"/>
      <c r="F63" s="296"/>
      <c r="G63" s="296"/>
      <c r="H63" s="296"/>
      <c r="I63" s="296"/>
      <c r="J63" s="296"/>
      <c r="K63" s="294"/>
    </row>
    <row r="64" ht="15" customHeight="1">
      <c r="B64" s="292"/>
      <c r="C64" s="298"/>
      <c r="D64" s="301" t="s">
        <v>1279</v>
      </c>
      <c r="E64" s="301"/>
      <c r="F64" s="301"/>
      <c r="G64" s="301"/>
      <c r="H64" s="301"/>
      <c r="I64" s="301"/>
      <c r="J64" s="301"/>
      <c r="K64" s="294"/>
    </row>
    <row r="65" ht="15" customHeight="1">
      <c r="B65" s="292"/>
      <c r="C65" s="298"/>
      <c r="D65" s="296" t="s">
        <v>1280</v>
      </c>
      <c r="E65" s="296"/>
      <c r="F65" s="296"/>
      <c r="G65" s="296"/>
      <c r="H65" s="296"/>
      <c r="I65" s="296"/>
      <c r="J65" s="296"/>
      <c r="K65" s="294"/>
    </row>
    <row r="66" ht="15" customHeight="1">
      <c r="B66" s="292"/>
      <c r="C66" s="298"/>
      <c r="D66" s="296" t="s">
        <v>1281</v>
      </c>
      <c r="E66" s="296"/>
      <c r="F66" s="296"/>
      <c r="G66" s="296"/>
      <c r="H66" s="296"/>
      <c r="I66" s="296"/>
      <c r="J66" s="296"/>
      <c r="K66" s="294"/>
    </row>
    <row r="67" ht="15" customHeight="1">
      <c r="B67" s="292"/>
      <c r="C67" s="298"/>
      <c r="D67" s="296" t="s">
        <v>1282</v>
      </c>
      <c r="E67" s="296"/>
      <c r="F67" s="296"/>
      <c r="G67" s="296"/>
      <c r="H67" s="296"/>
      <c r="I67" s="296"/>
      <c r="J67" s="296"/>
      <c r="K67" s="294"/>
    </row>
    <row r="68" ht="15" customHeight="1">
      <c r="B68" s="292"/>
      <c r="C68" s="298"/>
      <c r="D68" s="296" t="s">
        <v>1283</v>
      </c>
      <c r="E68" s="296"/>
      <c r="F68" s="296"/>
      <c r="G68" s="296"/>
      <c r="H68" s="296"/>
      <c r="I68" s="296"/>
      <c r="J68" s="296"/>
      <c r="K68" s="294"/>
    </row>
    <row r="69" ht="12.75" customHeight="1">
      <c r="B69" s="303"/>
      <c r="C69" s="304"/>
      <c r="D69" s="304"/>
      <c r="E69" s="304"/>
      <c r="F69" s="304"/>
      <c r="G69" s="304"/>
      <c r="H69" s="304"/>
      <c r="I69" s="304"/>
      <c r="J69" s="304"/>
      <c r="K69" s="305"/>
    </row>
    <row r="70" ht="18.75" customHeight="1">
      <c r="B70" s="306"/>
      <c r="C70" s="306"/>
      <c r="D70" s="306"/>
      <c r="E70" s="306"/>
      <c r="F70" s="306"/>
      <c r="G70" s="306"/>
      <c r="H70" s="306"/>
      <c r="I70" s="306"/>
      <c r="J70" s="306"/>
      <c r="K70" s="307"/>
    </row>
    <row r="71" ht="18.75" customHeight="1">
      <c r="B71" s="307"/>
      <c r="C71" s="307"/>
      <c r="D71" s="307"/>
      <c r="E71" s="307"/>
      <c r="F71" s="307"/>
      <c r="G71" s="307"/>
      <c r="H71" s="307"/>
      <c r="I71" s="307"/>
      <c r="J71" s="307"/>
      <c r="K71" s="307"/>
    </row>
    <row r="72" ht="7.5" customHeight="1">
      <c r="B72" s="308"/>
      <c r="C72" s="309"/>
      <c r="D72" s="309"/>
      <c r="E72" s="309"/>
      <c r="F72" s="309"/>
      <c r="G72" s="309"/>
      <c r="H72" s="309"/>
      <c r="I72" s="309"/>
      <c r="J72" s="309"/>
      <c r="K72" s="310"/>
    </row>
    <row r="73" ht="45" customHeight="1">
      <c r="B73" s="311"/>
      <c r="C73" s="312" t="s">
        <v>123</v>
      </c>
      <c r="D73" s="312"/>
      <c r="E73" s="312"/>
      <c r="F73" s="312"/>
      <c r="G73" s="312"/>
      <c r="H73" s="312"/>
      <c r="I73" s="312"/>
      <c r="J73" s="312"/>
      <c r="K73" s="313"/>
    </row>
    <row r="74" ht="17.25" customHeight="1">
      <c r="B74" s="311"/>
      <c r="C74" s="314" t="s">
        <v>1284</v>
      </c>
      <c r="D74" s="314"/>
      <c r="E74" s="314"/>
      <c r="F74" s="314" t="s">
        <v>1285</v>
      </c>
      <c r="G74" s="315"/>
      <c r="H74" s="314" t="s">
        <v>155</v>
      </c>
      <c r="I74" s="314" t="s">
        <v>57</v>
      </c>
      <c r="J74" s="314" t="s">
        <v>1286</v>
      </c>
      <c r="K74" s="313"/>
    </row>
    <row r="75" ht="17.25" customHeight="1">
      <c r="B75" s="311"/>
      <c r="C75" s="316" t="s">
        <v>1287</v>
      </c>
      <c r="D75" s="316"/>
      <c r="E75" s="316"/>
      <c r="F75" s="317" t="s">
        <v>1288</v>
      </c>
      <c r="G75" s="318"/>
      <c r="H75" s="316"/>
      <c r="I75" s="316"/>
      <c r="J75" s="316" t="s">
        <v>1289</v>
      </c>
      <c r="K75" s="313"/>
    </row>
    <row r="76" ht="5.25" customHeight="1">
      <c r="B76" s="311"/>
      <c r="C76" s="319"/>
      <c r="D76" s="319"/>
      <c r="E76" s="319"/>
      <c r="F76" s="319"/>
      <c r="G76" s="320"/>
      <c r="H76" s="319"/>
      <c r="I76" s="319"/>
      <c r="J76" s="319"/>
      <c r="K76" s="313"/>
    </row>
    <row r="77" ht="15" customHeight="1">
      <c r="B77" s="311"/>
      <c r="C77" s="300" t="s">
        <v>53</v>
      </c>
      <c r="D77" s="319"/>
      <c r="E77" s="319"/>
      <c r="F77" s="321" t="s">
        <v>1290</v>
      </c>
      <c r="G77" s="320"/>
      <c r="H77" s="300" t="s">
        <v>1291</v>
      </c>
      <c r="I77" s="300" t="s">
        <v>1292</v>
      </c>
      <c r="J77" s="300">
        <v>20</v>
      </c>
      <c r="K77" s="313"/>
    </row>
    <row r="78" ht="15" customHeight="1">
      <c r="B78" s="311"/>
      <c r="C78" s="300" t="s">
        <v>1293</v>
      </c>
      <c r="D78" s="300"/>
      <c r="E78" s="300"/>
      <c r="F78" s="321" t="s">
        <v>1290</v>
      </c>
      <c r="G78" s="320"/>
      <c r="H78" s="300" t="s">
        <v>1294</v>
      </c>
      <c r="I78" s="300" t="s">
        <v>1292</v>
      </c>
      <c r="J78" s="300">
        <v>120</v>
      </c>
      <c r="K78" s="313"/>
    </row>
    <row r="79" ht="15" customHeight="1">
      <c r="B79" s="322"/>
      <c r="C79" s="300" t="s">
        <v>1295</v>
      </c>
      <c r="D79" s="300"/>
      <c r="E79" s="300"/>
      <c r="F79" s="321" t="s">
        <v>1296</v>
      </c>
      <c r="G79" s="320"/>
      <c r="H79" s="300" t="s">
        <v>1297</v>
      </c>
      <c r="I79" s="300" t="s">
        <v>1292</v>
      </c>
      <c r="J79" s="300">
        <v>50</v>
      </c>
      <c r="K79" s="313"/>
    </row>
    <row r="80" ht="15" customHeight="1">
      <c r="B80" s="322"/>
      <c r="C80" s="300" t="s">
        <v>1298</v>
      </c>
      <c r="D80" s="300"/>
      <c r="E80" s="300"/>
      <c r="F80" s="321" t="s">
        <v>1290</v>
      </c>
      <c r="G80" s="320"/>
      <c r="H80" s="300" t="s">
        <v>1299</v>
      </c>
      <c r="I80" s="300" t="s">
        <v>1300</v>
      </c>
      <c r="J80" s="300"/>
      <c r="K80" s="313"/>
    </row>
    <row r="81" ht="15" customHeight="1">
      <c r="B81" s="322"/>
      <c r="C81" s="323" t="s">
        <v>1301</v>
      </c>
      <c r="D81" s="323"/>
      <c r="E81" s="323"/>
      <c r="F81" s="324" t="s">
        <v>1296</v>
      </c>
      <c r="G81" s="323"/>
      <c r="H81" s="323" t="s">
        <v>1302</v>
      </c>
      <c r="I81" s="323" t="s">
        <v>1292</v>
      </c>
      <c r="J81" s="323">
        <v>15</v>
      </c>
      <c r="K81" s="313"/>
    </row>
    <row r="82" ht="15" customHeight="1">
      <c r="B82" s="322"/>
      <c r="C82" s="323" t="s">
        <v>1303</v>
      </c>
      <c r="D82" s="323"/>
      <c r="E82" s="323"/>
      <c r="F82" s="324" t="s">
        <v>1296</v>
      </c>
      <c r="G82" s="323"/>
      <c r="H82" s="323" t="s">
        <v>1304</v>
      </c>
      <c r="I82" s="323" t="s">
        <v>1292</v>
      </c>
      <c r="J82" s="323">
        <v>15</v>
      </c>
      <c r="K82" s="313"/>
    </row>
    <row r="83" ht="15" customHeight="1">
      <c r="B83" s="322"/>
      <c r="C83" s="323" t="s">
        <v>1305</v>
      </c>
      <c r="D83" s="323"/>
      <c r="E83" s="323"/>
      <c r="F83" s="324" t="s">
        <v>1296</v>
      </c>
      <c r="G83" s="323"/>
      <c r="H83" s="323" t="s">
        <v>1306</v>
      </c>
      <c r="I83" s="323" t="s">
        <v>1292</v>
      </c>
      <c r="J83" s="323">
        <v>20</v>
      </c>
      <c r="K83" s="313"/>
    </row>
    <row r="84" ht="15" customHeight="1">
      <c r="B84" s="322"/>
      <c r="C84" s="323" t="s">
        <v>1307</v>
      </c>
      <c r="D84" s="323"/>
      <c r="E84" s="323"/>
      <c r="F84" s="324" t="s">
        <v>1296</v>
      </c>
      <c r="G84" s="323"/>
      <c r="H84" s="323" t="s">
        <v>1308</v>
      </c>
      <c r="I84" s="323" t="s">
        <v>1292</v>
      </c>
      <c r="J84" s="323">
        <v>20</v>
      </c>
      <c r="K84" s="313"/>
    </row>
    <row r="85" ht="15" customHeight="1">
      <c r="B85" s="322"/>
      <c r="C85" s="300" t="s">
        <v>1309</v>
      </c>
      <c r="D85" s="300"/>
      <c r="E85" s="300"/>
      <c r="F85" s="321" t="s">
        <v>1296</v>
      </c>
      <c r="G85" s="320"/>
      <c r="H85" s="300" t="s">
        <v>1310</v>
      </c>
      <c r="I85" s="300" t="s">
        <v>1292</v>
      </c>
      <c r="J85" s="300">
        <v>50</v>
      </c>
      <c r="K85" s="313"/>
    </row>
    <row r="86" ht="15" customHeight="1">
      <c r="B86" s="322"/>
      <c r="C86" s="300" t="s">
        <v>1311</v>
      </c>
      <c r="D86" s="300"/>
      <c r="E86" s="300"/>
      <c r="F86" s="321" t="s">
        <v>1296</v>
      </c>
      <c r="G86" s="320"/>
      <c r="H86" s="300" t="s">
        <v>1312</v>
      </c>
      <c r="I86" s="300" t="s">
        <v>1292</v>
      </c>
      <c r="J86" s="300">
        <v>20</v>
      </c>
      <c r="K86" s="313"/>
    </row>
    <row r="87" ht="15" customHeight="1">
      <c r="B87" s="322"/>
      <c r="C87" s="300" t="s">
        <v>1313</v>
      </c>
      <c r="D87" s="300"/>
      <c r="E87" s="300"/>
      <c r="F87" s="321" t="s">
        <v>1296</v>
      </c>
      <c r="G87" s="320"/>
      <c r="H87" s="300" t="s">
        <v>1314</v>
      </c>
      <c r="I87" s="300" t="s">
        <v>1292</v>
      </c>
      <c r="J87" s="300">
        <v>20</v>
      </c>
      <c r="K87" s="313"/>
    </row>
    <row r="88" ht="15" customHeight="1">
      <c r="B88" s="322"/>
      <c r="C88" s="300" t="s">
        <v>1315</v>
      </c>
      <c r="D88" s="300"/>
      <c r="E88" s="300"/>
      <c r="F88" s="321" t="s">
        <v>1296</v>
      </c>
      <c r="G88" s="320"/>
      <c r="H88" s="300" t="s">
        <v>1316</v>
      </c>
      <c r="I88" s="300" t="s">
        <v>1292</v>
      </c>
      <c r="J88" s="300">
        <v>50</v>
      </c>
      <c r="K88" s="313"/>
    </row>
    <row r="89" ht="15" customHeight="1">
      <c r="B89" s="322"/>
      <c r="C89" s="300" t="s">
        <v>1317</v>
      </c>
      <c r="D89" s="300"/>
      <c r="E89" s="300"/>
      <c r="F89" s="321" t="s">
        <v>1296</v>
      </c>
      <c r="G89" s="320"/>
      <c r="H89" s="300" t="s">
        <v>1317</v>
      </c>
      <c r="I89" s="300" t="s">
        <v>1292</v>
      </c>
      <c r="J89" s="300">
        <v>50</v>
      </c>
      <c r="K89" s="313"/>
    </row>
    <row r="90" ht="15" customHeight="1">
      <c r="B90" s="322"/>
      <c r="C90" s="300" t="s">
        <v>160</v>
      </c>
      <c r="D90" s="300"/>
      <c r="E90" s="300"/>
      <c r="F90" s="321" t="s">
        <v>1296</v>
      </c>
      <c r="G90" s="320"/>
      <c r="H90" s="300" t="s">
        <v>1318</v>
      </c>
      <c r="I90" s="300" t="s">
        <v>1292</v>
      </c>
      <c r="J90" s="300">
        <v>255</v>
      </c>
      <c r="K90" s="313"/>
    </row>
    <row r="91" ht="15" customHeight="1">
      <c r="B91" s="322"/>
      <c r="C91" s="300" t="s">
        <v>1319</v>
      </c>
      <c r="D91" s="300"/>
      <c r="E91" s="300"/>
      <c r="F91" s="321" t="s">
        <v>1290</v>
      </c>
      <c r="G91" s="320"/>
      <c r="H91" s="300" t="s">
        <v>1320</v>
      </c>
      <c r="I91" s="300" t="s">
        <v>1321</v>
      </c>
      <c r="J91" s="300"/>
      <c r="K91" s="313"/>
    </row>
    <row r="92" ht="15" customHeight="1">
      <c r="B92" s="322"/>
      <c r="C92" s="300" t="s">
        <v>1322</v>
      </c>
      <c r="D92" s="300"/>
      <c r="E92" s="300"/>
      <c r="F92" s="321" t="s">
        <v>1290</v>
      </c>
      <c r="G92" s="320"/>
      <c r="H92" s="300" t="s">
        <v>1323</v>
      </c>
      <c r="I92" s="300" t="s">
        <v>1324</v>
      </c>
      <c r="J92" s="300"/>
      <c r="K92" s="313"/>
    </row>
    <row r="93" ht="15" customHeight="1">
      <c r="B93" s="322"/>
      <c r="C93" s="300" t="s">
        <v>1325</v>
      </c>
      <c r="D93" s="300"/>
      <c r="E93" s="300"/>
      <c r="F93" s="321" t="s">
        <v>1290</v>
      </c>
      <c r="G93" s="320"/>
      <c r="H93" s="300" t="s">
        <v>1325</v>
      </c>
      <c r="I93" s="300" t="s">
        <v>1324</v>
      </c>
      <c r="J93" s="300"/>
      <c r="K93" s="313"/>
    </row>
    <row r="94" ht="15" customHeight="1">
      <c r="B94" s="322"/>
      <c r="C94" s="300" t="s">
        <v>38</v>
      </c>
      <c r="D94" s="300"/>
      <c r="E94" s="300"/>
      <c r="F94" s="321" t="s">
        <v>1290</v>
      </c>
      <c r="G94" s="320"/>
      <c r="H94" s="300" t="s">
        <v>1326</v>
      </c>
      <c r="I94" s="300" t="s">
        <v>1324</v>
      </c>
      <c r="J94" s="300"/>
      <c r="K94" s="313"/>
    </row>
    <row r="95" ht="15" customHeight="1">
      <c r="B95" s="322"/>
      <c r="C95" s="300" t="s">
        <v>48</v>
      </c>
      <c r="D95" s="300"/>
      <c r="E95" s="300"/>
      <c r="F95" s="321" t="s">
        <v>1290</v>
      </c>
      <c r="G95" s="320"/>
      <c r="H95" s="300" t="s">
        <v>1327</v>
      </c>
      <c r="I95" s="300" t="s">
        <v>1324</v>
      </c>
      <c r="J95" s="300"/>
      <c r="K95" s="313"/>
    </row>
    <row r="96" ht="15" customHeight="1">
      <c r="B96" s="325"/>
      <c r="C96" s="326"/>
      <c r="D96" s="326"/>
      <c r="E96" s="326"/>
      <c r="F96" s="326"/>
      <c r="G96" s="326"/>
      <c r="H96" s="326"/>
      <c r="I96" s="326"/>
      <c r="J96" s="326"/>
      <c r="K96" s="327"/>
    </row>
    <row r="97" ht="18.75" customHeight="1">
      <c r="B97" s="328"/>
      <c r="C97" s="329"/>
      <c r="D97" s="329"/>
      <c r="E97" s="329"/>
      <c r="F97" s="329"/>
      <c r="G97" s="329"/>
      <c r="H97" s="329"/>
      <c r="I97" s="329"/>
      <c r="J97" s="329"/>
      <c r="K97" s="328"/>
    </row>
    <row r="98" ht="18.75" customHeight="1">
      <c r="B98" s="307"/>
      <c r="C98" s="307"/>
      <c r="D98" s="307"/>
      <c r="E98" s="307"/>
      <c r="F98" s="307"/>
      <c r="G98" s="307"/>
      <c r="H98" s="307"/>
      <c r="I98" s="307"/>
      <c r="J98" s="307"/>
      <c r="K98" s="307"/>
    </row>
    <row r="99" ht="7.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10"/>
    </row>
    <row r="100" ht="45" customHeight="1">
      <c r="B100" s="311"/>
      <c r="C100" s="312" t="s">
        <v>1328</v>
      </c>
      <c r="D100" s="312"/>
      <c r="E100" s="312"/>
      <c r="F100" s="312"/>
      <c r="G100" s="312"/>
      <c r="H100" s="312"/>
      <c r="I100" s="312"/>
      <c r="J100" s="312"/>
      <c r="K100" s="313"/>
    </row>
    <row r="101" ht="17.25" customHeight="1">
      <c r="B101" s="311"/>
      <c r="C101" s="314" t="s">
        <v>1284</v>
      </c>
      <c r="D101" s="314"/>
      <c r="E101" s="314"/>
      <c r="F101" s="314" t="s">
        <v>1285</v>
      </c>
      <c r="G101" s="315"/>
      <c r="H101" s="314" t="s">
        <v>155</v>
      </c>
      <c r="I101" s="314" t="s">
        <v>57</v>
      </c>
      <c r="J101" s="314" t="s">
        <v>1286</v>
      </c>
      <c r="K101" s="313"/>
    </row>
    <row r="102" ht="17.25" customHeight="1">
      <c r="B102" s="311"/>
      <c r="C102" s="316" t="s">
        <v>1287</v>
      </c>
      <c r="D102" s="316"/>
      <c r="E102" s="316"/>
      <c r="F102" s="317" t="s">
        <v>1288</v>
      </c>
      <c r="G102" s="318"/>
      <c r="H102" s="316"/>
      <c r="I102" s="316"/>
      <c r="J102" s="316" t="s">
        <v>1289</v>
      </c>
      <c r="K102" s="313"/>
    </row>
    <row r="103" ht="5.25" customHeight="1">
      <c r="B103" s="311"/>
      <c r="C103" s="314"/>
      <c r="D103" s="314"/>
      <c r="E103" s="314"/>
      <c r="F103" s="314"/>
      <c r="G103" s="330"/>
      <c r="H103" s="314"/>
      <c r="I103" s="314"/>
      <c r="J103" s="314"/>
      <c r="K103" s="313"/>
    </row>
    <row r="104" ht="15" customHeight="1">
      <c r="B104" s="311"/>
      <c r="C104" s="300" t="s">
        <v>53</v>
      </c>
      <c r="D104" s="319"/>
      <c r="E104" s="319"/>
      <c r="F104" s="321" t="s">
        <v>1290</v>
      </c>
      <c r="G104" s="330"/>
      <c r="H104" s="300" t="s">
        <v>1329</v>
      </c>
      <c r="I104" s="300" t="s">
        <v>1292</v>
      </c>
      <c r="J104" s="300">
        <v>20</v>
      </c>
      <c r="K104" s="313"/>
    </row>
    <row r="105" ht="15" customHeight="1">
      <c r="B105" s="311"/>
      <c r="C105" s="300" t="s">
        <v>1293</v>
      </c>
      <c r="D105" s="300"/>
      <c r="E105" s="300"/>
      <c r="F105" s="321" t="s">
        <v>1290</v>
      </c>
      <c r="G105" s="300"/>
      <c r="H105" s="300" t="s">
        <v>1329</v>
      </c>
      <c r="I105" s="300" t="s">
        <v>1292</v>
      </c>
      <c r="J105" s="300">
        <v>120</v>
      </c>
      <c r="K105" s="313"/>
    </row>
    <row r="106" ht="15" customHeight="1">
      <c r="B106" s="322"/>
      <c r="C106" s="300" t="s">
        <v>1295</v>
      </c>
      <c r="D106" s="300"/>
      <c r="E106" s="300"/>
      <c r="F106" s="321" t="s">
        <v>1296</v>
      </c>
      <c r="G106" s="300"/>
      <c r="H106" s="300" t="s">
        <v>1329</v>
      </c>
      <c r="I106" s="300" t="s">
        <v>1292</v>
      </c>
      <c r="J106" s="300">
        <v>50</v>
      </c>
      <c r="K106" s="313"/>
    </row>
    <row r="107" ht="15" customHeight="1">
      <c r="B107" s="322"/>
      <c r="C107" s="300" t="s">
        <v>1298</v>
      </c>
      <c r="D107" s="300"/>
      <c r="E107" s="300"/>
      <c r="F107" s="321" t="s">
        <v>1290</v>
      </c>
      <c r="G107" s="300"/>
      <c r="H107" s="300" t="s">
        <v>1329</v>
      </c>
      <c r="I107" s="300" t="s">
        <v>1300</v>
      </c>
      <c r="J107" s="300"/>
      <c r="K107" s="313"/>
    </row>
    <row r="108" ht="15" customHeight="1">
      <c r="B108" s="322"/>
      <c r="C108" s="300" t="s">
        <v>1309</v>
      </c>
      <c r="D108" s="300"/>
      <c r="E108" s="300"/>
      <c r="F108" s="321" t="s">
        <v>1296</v>
      </c>
      <c r="G108" s="300"/>
      <c r="H108" s="300" t="s">
        <v>1329</v>
      </c>
      <c r="I108" s="300" t="s">
        <v>1292</v>
      </c>
      <c r="J108" s="300">
        <v>50</v>
      </c>
      <c r="K108" s="313"/>
    </row>
    <row r="109" ht="15" customHeight="1">
      <c r="B109" s="322"/>
      <c r="C109" s="300" t="s">
        <v>1317</v>
      </c>
      <c r="D109" s="300"/>
      <c r="E109" s="300"/>
      <c r="F109" s="321" t="s">
        <v>1296</v>
      </c>
      <c r="G109" s="300"/>
      <c r="H109" s="300" t="s">
        <v>1329</v>
      </c>
      <c r="I109" s="300" t="s">
        <v>1292</v>
      </c>
      <c r="J109" s="300">
        <v>50</v>
      </c>
      <c r="K109" s="313"/>
    </row>
    <row r="110" ht="15" customHeight="1">
      <c r="B110" s="322"/>
      <c r="C110" s="300" t="s">
        <v>1315</v>
      </c>
      <c r="D110" s="300"/>
      <c r="E110" s="300"/>
      <c r="F110" s="321" t="s">
        <v>1296</v>
      </c>
      <c r="G110" s="300"/>
      <c r="H110" s="300" t="s">
        <v>1329</v>
      </c>
      <c r="I110" s="300" t="s">
        <v>1292</v>
      </c>
      <c r="J110" s="300">
        <v>50</v>
      </c>
      <c r="K110" s="313"/>
    </row>
    <row r="111" ht="15" customHeight="1">
      <c r="B111" s="322"/>
      <c r="C111" s="300" t="s">
        <v>53</v>
      </c>
      <c r="D111" s="300"/>
      <c r="E111" s="300"/>
      <c r="F111" s="321" t="s">
        <v>1290</v>
      </c>
      <c r="G111" s="300"/>
      <c r="H111" s="300" t="s">
        <v>1330</v>
      </c>
      <c r="I111" s="300" t="s">
        <v>1292</v>
      </c>
      <c r="J111" s="300">
        <v>20</v>
      </c>
      <c r="K111" s="313"/>
    </row>
    <row r="112" ht="15" customHeight="1">
      <c r="B112" s="322"/>
      <c r="C112" s="300" t="s">
        <v>1331</v>
      </c>
      <c r="D112" s="300"/>
      <c r="E112" s="300"/>
      <c r="F112" s="321" t="s">
        <v>1290</v>
      </c>
      <c r="G112" s="300"/>
      <c r="H112" s="300" t="s">
        <v>1332</v>
      </c>
      <c r="I112" s="300" t="s">
        <v>1292</v>
      </c>
      <c r="J112" s="300">
        <v>120</v>
      </c>
      <c r="K112" s="313"/>
    </row>
    <row r="113" ht="15" customHeight="1">
      <c r="B113" s="322"/>
      <c r="C113" s="300" t="s">
        <v>38</v>
      </c>
      <c r="D113" s="300"/>
      <c r="E113" s="300"/>
      <c r="F113" s="321" t="s">
        <v>1290</v>
      </c>
      <c r="G113" s="300"/>
      <c r="H113" s="300" t="s">
        <v>1333</v>
      </c>
      <c r="I113" s="300" t="s">
        <v>1324</v>
      </c>
      <c r="J113" s="300"/>
      <c r="K113" s="313"/>
    </row>
    <row r="114" ht="15" customHeight="1">
      <c r="B114" s="322"/>
      <c r="C114" s="300" t="s">
        <v>48</v>
      </c>
      <c r="D114" s="300"/>
      <c r="E114" s="300"/>
      <c r="F114" s="321" t="s">
        <v>1290</v>
      </c>
      <c r="G114" s="300"/>
      <c r="H114" s="300" t="s">
        <v>1334</v>
      </c>
      <c r="I114" s="300" t="s">
        <v>1324</v>
      </c>
      <c r="J114" s="300"/>
      <c r="K114" s="313"/>
    </row>
    <row r="115" ht="15" customHeight="1">
      <c r="B115" s="322"/>
      <c r="C115" s="300" t="s">
        <v>57</v>
      </c>
      <c r="D115" s="300"/>
      <c r="E115" s="300"/>
      <c r="F115" s="321" t="s">
        <v>1290</v>
      </c>
      <c r="G115" s="300"/>
      <c r="H115" s="300" t="s">
        <v>1335</v>
      </c>
      <c r="I115" s="300" t="s">
        <v>1336</v>
      </c>
      <c r="J115" s="300"/>
      <c r="K115" s="313"/>
    </row>
    <row r="116" ht="15" customHeight="1">
      <c r="B116" s="325"/>
      <c r="C116" s="331"/>
      <c r="D116" s="331"/>
      <c r="E116" s="331"/>
      <c r="F116" s="331"/>
      <c r="G116" s="331"/>
      <c r="H116" s="331"/>
      <c r="I116" s="331"/>
      <c r="J116" s="331"/>
      <c r="K116" s="327"/>
    </row>
    <row r="117" ht="18.75" customHeight="1">
      <c r="B117" s="332"/>
      <c r="C117" s="296"/>
      <c r="D117" s="296"/>
      <c r="E117" s="296"/>
      <c r="F117" s="333"/>
      <c r="G117" s="296"/>
      <c r="H117" s="296"/>
      <c r="I117" s="296"/>
      <c r="J117" s="296"/>
      <c r="K117" s="332"/>
    </row>
    <row r="118" ht="18.75" customHeight="1">
      <c r="B118" s="307"/>
      <c r="C118" s="307"/>
      <c r="D118" s="307"/>
      <c r="E118" s="307"/>
      <c r="F118" s="307"/>
      <c r="G118" s="307"/>
      <c r="H118" s="307"/>
      <c r="I118" s="307"/>
      <c r="J118" s="307"/>
      <c r="K118" s="307"/>
    </row>
    <row r="119" ht="7.5" customHeight="1">
      <c r="B119" s="334"/>
      <c r="C119" s="335"/>
      <c r="D119" s="335"/>
      <c r="E119" s="335"/>
      <c r="F119" s="335"/>
      <c r="G119" s="335"/>
      <c r="H119" s="335"/>
      <c r="I119" s="335"/>
      <c r="J119" s="335"/>
      <c r="K119" s="336"/>
    </row>
    <row r="120" ht="45" customHeight="1">
      <c r="B120" s="337"/>
      <c r="C120" s="290" t="s">
        <v>1337</v>
      </c>
      <c r="D120" s="290"/>
      <c r="E120" s="290"/>
      <c r="F120" s="290"/>
      <c r="G120" s="290"/>
      <c r="H120" s="290"/>
      <c r="I120" s="290"/>
      <c r="J120" s="290"/>
      <c r="K120" s="338"/>
    </row>
    <row r="121" ht="17.25" customHeight="1">
      <c r="B121" s="339"/>
      <c r="C121" s="314" t="s">
        <v>1284</v>
      </c>
      <c r="D121" s="314"/>
      <c r="E121" s="314"/>
      <c r="F121" s="314" t="s">
        <v>1285</v>
      </c>
      <c r="G121" s="315"/>
      <c r="H121" s="314" t="s">
        <v>155</v>
      </c>
      <c r="I121" s="314" t="s">
        <v>57</v>
      </c>
      <c r="J121" s="314" t="s">
        <v>1286</v>
      </c>
      <c r="K121" s="340"/>
    </row>
    <row r="122" ht="17.25" customHeight="1">
      <c r="B122" s="339"/>
      <c r="C122" s="316" t="s">
        <v>1287</v>
      </c>
      <c r="D122" s="316"/>
      <c r="E122" s="316"/>
      <c r="F122" s="317" t="s">
        <v>1288</v>
      </c>
      <c r="G122" s="318"/>
      <c r="H122" s="316"/>
      <c r="I122" s="316"/>
      <c r="J122" s="316" t="s">
        <v>1289</v>
      </c>
      <c r="K122" s="340"/>
    </row>
    <row r="123" ht="5.25" customHeight="1">
      <c r="B123" s="341"/>
      <c r="C123" s="319"/>
      <c r="D123" s="319"/>
      <c r="E123" s="319"/>
      <c r="F123" s="319"/>
      <c r="G123" s="300"/>
      <c r="H123" s="319"/>
      <c r="I123" s="319"/>
      <c r="J123" s="319"/>
      <c r="K123" s="342"/>
    </row>
    <row r="124" ht="15" customHeight="1">
      <c r="B124" s="341"/>
      <c r="C124" s="300" t="s">
        <v>1293</v>
      </c>
      <c r="D124" s="319"/>
      <c r="E124" s="319"/>
      <c r="F124" s="321" t="s">
        <v>1290</v>
      </c>
      <c r="G124" s="300"/>
      <c r="H124" s="300" t="s">
        <v>1329</v>
      </c>
      <c r="I124" s="300" t="s">
        <v>1292</v>
      </c>
      <c r="J124" s="300">
        <v>120</v>
      </c>
      <c r="K124" s="343"/>
    </row>
    <row r="125" ht="15" customHeight="1">
      <c r="B125" s="341"/>
      <c r="C125" s="300" t="s">
        <v>1338</v>
      </c>
      <c r="D125" s="300"/>
      <c r="E125" s="300"/>
      <c r="F125" s="321" t="s">
        <v>1290</v>
      </c>
      <c r="G125" s="300"/>
      <c r="H125" s="300" t="s">
        <v>1339</v>
      </c>
      <c r="I125" s="300" t="s">
        <v>1292</v>
      </c>
      <c r="J125" s="300" t="s">
        <v>1340</v>
      </c>
      <c r="K125" s="343"/>
    </row>
    <row r="126" ht="15" customHeight="1">
      <c r="B126" s="341"/>
      <c r="C126" s="300" t="s">
        <v>84</v>
      </c>
      <c r="D126" s="300"/>
      <c r="E126" s="300"/>
      <c r="F126" s="321" t="s">
        <v>1290</v>
      </c>
      <c r="G126" s="300"/>
      <c r="H126" s="300" t="s">
        <v>1341</v>
      </c>
      <c r="I126" s="300" t="s">
        <v>1292</v>
      </c>
      <c r="J126" s="300" t="s">
        <v>1340</v>
      </c>
      <c r="K126" s="343"/>
    </row>
    <row r="127" ht="15" customHeight="1">
      <c r="B127" s="341"/>
      <c r="C127" s="300" t="s">
        <v>1301</v>
      </c>
      <c r="D127" s="300"/>
      <c r="E127" s="300"/>
      <c r="F127" s="321" t="s">
        <v>1296</v>
      </c>
      <c r="G127" s="300"/>
      <c r="H127" s="300" t="s">
        <v>1302</v>
      </c>
      <c r="I127" s="300" t="s">
        <v>1292</v>
      </c>
      <c r="J127" s="300">
        <v>15</v>
      </c>
      <c r="K127" s="343"/>
    </row>
    <row r="128" ht="15" customHeight="1">
      <c r="B128" s="341"/>
      <c r="C128" s="323" t="s">
        <v>1303</v>
      </c>
      <c r="D128" s="323"/>
      <c r="E128" s="323"/>
      <c r="F128" s="324" t="s">
        <v>1296</v>
      </c>
      <c r="G128" s="323"/>
      <c r="H128" s="323" t="s">
        <v>1304</v>
      </c>
      <c r="I128" s="323" t="s">
        <v>1292</v>
      </c>
      <c r="J128" s="323">
        <v>15</v>
      </c>
      <c r="K128" s="343"/>
    </row>
    <row r="129" ht="15" customHeight="1">
      <c r="B129" s="341"/>
      <c r="C129" s="323" t="s">
        <v>1305</v>
      </c>
      <c r="D129" s="323"/>
      <c r="E129" s="323"/>
      <c r="F129" s="324" t="s">
        <v>1296</v>
      </c>
      <c r="G129" s="323"/>
      <c r="H129" s="323" t="s">
        <v>1306</v>
      </c>
      <c r="I129" s="323" t="s">
        <v>1292</v>
      </c>
      <c r="J129" s="323">
        <v>20</v>
      </c>
      <c r="K129" s="343"/>
    </row>
    <row r="130" ht="15" customHeight="1">
      <c r="B130" s="341"/>
      <c r="C130" s="323" t="s">
        <v>1307</v>
      </c>
      <c r="D130" s="323"/>
      <c r="E130" s="323"/>
      <c r="F130" s="324" t="s">
        <v>1296</v>
      </c>
      <c r="G130" s="323"/>
      <c r="H130" s="323" t="s">
        <v>1308</v>
      </c>
      <c r="I130" s="323" t="s">
        <v>1292</v>
      </c>
      <c r="J130" s="323">
        <v>20</v>
      </c>
      <c r="K130" s="343"/>
    </row>
    <row r="131" ht="15" customHeight="1">
      <c r="B131" s="341"/>
      <c r="C131" s="300" t="s">
        <v>1295</v>
      </c>
      <c r="D131" s="300"/>
      <c r="E131" s="300"/>
      <c r="F131" s="321" t="s">
        <v>1296</v>
      </c>
      <c r="G131" s="300"/>
      <c r="H131" s="300" t="s">
        <v>1329</v>
      </c>
      <c r="I131" s="300" t="s">
        <v>1292</v>
      </c>
      <c r="J131" s="300">
        <v>50</v>
      </c>
      <c r="K131" s="343"/>
    </row>
    <row r="132" ht="15" customHeight="1">
      <c r="B132" s="341"/>
      <c r="C132" s="300" t="s">
        <v>1309</v>
      </c>
      <c r="D132" s="300"/>
      <c r="E132" s="300"/>
      <c r="F132" s="321" t="s">
        <v>1296</v>
      </c>
      <c r="G132" s="300"/>
      <c r="H132" s="300" t="s">
        <v>1329</v>
      </c>
      <c r="I132" s="300" t="s">
        <v>1292</v>
      </c>
      <c r="J132" s="300">
        <v>50</v>
      </c>
      <c r="K132" s="343"/>
    </row>
    <row r="133" ht="15" customHeight="1">
      <c r="B133" s="341"/>
      <c r="C133" s="300" t="s">
        <v>1315</v>
      </c>
      <c r="D133" s="300"/>
      <c r="E133" s="300"/>
      <c r="F133" s="321" t="s">
        <v>1296</v>
      </c>
      <c r="G133" s="300"/>
      <c r="H133" s="300" t="s">
        <v>1329</v>
      </c>
      <c r="I133" s="300" t="s">
        <v>1292</v>
      </c>
      <c r="J133" s="300">
        <v>50</v>
      </c>
      <c r="K133" s="343"/>
    </row>
    <row r="134" ht="15" customHeight="1">
      <c r="B134" s="341"/>
      <c r="C134" s="300" t="s">
        <v>1317</v>
      </c>
      <c r="D134" s="300"/>
      <c r="E134" s="300"/>
      <c r="F134" s="321" t="s">
        <v>1296</v>
      </c>
      <c r="G134" s="300"/>
      <c r="H134" s="300" t="s">
        <v>1329</v>
      </c>
      <c r="I134" s="300" t="s">
        <v>1292</v>
      </c>
      <c r="J134" s="300">
        <v>50</v>
      </c>
      <c r="K134" s="343"/>
    </row>
    <row r="135" ht="15" customHeight="1">
      <c r="B135" s="341"/>
      <c r="C135" s="300" t="s">
        <v>160</v>
      </c>
      <c r="D135" s="300"/>
      <c r="E135" s="300"/>
      <c r="F135" s="321" t="s">
        <v>1296</v>
      </c>
      <c r="G135" s="300"/>
      <c r="H135" s="300" t="s">
        <v>1342</v>
      </c>
      <c r="I135" s="300" t="s">
        <v>1292</v>
      </c>
      <c r="J135" s="300">
        <v>255</v>
      </c>
      <c r="K135" s="343"/>
    </row>
    <row r="136" ht="15" customHeight="1">
      <c r="B136" s="341"/>
      <c r="C136" s="300" t="s">
        <v>1319</v>
      </c>
      <c r="D136" s="300"/>
      <c r="E136" s="300"/>
      <c r="F136" s="321" t="s">
        <v>1290</v>
      </c>
      <c r="G136" s="300"/>
      <c r="H136" s="300" t="s">
        <v>1343</v>
      </c>
      <c r="I136" s="300" t="s">
        <v>1321</v>
      </c>
      <c r="J136" s="300"/>
      <c r="K136" s="343"/>
    </row>
    <row r="137" ht="15" customHeight="1">
      <c r="B137" s="341"/>
      <c r="C137" s="300" t="s">
        <v>1322</v>
      </c>
      <c r="D137" s="300"/>
      <c r="E137" s="300"/>
      <c r="F137" s="321" t="s">
        <v>1290</v>
      </c>
      <c r="G137" s="300"/>
      <c r="H137" s="300" t="s">
        <v>1344</v>
      </c>
      <c r="I137" s="300" t="s">
        <v>1324</v>
      </c>
      <c r="J137" s="300"/>
      <c r="K137" s="343"/>
    </row>
    <row r="138" ht="15" customHeight="1">
      <c r="B138" s="341"/>
      <c r="C138" s="300" t="s">
        <v>1325</v>
      </c>
      <c r="D138" s="300"/>
      <c r="E138" s="300"/>
      <c r="F138" s="321" t="s">
        <v>1290</v>
      </c>
      <c r="G138" s="300"/>
      <c r="H138" s="300" t="s">
        <v>1325</v>
      </c>
      <c r="I138" s="300" t="s">
        <v>1324</v>
      </c>
      <c r="J138" s="300"/>
      <c r="K138" s="343"/>
    </row>
    <row r="139" ht="15" customHeight="1">
      <c r="B139" s="341"/>
      <c r="C139" s="300" t="s">
        <v>38</v>
      </c>
      <c r="D139" s="300"/>
      <c r="E139" s="300"/>
      <c r="F139" s="321" t="s">
        <v>1290</v>
      </c>
      <c r="G139" s="300"/>
      <c r="H139" s="300" t="s">
        <v>1345</v>
      </c>
      <c r="I139" s="300" t="s">
        <v>1324</v>
      </c>
      <c r="J139" s="300"/>
      <c r="K139" s="343"/>
    </row>
    <row r="140" ht="15" customHeight="1">
      <c r="B140" s="341"/>
      <c r="C140" s="300" t="s">
        <v>1346</v>
      </c>
      <c r="D140" s="300"/>
      <c r="E140" s="300"/>
      <c r="F140" s="321" t="s">
        <v>1290</v>
      </c>
      <c r="G140" s="300"/>
      <c r="H140" s="300" t="s">
        <v>1347</v>
      </c>
      <c r="I140" s="300" t="s">
        <v>1324</v>
      </c>
      <c r="J140" s="300"/>
      <c r="K140" s="343"/>
    </row>
    <row r="141" ht="15" customHeight="1">
      <c r="B141" s="344"/>
      <c r="C141" s="345"/>
      <c r="D141" s="345"/>
      <c r="E141" s="345"/>
      <c r="F141" s="345"/>
      <c r="G141" s="345"/>
      <c r="H141" s="345"/>
      <c r="I141" s="345"/>
      <c r="J141" s="345"/>
      <c r="K141" s="346"/>
    </row>
    <row r="142" ht="18.75" customHeight="1">
      <c r="B142" s="296"/>
      <c r="C142" s="296"/>
      <c r="D142" s="296"/>
      <c r="E142" s="296"/>
      <c r="F142" s="333"/>
      <c r="G142" s="296"/>
      <c r="H142" s="296"/>
      <c r="I142" s="296"/>
      <c r="J142" s="296"/>
      <c r="K142" s="296"/>
    </row>
    <row r="143" ht="18.75" customHeight="1">
      <c r="B143" s="307"/>
      <c r="C143" s="307"/>
      <c r="D143" s="307"/>
      <c r="E143" s="307"/>
      <c r="F143" s="307"/>
      <c r="G143" s="307"/>
      <c r="H143" s="307"/>
      <c r="I143" s="307"/>
      <c r="J143" s="307"/>
      <c r="K143" s="307"/>
    </row>
    <row r="144" ht="7.5" customHeight="1">
      <c r="B144" s="308"/>
      <c r="C144" s="309"/>
      <c r="D144" s="309"/>
      <c r="E144" s="309"/>
      <c r="F144" s="309"/>
      <c r="G144" s="309"/>
      <c r="H144" s="309"/>
      <c r="I144" s="309"/>
      <c r="J144" s="309"/>
      <c r="K144" s="310"/>
    </row>
    <row r="145" ht="45" customHeight="1">
      <c r="B145" s="311"/>
      <c r="C145" s="312" t="s">
        <v>1348</v>
      </c>
      <c r="D145" s="312"/>
      <c r="E145" s="312"/>
      <c r="F145" s="312"/>
      <c r="G145" s="312"/>
      <c r="H145" s="312"/>
      <c r="I145" s="312"/>
      <c r="J145" s="312"/>
      <c r="K145" s="313"/>
    </row>
    <row r="146" ht="17.25" customHeight="1">
      <c r="B146" s="311"/>
      <c r="C146" s="314" t="s">
        <v>1284</v>
      </c>
      <c r="D146" s="314"/>
      <c r="E146" s="314"/>
      <c r="F146" s="314" t="s">
        <v>1285</v>
      </c>
      <c r="G146" s="315"/>
      <c r="H146" s="314" t="s">
        <v>155</v>
      </c>
      <c r="I146" s="314" t="s">
        <v>57</v>
      </c>
      <c r="J146" s="314" t="s">
        <v>1286</v>
      </c>
      <c r="K146" s="313"/>
    </row>
    <row r="147" ht="17.25" customHeight="1">
      <c r="B147" s="311"/>
      <c r="C147" s="316" t="s">
        <v>1287</v>
      </c>
      <c r="D147" s="316"/>
      <c r="E147" s="316"/>
      <c r="F147" s="317" t="s">
        <v>1288</v>
      </c>
      <c r="G147" s="318"/>
      <c r="H147" s="316"/>
      <c r="I147" s="316"/>
      <c r="J147" s="316" t="s">
        <v>1289</v>
      </c>
      <c r="K147" s="313"/>
    </row>
    <row r="148" ht="5.25" customHeight="1">
      <c r="B148" s="322"/>
      <c r="C148" s="319"/>
      <c r="D148" s="319"/>
      <c r="E148" s="319"/>
      <c r="F148" s="319"/>
      <c r="G148" s="320"/>
      <c r="H148" s="319"/>
      <c r="I148" s="319"/>
      <c r="J148" s="319"/>
      <c r="K148" s="343"/>
    </row>
    <row r="149" ht="15" customHeight="1">
      <c r="B149" s="322"/>
      <c r="C149" s="347" t="s">
        <v>1293</v>
      </c>
      <c r="D149" s="300"/>
      <c r="E149" s="300"/>
      <c r="F149" s="348" t="s">
        <v>1290</v>
      </c>
      <c r="G149" s="300"/>
      <c r="H149" s="347" t="s">
        <v>1329</v>
      </c>
      <c r="I149" s="347" t="s">
        <v>1292</v>
      </c>
      <c r="J149" s="347">
        <v>120</v>
      </c>
      <c r="K149" s="343"/>
    </row>
    <row r="150" ht="15" customHeight="1">
      <c r="B150" s="322"/>
      <c r="C150" s="347" t="s">
        <v>1338</v>
      </c>
      <c r="D150" s="300"/>
      <c r="E150" s="300"/>
      <c r="F150" s="348" t="s">
        <v>1290</v>
      </c>
      <c r="G150" s="300"/>
      <c r="H150" s="347" t="s">
        <v>1349</v>
      </c>
      <c r="I150" s="347" t="s">
        <v>1292</v>
      </c>
      <c r="J150" s="347" t="s">
        <v>1340</v>
      </c>
      <c r="K150" s="343"/>
    </row>
    <row r="151" ht="15" customHeight="1">
      <c r="B151" s="322"/>
      <c r="C151" s="347" t="s">
        <v>84</v>
      </c>
      <c r="D151" s="300"/>
      <c r="E151" s="300"/>
      <c r="F151" s="348" t="s">
        <v>1290</v>
      </c>
      <c r="G151" s="300"/>
      <c r="H151" s="347" t="s">
        <v>1350</v>
      </c>
      <c r="I151" s="347" t="s">
        <v>1292</v>
      </c>
      <c r="J151" s="347" t="s">
        <v>1340</v>
      </c>
      <c r="K151" s="343"/>
    </row>
    <row r="152" ht="15" customHeight="1">
      <c r="B152" s="322"/>
      <c r="C152" s="347" t="s">
        <v>1295</v>
      </c>
      <c r="D152" s="300"/>
      <c r="E152" s="300"/>
      <c r="F152" s="348" t="s">
        <v>1296</v>
      </c>
      <c r="G152" s="300"/>
      <c r="H152" s="347" t="s">
        <v>1329</v>
      </c>
      <c r="I152" s="347" t="s">
        <v>1292</v>
      </c>
      <c r="J152" s="347">
        <v>50</v>
      </c>
      <c r="K152" s="343"/>
    </row>
    <row r="153" ht="15" customHeight="1">
      <c r="B153" s="322"/>
      <c r="C153" s="347" t="s">
        <v>1298</v>
      </c>
      <c r="D153" s="300"/>
      <c r="E153" s="300"/>
      <c r="F153" s="348" t="s">
        <v>1290</v>
      </c>
      <c r="G153" s="300"/>
      <c r="H153" s="347" t="s">
        <v>1329</v>
      </c>
      <c r="I153" s="347" t="s">
        <v>1300</v>
      </c>
      <c r="J153" s="347"/>
      <c r="K153" s="343"/>
    </row>
    <row r="154" ht="15" customHeight="1">
      <c r="B154" s="322"/>
      <c r="C154" s="347" t="s">
        <v>1309</v>
      </c>
      <c r="D154" s="300"/>
      <c r="E154" s="300"/>
      <c r="F154" s="348" t="s">
        <v>1296</v>
      </c>
      <c r="G154" s="300"/>
      <c r="H154" s="347" t="s">
        <v>1329</v>
      </c>
      <c r="I154" s="347" t="s">
        <v>1292</v>
      </c>
      <c r="J154" s="347">
        <v>50</v>
      </c>
      <c r="K154" s="343"/>
    </row>
    <row r="155" ht="15" customHeight="1">
      <c r="B155" s="322"/>
      <c r="C155" s="347" t="s">
        <v>1317</v>
      </c>
      <c r="D155" s="300"/>
      <c r="E155" s="300"/>
      <c r="F155" s="348" t="s">
        <v>1296</v>
      </c>
      <c r="G155" s="300"/>
      <c r="H155" s="347" t="s">
        <v>1329</v>
      </c>
      <c r="I155" s="347" t="s">
        <v>1292</v>
      </c>
      <c r="J155" s="347">
        <v>50</v>
      </c>
      <c r="K155" s="343"/>
    </row>
    <row r="156" ht="15" customHeight="1">
      <c r="B156" s="322"/>
      <c r="C156" s="347" t="s">
        <v>1315</v>
      </c>
      <c r="D156" s="300"/>
      <c r="E156" s="300"/>
      <c r="F156" s="348" t="s">
        <v>1296</v>
      </c>
      <c r="G156" s="300"/>
      <c r="H156" s="347" t="s">
        <v>1329</v>
      </c>
      <c r="I156" s="347" t="s">
        <v>1292</v>
      </c>
      <c r="J156" s="347">
        <v>50</v>
      </c>
      <c r="K156" s="343"/>
    </row>
    <row r="157" ht="15" customHeight="1">
      <c r="B157" s="322"/>
      <c r="C157" s="347" t="s">
        <v>134</v>
      </c>
      <c r="D157" s="300"/>
      <c r="E157" s="300"/>
      <c r="F157" s="348" t="s">
        <v>1290</v>
      </c>
      <c r="G157" s="300"/>
      <c r="H157" s="347" t="s">
        <v>1351</v>
      </c>
      <c r="I157" s="347" t="s">
        <v>1292</v>
      </c>
      <c r="J157" s="347" t="s">
        <v>1352</v>
      </c>
      <c r="K157" s="343"/>
    </row>
    <row r="158" ht="15" customHeight="1">
      <c r="B158" s="322"/>
      <c r="C158" s="347" t="s">
        <v>1353</v>
      </c>
      <c r="D158" s="300"/>
      <c r="E158" s="300"/>
      <c r="F158" s="348" t="s">
        <v>1290</v>
      </c>
      <c r="G158" s="300"/>
      <c r="H158" s="347" t="s">
        <v>1354</v>
      </c>
      <c r="I158" s="347" t="s">
        <v>1324</v>
      </c>
      <c r="J158" s="347"/>
      <c r="K158" s="343"/>
    </row>
    <row r="159" ht="15" customHeight="1">
      <c r="B159" s="349"/>
      <c r="C159" s="331"/>
      <c r="D159" s="331"/>
      <c r="E159" s="331"/>
      <c r="F159" s="331"/>
      <c r="G159" s="331"/>
      <c r="H159" s="331"/>
      <c r="I159" s="331"/>
      <c r="J159" s="331"/>
      <c r="K159" s="350"/>
    </row>
    <row r="160" ht="18.75" customHeight="1">
      <c r="B160" s="296"/>
      <c r="C160" s="300"/>
      <c r="D160" s="300"/>
      <c r="E160" s="300"/>
      <c r="F160" s="321"/>
      <c r="G160" s="300"/>
      <c r="H160" s="300"/>
      <c r="I160" s="300"/>
      <c r="J160" s="300"/>
      <c r="K160" s="296"/>
    </row>
    <row r="161" ht="18.75" customHeight="1">
      <c r="B161" s="307"/>
      <c r="C161" s="307"/>
      <c r="D161" s="307"/>
      <c r="E161" s="307"/>
      <c r="F161" s="307"/>
      <c r="G161" s="307"/>
      <c r="H161" s="307"/>
      <c r="I161" s="307"/>
      <c r="J161" s="307"/>
      <c r="K161" s="307"/>
    </row>
    <row r="162" ht="7.5" customHeight="1">
      <c r="B162" s="286"/>
      <c r="C162" s="287"/>
      <c r="D162" s="287"/>
      <c r="E162" s="287"/>
      <c r="F162" s="287"/>
      <c r="G162" s="287"/>
      <c r="H162" s="287"/>
      <c r="I162" s="287"/>
      <c r="J162" s="287"/>
      <c r="K162" s="288"/>
    </row>
    <row r="163" ht="45" customHeight="1">
      <c r="B163" s="289"/>
      <c r="C163" s="290" t="s">
        <v>1355</v>
      </c>
      <c r="D163" s="290"/>
      <c r="E163" s="290"/>
      <c r="F163" s="290"/>
      <c r="G163" s="290"/>
      <c r="H163" s="290"/>
      <c r="I163" s="290"/>
      <c r="J163" s="290"/>
      <c r="K163" s="291"/>
    </row>
    <row r="164" ht="17.25" customHeight="1">
      <c r="B164" s="289"/>
      <c r="C164" s="314" t="s">
        <v>1284</v>
      </c>
      <c r="D164" s="314"/>
      <c r="E164" s="314"/>
      <c r="F164" s="314" t="s">
        <v>1285</v>
      </c>
      <c r="G164" s="351"/>
      <c r="H164" s="352" t="s">
        <v>155</v>
      </c>
      <c r="I164" s="352" t="s">
        <v>57</v>
      </c>
      <c r="J164" s="314" t="s">
        <v>1286</v>
      </c>
      <c r="K164" s="291"/>
    </row>
    <row r="165" ht="17.25" customHeight="1">
      <c r="B165" s="292"/>
      <c r="C165" s="316" t="s">
        <v>1287</v>
      </c>
      <c r="D165" s="316"/>
      <c r="E165" s="316"/>
      <c r="F165" s="317" t="s">
        <v>1288</v>
      </c>
      <c r="G165" s="353"/>
      <c r="H165" s="354"/>
      <c r="I165" s="354"/>
      <c r="J165" s="316" t="s">
        <v>1289</v>
      </c>
      <c r="K165" s="294"/>
    </row>
    <row r="166" ht="5.25" customHeight="1">
      <c r="B166" s="322"/>
      <c r="C166" s="319"/>
      <c r="D166" s="319"/>
      <c r="E166" s="319"/>
      <c r="F166" s="319"/>
      <c r="G166" s="320"/>
      <c r="H166" s="319"/>
      <c r="I166" s="319"/>
      <c r="J166" s="319"/>
      <c r="K166" s="343"/>
    </row>
    <row r="167" ht="15" customHeight="1">
      <c r="B167" s="322"/>
      <c r="C167" s="300" t="s">
        <v>1293</v>
      </c>
      <c r="D167" s="300"/>
      <c r="E167" s="300"/>
      <c r="F167" s="321" t="s">
        <v>1290</v>
      </c>
      <c r="G167" s="300"/>
      <c r="H167" s="300" t="s">
        <v>1329</v>
      </c>
      <c r="I167" s="300" t="s">
        <v>1292</v>
      </c>
      <c r="J167" s="300">
        <v>120</v>
      </c>
      <c r="K167" s="343"/>
    </row>
    <row r="168" ht="15" customHeight="1">
      <c r="B168" s="322"/>
      <c r="C168" s="300" t="s">
        <v>1338</v>
      </c>
      <c r="D168" s="300"/>
      <c r="E168" s="300"/>
      <c r="F168" s="321" t="s">
        <v>1290</v>
      </c>
      <c r="G168" s="300"/>
      <c r="H168" s="300" t="s">
        <v>1339</v>
      </c>
      <c r="I168" s="300" t="s">
        <v>1292</v>
      </c>
      <c r="J168" s="300" t="s">
        <v>1340</v>
      </c>
      <c r="K168" s="343"/>
    </row>
    <row r="169" ht="15" customHeight="1">
      <c r="B169" s="322"/>
      <c r="C169" s="300" t="s">
        <v>84</v>
      </c>
      <c r="D169" s="300"/>
      <c r="E169" s="300"/>
      <c r="F169" s="321" t="s">
        <v>1290</v>
      </c>
      <c r="G169" s="300"/>
      <c r="H169" s="300" t="s">
        <v>1356</v>
      </c>
      <c r="I169" s="300" t="s">
        <v>1292</v>
      </c>
      <c r="J169" s="300" t="s">
        <v>1340</v>
      </c>
      <c r="K169" s="343"/>
    </row>
    <row r="170" ht="15" customHeight="1">
      <c r="B170" s="322"/>
      <c r="C170" s="300" t="s">
        <v>1295</v>
      </c>
      <c r="D170" s="300"/>
      <c r="E170" s="300"/>
      <c r="F170" s="321" t="s">
        <v>1296</v>
      </c>
      <c r="G170" s="300"/>
      <c r="H170" s="300" t="s">
        <v>1356</v>
      </c>
      <c r="I170" s="300" t="s">
        <v>1292</v>
      </c>
      <c r="J170" s="300">
        <v>50</v>
      </c>
      <c r="K170" s="343"/>
    </row>
    <row r="171" ht="15" customHeight="1">
      <c r="B171" s="322"/>
      <c r="C171" s="300" t="s">
        <v>1298</v>
      </c>
      <c r="D171" s="300"/>
      <c r="E171" s="300"/>
      <c r="F171" s="321" t="s">
        <v>1290</v>
      </c>
      <c r="G171" s="300"/>
      <c r="H171" s="300" t="s">
        <v>1356</v>
      </c>
      <c r="I171" s="300" t="s">
        <v>1300</v>
      </c>
      <c r="J171" s="300"/>
      <c r="K171" s="343"/>
    </row>
    <row r="172" ht="15" customHeight="1">
      <c r="B172" s="322"/>
      <c r="C172" s="300" t="s">
        <v>1309</v>
      </c>
      <c r="D172" s="300"/>
      <c r="E172" s="300"/>
      <c r="F172" s="321" t="s">
        <v>1296</v>
      </c>
      <c r="G172" s="300"/>
      <c r="H172" s="300" t="s">
        <v>1356</v>
      </c>
      <c r="I172" s="300" t="s">
        <v>1292</v>
      </c>
      <c r="J172" s="300">
        <v>50</v>
      </c>
      <c r="K172" s="343"/>
    </row>
    <row r="173" ht="15" customHeight="1">
      <c r="B173" s="322"/>
      <c r="C173" s="300" t="s">
        <v>1317</v>
      </c>
      <c r="D173" s="300"/>
      <c r="E173" s="300"/>
      <c r="F173" s="321" t="s">
        <v>1296</v>
      </c>
      <c r="G173" s="300"/>
      <c r="H173" s="300" t="s">
        <v>1356</v>
      </c>
      <c r="I173" s="300" t="s">
        <v>1292</v>
      </c>
      <c r="J173" s="300">
        <v>50</v>
      </c>
      <c r="K173" s="343"/>
    </row>
    <row r="174" ht="15" customHeight="1">
      <c r="B174" s="322"/>
      <c r="C174" s="300" t="s">
        <v>1315</v>
      </c>
      <c r="D174" s="300"/>
      <c r="E174" s="300"/>
      <c r="F174" s="321" t="s">
        <v>1296</v>
      </c>
      <c r="G174" s="300"/>
      <c r="H174" s="300" t="s">
        <v>1356</v>
      </c>
      <c r="I174" s="300" t="s">
        <v>1292</v>
      </c>
      <c r="J174" s="300">
        <v>50</v>
      </c>
      <c r="K174" s="343"/>
    </row>
    <row r="175" ht="15" customHeight="1">
      <c r="B175" s="322"/>
      <c r="C175" s="300" t="s">
        <v>154</v>
      </c>
      <c r="D175" s="300"/>
      <c r="E175" s="300"/>
      <c r="F175" s="321" t="s">
        <v>1290</v>
      </c>
      <c r="G175" s="300"/>
      <c r="H175" s="300" t="s">
        <v>1357</v>
      </c>
      <c r="I175" s="300" t="s">
        <v>1358</v>
      </c>
      <c r="J175" s="300"/>
      <c r="K175" s="343"/>
    </row>
    <row r="176" ht="15" customHeight="1">
      <c r="B176" s="322"/>
      <c r="C176" s="300" t="s">
        <v>57</v>
      </c>
      <c r="D176" s="300"/>
      <c r="E176" s="300"/>
      <c r="F176" s="321" t="s">
        <v>1290</v>
      </c>
      <c r="G176" s="300"/>
      <c r="H176" s="300" t="s">
        <v>1359</v>
      </c>
      <c r="I176" s="300" t="s">
        <v>1360</v>
      </c>
      <c r="J176" s="300">
        <v>1</v>
      </c>
      <c r="K176" s="343"/>
    </row>
    <row r="177" ht="15" customHeight="1">
      <c r="B177" s="322"/>
      <c r="C177" s="300" t="s">
        <v>53</v>
      </c>
      <c r="D177" s="300"/>
      <c r="E177" s="300"/>
      <c r="F177" s="321" t="s">
        <v>1290</v>
      </c>
      <c r="G177" s="300"/>
      <c r="H177" s="300" t="s">
        <v>1361</v>
      </c>
      <c r="I177" s="300" t="s">
        <v>1292</v>
      </c>
      <c r="J177" s="300">
        <v>20</v>
      </c>
      <c r="K177" s="343"/>
    </row>
    <row r="178" ht="15" customHeight="1">
      <c r="B178" s="322"/>
      <c r="C178" s="300" t="s">
        <v>155</v>
      </c>
      <c r="D178" s="300"/>
      <c r="E178" s="300"/>
      <c r="F178" s="321" t="s">
        <v>1290</v>
      </c>
      <c r="G178" s="300"/>
      <c r="H178" s="300" t="s">
        <v>1362</v>
      </c>
      <c r="I178" s="300" t="s">
        <v>1292</v>
      </c>
      <c r="J178" s="300">
        <v>255</v>
      </c>
      <c r="K178" s="343"/>
    </row>
    <row r="179" ht="15" customHeight="1">
      <c r="B179" s="322"/>
      <c r="C179" s="300" t="s">
        <v>156</v>
      </c>
      <c r="D179" s="300"/>
      <c r="E179" s="300"/>
      <c r="F179" s="321" t="s">
        <v>1290</v>
      </c>
      <c r="G179" s="300"/>
      <c r="H179" s="300" t="s">
        <v>1255</v>
      </c>
      <c r="I179" s="300" t="s">
        <v>1292</v>
      </c>
      <c r="J179" s="300">
        <v>10</v>
      </c>
      <c r="K179" s="343"/>
    </row>
    <row r="180" ht="15" customHeight="1">
      <c r="B180" s="322"/>
      <c r="C180" s="300" t="s">
        <v>157</v>
      </c>
      <c r="D180" s="300"/>
      <c r="E180" s="300"/>
      <c r="F180" s="321" t="s">
        <v>1290</v>
      </c>
      <c r="G180" s="300"/>
      <c r="H180" s="300" t="s">
        <v>1363</v>
      </c>
      <c r="I180" s="300" t="s">
        <v>1324</v>
      </c>
      <c r="J180" s="300"/>
      <c r="K180" s="343"/>
    </row>
    <row r="181" ht="15" customHeight="1">
      <c r="B181" s="322"/>
      <c r="C181" s="300" t="s">
        <v>1364</v>
      </c>
      <c r="D181" s="300"/>
      <c r="E181" s="300"/>
      <c r="F181" s="321" t="s">
        <v>1290</v>
      </c>
      <c r="G181" s="300"/>
      <c r="H181" s="300" t="s">
        <v>1365</v>
      </c>
      <c r="I181" s="300" t="s">
        <v>1324</v>
      </c>
      <c r="J181" s="300"/>
      <c r="K181" s="343"/>
    </row>
    <row r="182" ht="15" customHeight="1">
      <c r="B182" s="322"/>
      <c r="C182" s="300" t="s">
        <v>1353</v>
      </c>
      <c r="D182" s="300"/>
      <c r="E182" s="300"/>
      <c r="F182" s="321" t="s">
        <v>1290</v>
      </c>
      <c r="G182" s="300"/>
      <c r="H182" s="300" t="s">
        <v>1366</v>
      </c>
      <c r="I182" s="300" t="s">
        <v>1324</v>
      </c>
      <c r="J182" s="300"/>
      <c r="K182" s="343"/>
    </row>
    <row r="183" ht="15" customHeight="1">
      <c r="B183" s="322"/>
      <c r="C183" s="300" t="s">
        <v>159</v>
      </c>
      <c r="D183" s="300"/>
      <c r="E183" s="300"/>
      <c r="F183" s="321" t="s">
        <v>1296</v>
      </c>
      <c r="G183" s="300"/>
      <c r="H183" s="300" t="s">
        <v>1367</v>
      </c>
      <c r="I183" s="300" t="s">
        <v>1292</v>
      </c>
      <c r="J183" s="300">
        <v>50</v>
      </c>
      <c r="K183" s="343"/>
    </row>
    <row r="184" ht="15" customHeight="1">
      <c r="B184" s="322"/>
      <c r="C184" s="300" t="s">
        <v>1368</v>
      </c>
      <c r="D184" s="300"/>
      <c r="E184" s="300"/>
      <c r="F184" s="321" t="s">
        <v>1296</v>
      </c>
      <c r="G184" s="300"/>
      <c r="H184" s="300" t="s">
        <v>1369</v>
      </c>
      <c r="I184" s="300" t="s">
        <v>1370</v>
      </c>
      <c r="J184" s="300"/>
      <c r="K184" s="343"/>
    </row>
    <row r="185" ht="15" customHeight="1">
      <c r="B185" s="322"/>
      <c r="C185" s="300" t="s">
        <v>1371</v>
      </c>
      <c r="D185" s="300"/>
      <c r="E185" s="300"/>
      <c r="F185" s="321" t="s">
        <v>1296</v>
      </c>
      <c r="G185" s="300"/>
      <c r="H185" s="300" t="s">
        <v>1372</v>
      </c>
      <c r="I185" s="300" t="s">
        <v>1370</v>
      </c>
      <c r="J185" s="300"/>
      <c r="K185" s="343"/>
    </row>
    <row r="186" ht="15" customHeight="1">
      <c r="B186" s="322"/>
      <c r="C186" s="300" t="s">
        <v>1373</v>
      </c>
      <c r="D186" s="300"/>
      <c r="E186" s="300"/>
      <c r="F186" s="321" t="s">
        <v>1296</v>
      </c>
      <c r="G186" s="300"/>
      <c r="H186" s="300" t="s">
        <v>1374</v>
      </c>
      <c r="I186" s="300" t="s">
        <v>1370</v>
      </c>
      <c r="J186" s="300"/>
      <c r="K186" s="343"/>
    </row>
    <row r="187" ht="15" customHeight="1">
      <c r="B187" s="322"/>
      <c r="C187" s="355" t="s">
        <v>1375</v>
      </c>
      <c r="D187" s="300"/>
      <c r="E187" s="300"/>
      <c r="F187" s="321" t="s">
        <v>1296</v>
      </c>
      <c r="G187" s="300"/>
      <c r="H187" s="300" t="s">
        <v>1376</v>
      </c>
      <c r="I187" s="300" t="s">
        <v>1377</v>
      </c>
      <c r="J187" s="356" t="s">
        <v>1378</v>
      </c>
      <c r="K187" s="343"/>
    </row>
    <row r="188" ht="15" customHeight="1">
      <c r="B188" s="322"/>
      <c r="C188" s="306" t="s">
        <v>42</v>
      </c>
      <c r="D188" s="300"/>
      <c r="E188" s="300"/>
      <c r="F188" s="321" t="s">
        <v>1290</v>
      </c>
      <c r="G188" s="300"/>
      <c r="H188" s="296" t="s">
        <v>1379</v>
      </c>
      <c r="I188" s="300" t="s">
        <v>1380</v>
      </c>
      <c r="J188" s="300"/>
      <c r="K188" s="343"/>
    </row>
    <row r="189" ht="15" customHeight="1">
      <c r="B189" s="322"/>
      <c r="C189" s="306" t="s">
        <v>1381</v>
      </c>
      <c r="D189" s="300"/>
      <c r="E189" s="300"/>
      <c r="F189" s="321" t="s">
        <v>1290</v>
      </c>
      <c r="G189" s="300"/>
      <c r="H189" s="300" t="s">
        <v>1382</v>
      </c>
      <c r="I189" s="300" t="s">
        <v>1324</v>
      </c>
      <c r="J189" s="300"/>
      <c r="K189" s="343"/>
    </row>
    <row r="190" ht="15" customHeight="1">
      <c r="B190" s="322"/>
      <c r="C190" s="306" t="s">
        <v>1383</v>
      </c>
      <c r="D190" s="300"/>
      <c r="E190" s="300"/>
      <c r="F190" s="321" t="s">
        <v>1290</v>
      </c>
      <c r="G190" s="300"/>
      <c r="H190" s="300" t="s">
        <v>1384</v>
      </c>
      <c r="I190" s="300" t="s">
        <v>1324</v>
      </c>
      <c r="J190" s="300"/>
      <c r="K190" s="343"/>
    </row>
    <row r="191" ht="15" customHeight="1">
      <c r="B191" s="322"/>
      <c r="C191" s="306" t="s">
        <v>1385</v>
      </c>
      <c r="D191" s="300"/>
      <c r="E191" s="300"/>
      <c r="F191" s="321" t="s">
        <v>1296</v>
      </c>
      <c r="G191" s="300"/>
      <c r="H191" s="300" t="s">
        <v>1386</v>
      </c>
      <c r="I191" s="300" t="s">
        <v>1324</v>
      </c>
      <c r="J191" s="300"/>
      <c r="K191" s="343"/>
    </row>
    <row r="192" ht="15" customHeight="1">
      <c r="B192" s="349"/>
      <c r="C192" s="357"/>
      <c r="D192" s="331"/>
      <c r="E192" s="331"/>
      <c r="F192" s="331"/>
      <c r="G192" s="331"/>
      <c r="H192" s="331"/>
      <c r="I192" s="331"/>
      <c r="J192" s="331"/>
      <c r="K192" s="350"/>
    </row>
    <row r="193" ht="18.75" customHeight="1">
      <c r="B193" s="296"/>
      <c r="C193" s="300"/>
      <c r="D193" s="300"/>
      <c r="E193" s="300"/>
      <c r="F193" s="321"/>
      <c r="G193" s="300"/>
      <c r="H193" s="300"/>
      <c r="I193" s="300"/>
      <c r="J193" s="300"/>
      <c r="K193" s="296"/>
    </row>
    <row r="194" ht="18.75" customHeight="1">
      <c r="B194" s="296"/>
      <c r="C194" s="300"/>
      <c r="D194" s="300"/>
      <c r="E194" s="300"/>
      <c r="F194" s="321"/>
      <c r="G194" s="300"/>
      <c r="H194" s="300"/>
      <c r="I194" s="300"/>
      <c r="J194" s="300"/>
      <c r="K194" s="296"/>
    </row>
    <row r="195" ht="18.75" customHeight="1">
      <c r="B195" s="307"/>
      <c r="C195" s="307"/>
      <c r="D195" s="307"/>
      <c r="E195" s="307"/>
      <c r="F195" s="307"/>
      <c r="G195" s="307"/>
      <c r="H195" s="307"/>
      <c r="I195" s="307"/>
      <c r="J195" s="307"/>
      <c r="K195" s="307"/>
    </row>
    <row r="196" ht="13.5">
      <c r="B196" s="286"/>
      <c r="C196" s="287"/>
      <c r="D196" s="287"/>
      <c r="E196" s="287"/>
      <c r="F196" s="287"/>
      <c r="G196" s="287"/>
      <c r="H196" s="287"/>
      <c r="I196" s="287"/>
      <c r="J196" s="287"/>
      <c r="K196" s="288"/>
    </row>
    <row r="197" ht="21">
      <c r="B197" s="289"/>
      <c r="C197" s="290" t="s">
        <v>1387</v>
      </c>
      <c r="D197" s="290"/>
      <c r="E197" s="290"/>
      <c r="F197" s="290"/>
      <c r="G197" s="290"/>
      <c r="H197" s="290"/>
      <c r="I197" s="290"/>
      <c r="J197" s="290"/>
      <c r="K197" s="291"/>
    </row>
    <row r="198" ht="25.5" customHeight="1">
      <c r="B198" s="289"/>
      <c r="C198" s="358" t="s">
        <v>1388</v>
      </c>
      <c r="D198" s="358"/>
      <c r="E198" s="358"/>
      <c r="F198" s="358" t="s">
        <v>1389</v>
      </c>
      <c r="G198" s="359"/>
      <c r="H198" s="358" t="s">
        <v>1390</v>
      </c>
      <c r="I198" s="358"/>
      <c r="J198" s="358"/>
      <c r="K198" s="291"/>
    </row>
    <row r="199" ht="5.25" customHeight="1">
      <c r="B199" s="322"/>
      <c r="C199" s="319"/>
      <c r="D199" s="319"/>
      <c r="E199" s="319"/>
      <c r="F199" s="319"/>
      <c r="G199" s="300"/>
      <c r="H199" s="319"/>
      <c r="I199" s="319"/>
      <c r="J199" s="319"/>
      <c r="K199" s="343"/>
    </row>
    <row r="200" ht="15" customHeight="1">
      <c r="B200" s="322"/>
      <c r="C200" s="300" t="s">
        <v>1380</v>
      </c>
      <c r="D200" s="300"/>
      <c r="E200" s="300"/>
      <c r="F200" s="321" t="s">
        <v>43</v>
      </c>
      <c r="G200" s="300"/>
      <c r="H200" s="300" t="s">
        <v>1391</v>
      </c>
      <c r="I200" s="300"/>
      <c r="J200" s="300"/>
      <c r="K200" s="343"/>
    </row>
    <row r="201" ht="15" customHeight="1">
      <c r="B201" s="322"/>
      <c r="C201" s="328"/>
      <c r="D201" s="300"/>
      <c r="E201" s="300"/>
      <c r="F201" s="321" t="s">
        <v>44</v>
      </c>
      <c r="G201" s="300"/>
      <c r="H201" s="300" t="s">
        <v>1392</v>
      </c>
      <c r="I201" s="300"/>
      <c r="J201" s="300"/>
      <c r="K201" s="343"/>
    </row>
    <row r="202" ht="15" customHeight="1">
      <c r="B202" s="322"/>
      <c r="C202" s="328"/>
      <c r="D202" s="300"/>
      <c r="E202" s="300"/>
      <c r="F202" s="321" t="s">
        <v>47</v>
      </c>
      <c r="G202" s="300"/>
      <c r="H202" s="300" t="s">
        <v>1393</v>
      </c>
      <c r="I202" s="300"/>
      <c r="J202" s="300"/>
      <c r="K202" s="343"/>
    </row>
    <row r="203" ht="15" customHeight="1">
      <c r="B203" s="322"/>
      <c r="C203" s="300"/>
      <c r="D203" s="300"/>
      <c r="E203" s="300"/>
      <c r="F203" s="321" t="s">
        <v>45</v>
      </c>
      <c r="G203" s="300"/>
      <c r="H203" s="300" t="s">
        <v>1394</v>
      </c>
      <c r="I203" s="300"/>
      <c r="J203" s="300"/>
      <c r="K203" s="343"/>
    </row>
    <row r="204" ht="15" customHeight="1">
      <c r="B204" s="322"/>
      <c r="C204" s="300"/>
      <c r="D204" s="300"/>
      <c r="E204" s="300"/>
      <c r="F204" s="321" t="s">
        <v>46</v>
      </c>
      <c r="G204" s="300"/>
      <c r="H204" s="300" t="s">
        <v>1395</v>
      </c>
      <c r="I204" s="300"/>
      <c r="J204" s="300"/>
      <c r="K204" s="343"/>
    </row>
    <row r="205" ht="15" customHeight="1">
      <c r="B205" s="322"/>
      <c r="C205" s="300"/>
      <c r="D205" s="300"/>
      <c r="E205" s="300"/>
      <c r="F205" s="321"/>
      <c r="G205" s="300"/>
      <c r="H205" s="300"/>
      <c r="I205" s="300"/>
      <c r="J205" s="300"/>
      <c r="K205" s="343"/>
    </row>
    <row r="206" ht="15" customHeight="1">
      <c r="B206" s="322"/>
      <c r="C206" s="300" t="s">
        <v>1336</v>
      </c>
      <c r="D206" s="300"/>
      <c r="E206" s="300"/>
      <c r="F206" s="321" t="s">
        <v>78</v>
      </c>
      <c r="G206" s="300"/>
      <c r="H206" s="300" t="s">
        <v>1396</v>
      </c>
      <c r="I206" s="300"/>
      <c r="J206" s="300"/>
      <c r="K206" s="343"/>
    </row>
    <row r="207" ht="15" customHeight="1">
      <c r="B207" s="322"/>
      <c r="C207" s="328"/>
      <c r="D207" s="300"/>
      <c r="E207" s="300"/>
      <c r="F207" s="321" t="s">
        <v>1236</v>
      </c>
      <c r="G207" s="300"/>
      <c r="H207" s="300" t="s">
        <v>1237</v>
      </c>
      <c r="I207" s="300"/>
      <c r="J207" s="300"/>
      <c r="K207" s="343"/>
    </row>
    <row r="208" ht="15" customHeight="1">
      <c r="B208" s="322"/>
      <c r="C208" s="300"/>
      <c r="D208" s="300"/>
      <c r="E208" s="300"/>
      <c r="F208" s="321" t="s">
        <v>1234</v>
      </c>
      <c r="G208" s="300"/>
      <c r="H208" s="300" t="s">
        <v>1397</v>
      </c>
      <c r="I208" s="300"/>
      <c r="J208" s="300"/>
      <c r="K208" s="343"/>
    </row>
    <row r="209" ht="15" customHeight="1">
      <c r="B209" s="360"/>
      <c r="C209" s="328"/>
      <c r="D209" s="328"/>
      <c r="E209" s="328"/>
      <c r="F209" s="321" t="s">
        <v>1238</v>
      </c>
      <c r="G209" s="306"/>
      <c r="H209" s="347" t="s">
        <v>1239</v>
      </c>
      <c r="I209" s="347"/>
      <c r="J209" s="347"/>
      <c r="K209" s="361"/>
    </row>
    <row r="210" ht="15" customHeight="1">
      <c r="B210" s="360"/>
      <c r="C210" s="328"/>
      <c r="D210" s="328"/>
      <c r="E210" s="328"/>
      <c r="F210" s="321" t="s">
        <v>538</v>
      </c>
      <c r="G210" s="306"/>
      <c r="H210" s="347" t="s">
        <v>1398</v>
      </c>
      <c r="I210" s="347"/>
      <c r="J210" s="347"/>
      <c r="K210" s="361"/>
    </row>
    <row r="211" ht="15" customHeight="1">
      <c r="B211" s="360"/>
      <c r="C211" s="328"/>
      <c r="D211" s="328"/>
      <c r="E211" s="328"/>
      <c r="F211" s="362"/>
      <c r="G211" s="306"/>
      <c r="H211" s="363"/>
      <c r="I211" s="363"/>
      <c r="J211" s="363"/>
      <c r="K211" s="361"/>
    </row>
    <row r="212" ht="15" customHeight="1">
      <c r="B212" s="360"/>
      <c r="C212" s="300" t="s">
        <v>1360</v>
      </c>
      <c r="D212" s="328"/>
      <c r="E212" s="328"/>
      <c r="F212" s="321">
        <v>1</v>
      </c>
      <c r="G212" s="306"/>
      <c r="H212" s="347" t="s">
        <v>1399</v>
      </c>
      <c r="I212" s="347"/>
      <c r="J212" s="347"/>
      <c r="K212" s="361"/>
    </row>
    <row r="213" ht="15" customHeight="1">
      <c r="B213" s="360"/>
      <c r="C213" s="328"/>
      <c r="D213" s="328"/>
      <c r="E213" s="328"/>
      <c r="F213" s="321">
        <v>2</v>
      </c>
      <c r="G213" s="306"/>
      <c r="H213" s="347" t="s">
        <v>1400</v>
      </c>
      <c r="I213" s="347"/>
      <c r="J213" s="347"/>
      <c r="K213" s="361"/>
    </row>
    <row r="214" ht="15" customHeight="1">
      <c r="B214" s="360"/>
      <c r="C214" s="328"/>
      <c r="D214" s="328"/>
      <c r="E214" s="328"/>
      <c r="F214" s="321">
        <v>3</v>
      </c>
      <c r="G214" s="306"/>
      <c r="H214" s="347" t="s">
        <v>1401</v>
      </c>
      <c r="I214" s="347"/>
      <c r="J214" s="347"/>
      <c r="K214" s="361"/>
    </row>
    <row r="215" ht="15" customHeight="1">
      <c r="B215" s="360"/>
      <c r="C215" s="328"/>
      <c r="D215" s="328"/>
      <c r="E215" s="328"/>
      <c r="F215" s="321">
        <v>4</v>
      </c>
      <c r="G215" s="306"/>
      <c r="H215" s="347" t="s">
        <v>1402</v>
      </c>
      <c r="I215" s="347"/>
      <c r="J215" s="347"/>
      <c r="K215" s="361"/>
    </row>
    <row r="216" ht="12.75" customHeight="1">
      <c r="B216" s="364"/>
      <c r="C216" s="365"/>
      <c r="D216" s="365"/>
      <c r="E216" s="365"/>
      <c r="F216" s="365"/>
      <c r="G216" s="365"/>
      <c r="H216" s="365"/>
      <c r="I216" s="365"/>
      <c r="J216" s="365"/>
      <c r="K216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126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128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129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ROUND(SUM(BE97:BE290), 2)</f>
        <v>0</v>
      </c>
      <c r="G32" s="46"/>
      <c r="H32" s="46"/>
      <c r="I32" s="169">
        <v>0.20999999999999999</v>
      </c>
      <c r="J32" s="168">
        <f>ROUND(ROUND((SUM(BE97:BE290)),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ROUND(SUM(BF97:BF290), 2)</f>
        <v>0</v>
      </c>
      <c r="G33" s="46"/>
      <c r="H33" s="46"/>
      <c r="I33" s="169">
        <v>0.14999999999999999</v>
      </c>
      <c r="J33" s="168">
        <f>ROUND(ROUND((SUM(BF97:BF290)),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ROUND(SUM(BG97:BG290),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ROUND(SUM(BH97:BH290),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ROUND(SUM(BI97:BI290),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126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>01 - PRACKOVICE NAD LABEM - VÝTAH NA 1.NÁSTUPIŠTI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Prackovice nad Labem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J152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J190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J200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J202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J203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J228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J245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J259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J275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J276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J285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126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>01 - PRACKOVICE NAD LABEM - VÝTAH NA 1.NÁSTUPIŠTI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Prackovice nad Labem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P98+P202+P275+P285</f>
        <v>0</v>
      </c>
      <c r="Q97" s="105"/>
      <c r="R97" s="215">
        <f>R98+R202+R275+R285</f>
        <v>1.10960316</v>
      </c>
      <c r="S97" s="105"/>
      <c r="T97" s="216">
        <f>T98+T202+T275+T285</f>
        <v>0.85388953000000001</v>
      </c>
      <c r="AT97" s="23" t="s">
        <v>71</v>
      </c>
      <c r="AU97" s="23" t="s">
        <v>137</v>
      </c>
      <c r="BK97" s="217">
        <f>BK98+BK202+BK275+BK285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P99+P101+P111+P152+P190+P200</f>
        <v>0</v>
      </c>
      <c r="Q98" s="226"/>
      <c r="R98" s="227">
        <f>R99+R101+R111+R152+R190+R200</f>
        <v>0.95147661000000006</v>
      </c>
      <c r="S98" s="226"/>
      <c r="T98" s="228">
        <f>T99+T101+T111+T152+T190+T200</f>
        <v>0.72352799999999995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BK99+BK101+BK111+BK152+BK190+BK200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176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0.096140929999999999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178</v>
      </c>
      <c r="F102" s="236" t="s">
        <v>179</v>
      </c>
      <c r="G102" s="237" t="s">
        <v>180</v>
      </c>
      <c r="H102" s="238">
        <v>0.027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1.07965</v>
      </c>
      <c r="R102" s="243">
        <f>Q102*H102</f>
        <v>0.029150550000000001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182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184</v>
      </c>
      <c r="G103" s="247"/>
      <c r="H103" s="251">
        <v>0.027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188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193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200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SUM(P112:P151)</f>
        <v>0</v>
      </c>
      <c r="Q111" s="226"/>
      <c r="R111" s="227">
        <f>SUM(R112:R151)</f>
        <v>0.6966052800000001</v>
      </c>
      <c r="S111" s="226"/>
      <c r="T111" s="228">
        <f>SUM(T112:T151)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SUM(BK112:BK151)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12.17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0.089449500000000001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205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2" customFormat="1">
      <c r="B115" s="246"/>
      <c r="C115" s="247"/>
      <c r="D115" s="248" t="s">
        <v>183</v>
      </c>
      <c r="E115" s="249" t="s">
        <v>21</v>
      </c>
      <c r="F115" s="250" t="s">
        <v>208</v>
      </c>
      <c r="G115" s="247"/>
      <c r="H115" s="251">
        <v>0.17999999999999999</v>
      </c>
      <c r="I115" s="252"/>
      <c r="J115" s="247"/>
      <c r="K115" s="247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183</v>
      </c>
      <c r="AU115" s="257" t="s">
        <v>80</v>
      </c>
      <c r="AV115" s="12" t="s">
        <v>80</v>
      </c>
      <c r="AW115" s="12" t="s">
        <v>35</v>
      </c>
      <c r="AX115" s="12" t="s">
        <v>72</v>
      </c>
      <c r="AY115" s="257" t="s">
        <v>169</v>
      </c>
    </row>
    <row r="116" s="13" customFormat="1">
      <c r="B116" s="270"/>
      <c r="C116" s="271"/>
      <c r="D116" s="248" t="s">
        <v>183</v>
      </c>
      <c r="E116" s="272" t="s">
        <v>21</v>
      </c>
      <c r="F116" s="273" t="s">
        <v>209</v>
      </c>
      <c r="G116" s="271"/>
      <c r="H116" s="274">
        <v>12.17</v>
      </c>
      <c r="I116" s="275"/>
      <c r="J116" s="271"/>
      <c r="K116" s="271"/>
      <c r="L116" s="276"/>
      <c r="M116" s="277"/>
      <c r="N116" s="278"/>
      <c r="O116" s="278"/>
      <c r="P116" s="278"/>
      <c r="Q116" s="278"/>
      <c r="R116" s="278"/>
      <c r="S116" s="278"/>
      <c r="T116" s="279"/>
      <c r="AT116" s="280" t="s">
        <v>183</v>
      </c>
      <c r="AU116" s="280" t="s">
        <v>80</v>
      </c>
      <c r="AV116" s="13" t="s">
        <v>95</v>
      </c>
      <c r="AW116" s="13" t="s">
        <v>35</v>
      </c>
      <c r="AX116" s="13" t="s">
        <v>76</v>
      </c>
      <c r="AY116" s="280" t="s">
        <v>169</v>
      </c>
    </row>
    <row r="117" s="1" customFormat="1" ht="38.25" customHeight="1">
      <c r="B117" s="45"/>
      <c r="C117" s="234" t="s">
        <v>109</v>
      </c>
      <c r="D117" s="234" t="s">
        <v>172</v>
      </c>
      <c r="E117" s="235" t="s">
        <v>210</v>
      </c>
      <c r="F117" s="236" t="s">
        <v>211</v>
      </c>
      <c r="G117" s="237" t="s">
        <v>199</v>
      </c>
      <c r="H117" s="238">
        <v>12.17</v>
      </c>
      <c r="I117" s="239"/>
      <c r="J117" s="240">
        <f>ROUND(I117*H117,2)</f>
        <v>0</v>
      </c>
      <c r="K117" s="236" t="s">
        <v>181</v>
      </c>
      <c r="L117" s="71"/>
      <c r="M117" s="241" t="s">
        <v>21</v>
      </c>
      <c r="N117" s="242" t="s">
        <v>43</v>
      </c>
      <c r="O117" s="46"/>
      <c r="P117" s="243">
        <f>O117*H117</f>
        <v>0</v>
      </c>
      <c r="Q117" s="243">
        <v>0.018380000000000001</v>
      </c>
      <c r="R117" s="243">
        <f>Q117*H117</f>
        <v>0.22368460000000001</v>
      </c>
      <c r="S117" s="243">
        <v>0</v>
      </c>
      <c r="T117" s="244">
        <f>S117*H117</f>
        <v>0</v>
      </c>
      <c r="AR117" s="23" t="s">
        <v>95</v>
      </c>
      <c r="AT117" s="23" t="s">
        <v>172</v>
      </c>
      <c r="AU117" s="23" t="s">
        <v>80</v>
      </c>
      <c r="AY117" s="23" t="s">
        <v>169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3" t="s">
        <v>76</v>
      </c>
      <c r="BK117" s="245">
        <f>ROUND(I117*H117,2)</f>
        <v>0</v>
      </c>
      <c r="BL117" s="23" t="s">
        <v>95</v>
      </c>
      <c r="BM117" s="23" t="s">
        <v>212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206</v>
      </c>
      <c r="G118" s="247"/>
      <c r="H118" s="251">
        <v>15.59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2" customFormat="1">
      <c r="B119" s="246"/>
      <c r="C119" s="247"/>
      <c r="D119" s="248" t="s">
        <v>183</v>
      </c>
      <c r="E119" s="249" t="s">
        <v>21</v>
      </c>
      <c r="F119" s="250" t="s">
        <v>207</v>
      </c>
      <c r="G119" s="247"/>
      <c r="H119" s="251">
        <v>-3.6000000000000001</v>
      </c>
      <c r="I119" s="252"/>
      <c r="J119" s="247"/>
      <c r="K119" s="247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183</v>
      </c>
      <c r="AU119" s="257" t="s">
        <v>80</v>
      </c>
      <c r="AV119" s="12" t="s">
        <v>80</v>
      </c>
      <c r="AW119" s="12" t="s">
        <v>35</v>
      </c>
      <c r="AX119" s="12" t="s">
        <v>72</v>
      </c>
      <c r="AY119" s="257" t="s">
        <v>169</v>
      </c>
    </row>
    <row r="120" s="12" customFormat="1">
      <c r="B120" s="246"/>
      <c r="C120" s="247"/>
      <c r="D120" s="248" t="s">
        <v>183</v>
      </c>
      <c r="E120" s="249" t="s">
        <v>21</v>
      </c>
      <c r="F120" s="250" t="s">
        <v>208</v>
      </c>
      <c r="G120" s="247"/>
      <c r="H120" s="251">
        <v>0.17999999999999999</v>
      </c>
      <c r="I120" s="252"/>
      <c r="J120" s="247"/>
      <c r="K120" s="247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183</v>
      </c>
      <c r="AU120" s="257" t="s">
        <v>80</v>
      </c>
      <c r="AV120" s="12" t="s">
        <v>80</v>
      </c>
      <c r="AW120" s="12" t="s">
        <v>35</v>
      </c>
      <c r="AX120" s="12" t="s">
        <v>72</v>
      </c>
      <c r="AY120" s="257" t="s">
        <v>169</v>
      </c>
    </row>
    <row r="121" s="13" customFormat="1">
      <c r="B121" s="270"/>
      <c r="C121" s="271"/>
      <c r="D121" s="248" t="s">
        <v>183</v>
      </c>
      <c r="E121" s="272" t="s">
        <v>21</v>
      </c>
      <c r="F121" s="273" t="s">
        <v>209</v>
      </c>
      <c r="G121" s="271"/>
      <c r="H121" s="274">
        <v>12.17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AT121" s="280" t="s">
        <v>183</v>
      </c>
      <c r="AU121" s="280" t="s">
        <v>80</v>
      </c>
      <c r="AV121" s="13" t="s">
        <v>95</v>
      </c>
      <c r="AW121" s="13" t="s">
        <v>35</v>
      </c>
      <c r="AX121" s="13" t="s">
        <v>76</v>
      </c>
      <c r="AY121" s="280" t="s">
        <v>169</v>
      </c>
    </row>
    <row r="122" s="1" customFormat="1" ht="25.5" customHeight="1">
      <c r="B122" s="45"/>
      <c r="C122" s="234" t="s">
        <v>114</v>
      </c>
      <c r="D122" s="234" t="s">
        <v>172</v>
      </c>
      <c r="E122" s="235" t="s">
        <v>213</v>
      </c>
      <c r="F122" s="236" t="s">
        <v>214</v>
      </c>
      <c r="G122" s="237" t="s">
        <v>199</v>
      </c>
      <c r="H122" s="238">
        <v>12.17</v>
      </c>
      <c r="I122" s="239"/>
      <c r="J122" s="240">
        <f>ROUND(I122*H122,2)</f>
        <v>0</v>
      </c>
      <c r="K122" s="236" t="s">
        <v>181</v>
      </c>
      <c r="L122" s="71"/>
      <c r="M122" s="241" t="s">
        <v>21</v>
      </c>
      <c r="N122" s="242" t="s">
        <v>43</v>
      </c>
      <c r="O122" s="46"/>
      <c r="P122" s="243">
        <f>O122*H122</f>
        <v>0</v>
      </c>
      <c r="Q122" s="243">
        <v>0.0079000000000000008</v>
      </c>
      <c r="R122" s="243">
        <f>Q122*H122</f>
        <v>0.096143000000000006</v>
      </c>
      <c r="S122" s="243">
        <v>0</v>
      </c>
      <c r="T122" s="244">
        <f>S122*H122</f>
        <v>0</v>
      </c>
      <c r="AR122" s="23" t="s">
        <v>95</v>
      </c>
      <c r="AT122" s="23" t="s">
        <v>172</v>
      </c>
      <c r="AU122" s="23" t="s">
        <v>80</v>
      </c>
      <c r="AY122" s="23" t="s">
        <v>169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3" t="s">
        <v>76</v>
      </c>
      <c r="BK122" s="245">
        <f>ROUND(I122*H122,2)</f>
        <v>0</v>
      </c>
      <c r="BL122" s="23" t="s">
        <v>95</v>
      </c>
      <c r="BM122" s="23" t="s">
        <v>215</v>
      </c>
    </row>
    <row r="123" s="1" customFormat="1" ht="16.5" customHeight="1">
      <c r="B123" s="45"/>
      <c r="C123" s="234" t="s">
        <v>216</v>
      </c>
      <c r="D123" s="234" t="s">
        <v>172</v>
      </c>
      <c r="E123" s="235" t="s">
        <v>217</v>
      </c>
      <c r="F123" s="236" t="s">
        <v>218</v>
      </c>
      <c r="G123" s="237" t="s">
        <v>219</v>
      </c>
      <c r="H123" s="238">
        <v>11.310000000000001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0.0015</v>
      </c>
      <c r="R123" s="243">
        <f>Q123*H123</f>
        <v>0.016965000000000001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220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221</v>
      </c>
      <c r="G124" s="247"/>
      <c r="H124" s="251">
        <v>11.310000000000001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76</v>
      </c>
      <c r="AY124" s="257" t="s">
        <v>169</v>
      </c>
    </row>
    <row r="125" s="1" customFormat="1" ht="38.25" customHeight="1">
      <c r="B125" s="45"/>
      <c r="C125" s="234" t="s">
        <v>222</v>
      </c>
      <c r="D125" s="234" t="s">
        <v>172</v>
      </c>
      <c r="E125" s="235" t="s">
        <v>223</v>
      </c>
      <c r="F125" s="236" t="s">
        <v>224</v>
      </c>
      <c r="G125" s="237" t="s">
        <v>225</v>
      </c>
      <c r="H125" s="238">
        <v>8</v>
      </c>
      <c r="I125" s="239"/>
      <c r="J125" s="240">
        <f>ROUND(I125*H125,2)</f>
        <v>0</v>
      </c>
      <c r="K125" s="236" t="s">
        <v>181</v>
      </c>
      <c r="L125" s="71"/>
      <c r="M125" s="241" t="s">
        <v>21</v>
      </c>
      <c r="N125" s="242" t="s">
        <v>43</v>
      </c>
      <c r="O125" s="46"/>
      <c r="P125" s="243">
        <f>O125*H125</f>
        <v>0</v>
      </c>
      <c r="Q125" s="243">
        <v>0.01337</v>
      </c>
      <c r="R125" s="243">
        <f>Q125*H125</f>
        <v>0.10696</v>
      </c>
      <c r="S125" s="243">
        <v>0</v>
      </c>
      <c r="T125" s="244">
        <f>S125*H125</f>
        <v>0</v>
      </c>
      <c r="AR125" s="23" t="s">
        <v>95</v>
      </c>
      <c r="AT125" s="23" t="s">
        <v>172</v>
      </c>
      <c r="AU125" s="23" t="s">
        <v>80</v>
      </c>
      <c r="AY125" s="23" t="s">
        <v>169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3" t="s">
        <v>76</v>
      </c>
      <c r="BK125" s="245">
        <f>ROUND(I125*H125,2)</f>
        <v>0</v>
      </c>
      <c r="BL125" s="23" t="s">
        <v>95</v>
      </c>
      <c r="BM125" s="23" t="s">
        <v>226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227</v>
      </c>
      <c r="G126" s="247"/>
      <c r="H126" s="251">
        <v>4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2" customFormat="1">
      <c r="B127" s="246"/>
      <c r="C127" s="247"/>
      <c r="D127" s="248" t="s">
        <v>183</v>
      </c>
      <c r="E127" s="249" t="s">
        <v>21</v>
      </c>
      <c r="F127" s="250" t="s">
        <v>228</v>
      </c>
      <c r="G127" s="247"/>
      <c r="H127" s="251">
        <v>2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183</v>
      </c>
      <c r="AU127" s="257" t="s">
        <v>80</v>
      </c>
      <c r="AV127" s="12" t="s">
        <v>80</v>
      </c>
      <c r="AW127" s="12" t="s">
        <v>35</v>
      </c>
      <c r="AX127" s="12" t="s">
        <v>72</v>
      </c>
      <c r="AY127" s="257" t="s">
        <v>169</v>
      </c>
    </row>
    <row r="128" s="12" customFormat="1">
      <c r="B128" s="246"/>
      <c r="C128" s="247"/>
      <c r="D128" s="248" t="s">
        <v>183</v>
      </c>
      <c r="E128" s="249" t="s">
        <v>21</v>
      </c>
      <c r="F128" s="250" t="s">
        <v>228</v>
      </c>
      <c r="G128" s="247"/>
      <c r="H128" s="251">
        <v>2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183</v>
      </c>
      <c r="AU128" s="257" t="s">
        <v>80</v>
      </c>
      <c r="AV128" s="12" t="s">
        <v>80</v>
      </c>
      <c r="AW128" s="12" t="s">
        <v>35</v>
      </c>
      <c r="AX128" s="12" t="s">
        <v>72</v>
      </c>
      <c r="AY128" s="257" t="s">
        <v>169</v>
      </c>
    </row>
    <row r="129" s="13" customFormat="1">
      <c r="B129" s="270"/>
      <c r="C129" s="271"/>
      <c r="D129" s="248" t="s">
        <v>183</v>
      </c>
      <c r="E129" s="272" t="s">
        <v>21</v>
      </c>
      <c r="F129" s="273" t="s">
        <v>209</v>
      </c>
      <c r="G129" s="271"/>
      <c r="H129" s="274">
        <v>8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AT129" s="280" t="s">
        <v>183</v>
      </c>
      <c r="AU129" s="280" t="s">
        <v>80</v>
      </c>
      <c r="AV129" s="13" t="s">
        <v>95</v>
      </c>
      <c r="AW129" s="13" t="s">
        <v>35</v>
      </c>
      <c r="AX129" s="13" t="s">
        <v>76</v>
      </c>
      <c r="AY129" s="280" t="s">
        <v>169</v>
      </c>
    </row>
    <row r="130" s="1" customFormat="1" ht="25.5" customHeight="1">
      <c r="B130" s="45"/>
      <c r="C130" s="234" t="s">
        <v>229</v>
      </c>
      <c r="D130" s="234" t="s">
        <v>172</v>
      </c>
      <c r="E130" s="235" t="s">
        <v>230</v>
      </c>
      <c r="F130" s="236" t="s">
        <v>231</v>
      </c>
      <c r="G130" s="237" t="s">
        <v>199</v>
      </c>
      <c r="H130" s="238">
        <v>2.2530000000000001</v>
      </c>
      <c r="I130" s="239"/>
      <c r="J130" s="240">
        <f>ROUND(I130*H130,2)</f>
        <v>0</v>
      </c>
      <c r="K130" s="236" t="s">
        <v>181</v>
      </c>
      <c r="L130" s="71"/>
      <c r="M130" s="241" t="s">
        <v>21</v>
      </c>
      <c r="N130" s="242" t="s">
        <v>43</v>
      </c>
      <c r="O130" s="46"/>
      <c r="P130" s="243">
        <f>O130*H130</f>
        <v>0</v>
      </c>
      <c r="Q130" s="243">
        <v>0.0073499999999999998</v>
      </c>
      <c r="R130" s="243">
        <f>Q130*H130</f>
        <v>0.016559549999999999</v>
      </c>
      <c r="S130" s="243">
        <v>0</v>
      </c>
      <c r="T130" s="244">
        <f>S130*H130</f>
        <v>0</v>
      </c>
      <c r="AR130" s="23" t="s">
        <v>95</v>
      </c>
      <c r="AT130" s="23" t="s">
        <v>172</v>
      </c>
      <c r="AU130" s="23" t="s">
        <v>80</v>
      </c>
      <c r="AY130" s="23" t="s">
        <v>169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3" t="s">
        <v>76</v>
      </c>
      <c r="BK130" s="245">
        <f>ROUND(I130*H130,2)</f>
        <v>0</v>
      </c>
      <c r="BL130" s="23" t="s">
        <v>95</v>
      </c>
      <c r="BM130" s="23" t="s">
        <v>232</v>
      </c>
    </row>
    <row r="131" s="12" customFormat="1">
      <c r="B131" s="246"/>
      <c r="C131" s="247"/>
      <c r="D131" s="248" t="s">
        <v>183</v>
      </c>
      <c r="E131" s="249" t="s">
        <v>21</v>
      </c>
      <c r="F131" s="250" t="s">
        <v>233</v>
      </c>
      <c r="G131" s="247"/>
      <c r="H131" s="251">
        <v>1.6399999999999999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183</v>
      </c>
      <c r="AU131" s="257" t="s">
        <v>80</v>
      </c>
      <c r="AV131" s="12" t="s">
        <v>80</v>
      </c>
      <c r="AW131" s="12" t="s">
        <v>35</v>
      </c>
      <c r="AX131" s="12" t="s">
        <v>72</v>
      </c>
      <c r="AY131" s="257" t="s">
        <v>169</v>
      </c>
    </row>
    <row r="132" s="12" customFormat="1">
      <c r="B132" s="246"/>
      <c r="C132" s="247"/>
      <c r="D132" s="248" t="s">
        <v>183</v>
      </c>
      <c r="E132" s="249" t="s">
        <v>21</v>
      </c>
      <c r="F132" s="250" t="s">
        <v>234</v>
      </c>
      <c r="G132" s="247"/>
      <c r="H132" s="251">
        <v>0.61299999999999999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183</v>
      </c>
      <c r="AU132" s="257" t="s">
        <v>80</v>
      </c>
      <c r="AV132" s="12" t="s">
        <v>80</v>
      </c>
      <c r="AW132" s="12" t="s">
        <v>35</v>
      </c>
      <c r="AX132" s="12" t="s">
        <v>72</v>
      </c>
      <c r="AY132" s="257" t="s">
        <v>169</v>
      </c>
    </row>
    <row r="133" s="13" customFormat="1">
      <c r="B133" s="270"/>
      <c r="C133" s="271"/>
      <c r="D133" s="248" t="s">
        <v>183</v>
      </c>
      <c r="E133" s="272" t="s">
        <v>21</v>
      </c>
      <c r="F133" s="273" t="s">
        <v>209</v>
      </c>
      <c r="G133" s="271"/>
      <c r="H133" s="274">
        <v>2.2530000000000001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AT133" s="280" t="s">
        <v>183</v>
      </c>
      <c r="AU133" s="280" t="s">
        <v>80</v>
      </c>
      <c r="AV133" s="13" t="s">
        <v>95</v>
      </c>
      <c r="AW133" s="13" t="s">
        <v>35</v>
      </c>
      <c r="AX133" s="13" t="s">
        <v>76</v>
      </c>
      <c r="AY133" s="280" t="s">
        <v>169</v>
      </c>
    </row>
    <row r="134" s="1" customFormat="1" ht="25.5" customHeight="1">
      <c r="B134" s="45"/>
      <c r="C134" s="234" t="s">
        <v>235</v>
      </c>
      <c r="D134" s="234" t="s">
        <v>172</v>
      </c>
      <c r="E134" s="235" t="s">
        <v>236</v>
      </c>
      <c r="F134" s="236" t="s">
        <v>237</v>
      </c>
      <c r="G134" s="237" t="s">
        <v>199</v>
      </c>
      <c r="H134" s="238">
        <v>2.2530000000000001</v>
      </c>
      <c r="I134" s="239"/>
      <c r="J134" s="240">
        <f>ROUND(I134*H134,2)</f>
        <v>0</v>
      </c>
      <c r="K134" s="236" t="s">
        <v>181</v>
      </c>
      <c r="L134" s="71"/>
      <c r="M134" s="241" t="s">
        <v>21</v>
      </c>
      <c r="N134" s="242" t="s">
        <v>43</v>
      </c>
      <c r="O134" s="46"/>
      <c r="P134" s="243">
        <f>O134*H134</f>
        <v>0</v>
      </c>
      <c r="Q134" s="243">
        <v>0.026360000000000001</v>
      </c>
      <c r="R134" s="243">
        <f>Q134*H134</f>
        <v>0.059389080000000004</v>
      </c>
      <c r="S134" s="243">
        <v>0</v>
      </c>
      <c r="T134" s="244">
        <f>S134*H134</f>
        <v>0</v>
      </c>
      <c r="AR134" s="23" t="s">
        <v>95</v>
      </c>
      <c r="AT134" s="23" t="s">
        <v>172</v>
      </c>
      <c r="AU134" s="23" t="s">
        <v>80</v>
      </c>
      <c r="AY134" s="23" t="s">
        <v>169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3" t="s">
        <v>76</v>
      </c>
      <c r="BK134" s="245">
        <f>ROUND(I134*H134,2)</f>
        <v>0</v>
      </c>
      <c r="BL134" s="23" t="s">
        <v>95</v>
      </c>
      <c r="BM134" s="23" t="s">
        <v>238</v>
      </c>
    </row>
    <row r="135" s="12" customFormat="1">
      <c r="B135" s="246"/>
      <c r="C135" s="247"/>
      <c r="D135" s="248" t="s">
        <v>183</v>
      </c>
      <c r="E135" s="249" t="s">
        <v>21</v>
      </c>
      <c r="F135" s="250" t="s">
        <v>233</v>
      </c>
      <c r="G135" s="247"/>
      <c r="H135" s="251">
        <v>1.6399999999999999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183</v>
      </c>
      <c r="AU135" s="257" t="s">
        <v>80</v>
      </c>
      <c r="AV135" s="12" t="s">
        <v>80</v>
      </c>
      <c r="AW135" s="12" t="s">
        <v>35</v>
      </c>
      <c r="AX135" s="12" t="s">
        <v>72</v>
      </c>
      <c r="AY135" s="257" t="s">
        <v>169</v>
      </c>
    </row>
    <row r="136" s="12" customFormat="1">
      <c r="B136" s="246"/>
      <c r="C136" s="247"/>
      <c r="D136" s="248" t="s">
        <v>183</v>
      </c>
      <c r="E136" s="249" t="s">
        <v>21</v>
      </c>
      <c r="F136" s="250" t="s">
        <v>234</v>
      </c>
      <c r="G136" s="247"/>
      <c r="H136" s="251">
        <v>0.61299999999999999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183</v>
      </c>
      <c r="AU136" s="257" t="s">
        <v>80</v>
      </c>
      <c r="AV136" s="12" t="s">
        <v>80</v>
      </c>
      <c r="AW136" s="12" t="s">
        <v>35</v>
      </c>
      <c r="AX136" s="12" t="s">
        <v>72</v>
      </c>
      <c r="AY136" s="257" t="s">
        <v>169</v>
      </c>
    </row>
    <row r="137" s="13" customFormat="1">
      <c r="B137" s="270"/>
      <c r="C137" s="271"/>
      <c r="D137" s="248" t="s">
        <v>183</v>
      </c>
      <c r="E137" s="272" t="s">
        <v>21</v>
      </c>
      <c r="F137" s="273" t="s">
        <v>209</v>
      </c>
      <c r="G137" s="271"/>
      <c r="H137" s="274">
        <v>2.2530000000000001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AT137" s="280" t="s">
        <v>183</v>
      </c>
      <c r="AU137" s="280" t="s">
        <v>80</v>
      </c>
      <c r="AV137" s="13" t="s">
        <v>95</v>
      </c>
      <c r="AW137" s="13" t="s">
        <v>35</v>
      </c>
      <c r="AX137" s="13" t="s">
        <v>76</v>
      </c>
      <c r="AY137" s="280" t="s">
        <v>169</v>
      </c>
    </row>
    <row r="138" s="1" customFormat="1" ht="25.5" customHeight="1">
      <c r="B138" s="45"/>
      <c r="C138" s="234" t="s">
        <v>239</v>
      </c>
      <c r="D138" s="234" t="s">
        <v>172</v>
      </c>
      <c r="E138" s="235" t="s">
        <v>240</v>
      </c>
      <c r="F138" s="236" t="s">
        <v>241</v>
      </c>
      <c r="G138" s="237" t="s">
        <v>199</v>
      </c>
      <c r="H138" s="238">
        <v>2.2530000000000001</v>
      </c>
      <c r="I138" s="239"/>
      <c r="J138" s="240">
        <f>ROUND(I138*H138,2)</f>
        <v>0</v>
      </c>
      <c r="K138" s="236" t="s">
        <v>181</v>
      </c>
      <c r="L138" s="71"/>
      <c r="M138" s="241" t="s">
        <v>21</v>
      </c>
      <c r="N138" s="242" t="s">
        <v>43</v>
      </c>
      <c r="O138" s="46"/>
      <c r="P138" s="243">
        <f>O138*H138</f>
        <v>0</v>
      </c>
      <c r="Q138" s="243">
        <v>0.0079000000000000008</v>
      </c>
      <c r="R138" s="243">
        <f>Q138*H138</f>
        <v>0.017798700000000004</v>
      </c>
      <c r="S138" s="243">
        <v>0</v>
      </c>
      <c r="T138" s="244">
        <f>S138*H138</f>
        <v>0</v>
      </c>
      <c r="AR138" s="23" t="s">
        <v>95</v>
      </c>
      <c r="AT138" s="23" t="s">
        <v>172</v>
      </c>
      <c r="AU138" s="23" t="s">
        <v>80</v>
      </c>
      <c r="AY138" s="23" t="s">
        <v>169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3" t="s">
        <v>76</v>
      </c>
      <c r="BK138" s="245">
        <f>ROUND(I138*H138,2)</f>
        <v>0</v>
      </c>
      <c r="BL138" s="23" t="s">
        <v>95</v>
      </c>
      <c r="BM138" s="23" t="s">
        <v>242</v>
      </c>
    </row>
    <row r="139" s="1" customFormat="1" ht="25.5" customHeight="1">
      <c r="B139" s="45"/>
      <c r="C139" s="234" t="s">
        <v>243</v>
      </c>
      <c r="D139" s="234" t="s">
        <v>172</v>
      </c>
      <c r="E139" s="235" t="s">
        <v>244</v>
      </c>
      <c r="F139" s="236" t="s">
        <v>245</v>
      </c>
      <c r="G139" s="237" t="s">
        <v>199</v>
      </c>
      <c r="H139" s="238">
        <v>4.1390000000000002</v>
      </c>
      <c r="I139" s="239"/>
      <c r="J139" s="240">
        <f>ROUND(I139*H139,2)</f>
        <v>0</v>
      </c>
      <c r="K139" s="236" t="s">
        <v>181</v>
      </c>
      <c r="L139" s="71"/>
      <c r="M139" s="241" t="s">
        <v>21</v>
      </c>
      <c r="N139" s="242" t="s">
        <v>43</v>
      </c>
      <c r="O139" s="46"/>
      <c r="P139" s="243">
        <f>O139*H139</f>
        <v>0</v>
      </c>
      <c r="Q139" s="243">
        <v>0.0048900000000000002</v>
      </c>
      <c r="R139" s="243">
        <f>Q139*H139</f>
        <v>0.020239710000000001</v>
      </c>
      <c r="S139" s="243">
        <v>0</v>
      </c>
      <c r="T139" s="244">
        <f>S139*H139</f>
        <v>0</v>
      </c>
      <c r="AR139" s="23" t="s">
        <v>95</v>
      </c>
      <c r="AT139" s="23" t="s">
        <v>172</v>
      </c>
      <c r="AU139" s="23" t="s">
        <v>80</v>
      </c>
      <c r="AY139" s="23" t="s">
        <v>169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23" t="s">
        <v>76</v>
      </c>
      <c r="BK139" s="245">
        <f>ROUND(I139*H139,2)</f>
        <v>0</v>
      </c>
      <c r="BL139" s="23" t="s">
        <v>95</v>
      </c>
      <c r="BM139" s="23" t="s">
        <v>246</v>
      </c>
    </row>
    <row r="140" s="1" customFormat="1" ht="16.5" customHeight="1">
      <c r="B140" s="45"/>
      <c r="C140" s="234" t="s">
        <v>10</v>
      </c>
      <c r="D140" s="234" t="s">
        <v>172</v>
      </c>
      <c r="E140" s="235" t="s">
        <v>247</v>
      </c>
      <c r="F140" s="236" t="s">
        <v>248</v>
      </c>
      <c r="G140" s="237" t="s">
        <v>199</v>
      </c>
      <c r="H140" s="238">
        <v>4.1390000000000002</v>
      </c>
      <c r="I140" s="239"/>
      <c r="J140" s="240">
        <f>ROUND(I140*H140,2)</f>
        <v>0</v>
      </c>
      <c r="K140" s="236" t="s">
        <v>21</v>
      </c>
      <c r="L140" s="71"/>
      <c r="M140" s="241" t="s">
        <v>21</v>
      </c>
      <c r="N140" s="242" t="s">
        <v>43</v>
      </c>
      <c r="O140" s="46"/>
      <c r="P140" s="243">
        <f>O140*H140</f>
        <v>0</v>
      </c>
      <c r="Q140" s="243">
        <v>0.00348</v>
      </c>
      <c r="R140" s="243">
        <f>Q140*H140</f>
        <v>0.01440372</v>
      </c>
      <c r="S140" s="243">
        <v>0</v>
      </c>
      <c r="T140" s="244">
        <f>S140*H140</f>
        <v>0</v>
      </c>
      <c r="AR140" s="23" t="s">
        <v>95</v>
      </c>
      <c r="AT140" s="23" t="s">
        <v>172</v>
      </c>
      <c r="AU140" s="23" t="s">
        <v>80</v>
      </c>
      <c r="AY140" s="23" t="s">
        <v>169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3" t="s">
        <v>76</v>
      </c>
      <c r="BK140" s="245">
        <f>ROUND(I140*H140,2)</f>
        <v>0</v>
      </c>
      <c r="BL140" s="23" t="s">
        <v>95</v>
      </c>
      <c r="BM140" s="23" t="s">
        <v>249</v>
      </c>
    </row>
    <row r="141" s="12" customFormat="1">
      <c r="B141" s="246"/>
      <c r="C141" s="247"/>
      <c r="D141" s="248" t="s">
        <v>183</v>
      </c>
      <c r="E141" s="249" t="s">
        <v>21</v>
      </c>
      <c r="F141" s="250" t="s">
        <v>250</v>
      </c>
      <c r="G141" s="247"/>
      <c r="H141" s="251">
        <v>1.276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183</v>
      </c>
      <c r="AU141" s="257" t="s">
        <v>80</v>
      </c>
      <c r="AV141" s="12" t="s">
        <v>80</v>
      </c>
      <c r="AW141" s="12" t="s">
        <v>35</v>
      </c>
      <c r="AX141" s="12" t="s">
        <v>72</v>
      </c>
      <c r="AY141" s="257" t="s">
        <v>169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251</v>
      </c>
      <c r="G142" s="247"/>
      <c r="H142" s="251">
        <v>0.30499999999999999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251</v>
      </c>
      <c r="G143" s="247"/>
      <c r="H143" s="251">
        <v>0.30499999999999999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2" customFormat="1">
      <c r="B144" s="246"/>
      <c r="C144" s="247"/>
      <c r="D144" s="248" t="s">
        <v>183</v>
      </c>
      <c r="E144" s="249" t="s">
        <v>21</v>
      </c>
      <c r="F144" s="250" t="s">
        <v>233</v>
      </c>
      <c r="G144" s="247"/>
      <c r="H144" s="251">
        <v>1.6399999999999999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183</v>
      </c>
      <c r="AU144" s="257" t="s">
        <v>80</v>
      </c>
      <c r="AV144" s="12" t="s">
        <v>80</v>
      </c>
      <c r="AW144" s="12" t="s">
        <v>35</v>
      </c>
      <c r="AX144" s="12" t="s">
        <v>72</v>
      </c>
      <c r="AY144" s="257" t="s">
        <v>169</v>
      </c>
    </row>
    <row r="145" s="12" customFormat="1">
      <c r="B145" s="246"/>
      <c r="C145" s="247"/>
      <c r="D145" s="248" t="s">
        <v>183</v>
      </c>
      <c r="E145" s="249" t="s">
        <v>21</v>
      </c>
      <c r="F145" s="250" t="s">
        <v>234</v>
      </c>
      <c r="G145" s="247"/>
      <c r="H145" s="251">
        <v>0.61299999999999999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183</v>
      </c>
      <c r="AU145" s="257" t="s">
        <v>80</v>
      </c>
      <c r="AV145" s="12" t="s">
        <v>80</v>
      </c>
      <c r="AW145" s="12" t="s">
        <v>35</v>
      </c>
      <c r="AX145" s="12" t="s">
        <v>72</v>
      </c>
      <c r="AY145" s="257" t="s">
        <v>169</v>
      </c>
    </row>
    <row r="146" s="13" customFormat="1">
      <c r="B146" s="270"/>
      <c r="C146" s="271"/>
      <c r="D146" s="248" t="s">
        <v>183</v>
      </c>
      <c r="E146" s="272" t="s">
        <v>21</v>
      </c>
      <c r="F146" s="273" t="s">
        <v>209</v>
      </c>
      <c r="G146" s="271"/>
      <c r="H146" s="274">
        <v>4.1390000000000002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AT146" s="280" t="s">
        <v>183</v>
      </c>
      <c r="AU146" s="280" t="s">
        <v>80</v>
      </c>
      <c r="AV146" s="13" t="s">
        <v>95</v>
      </c>
      <c r="AW146" s="13" t="s">
        <v>35</v>
      </c>
      <c r="AX146" s="13" t="s">
        <v>76</v>
      </c>
      <c r="AY146" s="280" t="s">
        <v>169</v>
      </c>
    </row>
    <row r="147" s="1" customFormat="1" ht="38.25" customHeight="1">
      <c r="B147" s="45"/>
      <c r="C147" s="234" t="s">
        <v>252</v>
      </c>
      <c r="D147" s="234" t="s">
        <v>172</v>
      </c>
      <c r="E147" s="235" t="s">
        <v>253</v>
      </c>
      <c r="F147" s="236" t="s">
        <v>254</v>
      </c>
      <c r="G147" s="237" t="s">
        <v>219</v>
      </c>
      <c r="H147" s="238">
        <v>8</v>
      </c>
      <c r="I147" s="239"/>
      <c r="J147" s="240">
        <f>ROUND(I147*H147,2)</f>
        <v>0</v>
      </c>
      <c r="K147" s="236" t="s">
        <v>181</v>
      </c>
      <c r="L147" s="71"/>
      <c r="M147" s="241" t="s">
        <v>21</v>
      </c>
      <c r="N147" s="242" t="s">
        <v>43</v>
      </c>
      <c r="O147" s="46"/>
      <c r="P147" s="243">
        <f>O147*H147</f>
        <v>0</v>
      </c>
      <c r="Q147" s="243">
        <v>0.00071000000000000002</v>
      </c>
      <c r="R147" s="243">
        <f>Q147*H147</f>
        <v>0.0056800000000000002</v>
      </c>
      <c r="S147" s="243">
        <v>0</v>
      </c>
      <c r="T147" s="244">
        <f>S147*H147</f>
        <v>0</v>
      </c>
      <c r="AR147" s="23" t="s">
        <v>95</v>
      </c>
      <c r="AT147" s="23" t="s">
        <v>172</v>
      </c>
      <c r="AU147" s="23" t="s">
        <v>80</v>
      </c>
      <c r="AY147" s="23" t="s">
        <v>169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3" t="s">
        <v>76</v>
      </c>
      <c r="BK147" s="245">
        <f>ROUND(I147*H147,2)</f>
        <v>0</v>
      </c>
      <c r="BL147" s="23" t="s">
        <v>95</v>
      </c>
      <c r="BM147" s="23" t="s">
        <v>255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256</v>
      </c>
      <c r="G148" s="247"/>
      <c r="H148" s="251">
        <v>8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76</v>
      </c>
      <c r="AY148" s="257" t="s">
        <v>169</v>
      </c>
    </row>
    <row r="149" s="1" customFormat="1" ht="25.5" customHeight="1">
      <c r="B149" s="45"/>
      <c r="C149" s="234" t="s">
        <v>257</v>
      </c>
      <c r="D149" s="234" t="s">
        <v>172</v>
      </c>
      <c r="E149" s="235" t="s">
        <v>258</v>
      </c>
      <c r="F149" s="236" t="s">
        <v>259</v>
      </c>
      <c r="G149" s="237" t="s">
        <v>180</v>
      </c>
      <c r="H149" s="238">
        <v>0.012999999999999999</v>
      </c>
      <c r="I149" s="239"/>
      <c r="J149" s="240">
        <f>ROUND(I149*H149,2)</f>
        <v>0</v>
      </c>
      <c r="K149" s="236" t="s">
        <v>181</v>
      </c>
      <c r="L149" s="71"/>
      <c r="M149" s="241" t="s">
        <v>21</v>
      </c>
      <c r="N149" s="242" t="s">
        <v>43</v>
      </c>
      <c r="O149" s="46"/>
      <c r="P149" s="243">
        <f>O149*H149</f>
        <v>0</v>
      </c>
      <c r="Q149" s="243">
        <v>2.2563399999999998</v>
      </c>
      <c r="R149" s="243">
        <f>Q149*H149</f>
        <v>0.029332419999999994</v>
      </c>
      <c r="S149" s="243">
        <v>0</v>
      </c>
      <c r="T149" s="244">
        <f>S149*H149</f>
        <v>0</v>
      </c>
      <c r="AR149" s="23" t="s">
        <v>95</v>
      </c>
      <c r="AT149" s="23" t="s">
        <v>172</v>
      </c>
      <c r="AU149" s="23" t="s">
        <v>80</v>
      </c>
      <c r="AY149" s="23" t="s">
        <v>169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3" t="s">
        <v>76</v>
      </c>
      <c r="BK149" s="245">
        <f>ROUND(I149*H149,2)</f>
        <v>0</v>
      </c>
      <c r="BL149" s="23" t="s">
        <v>95</v>
      </c>
      <c r="BM149" s="23" t="s">
        <v>260</v>
      </c>
    </row>
    <row r="150" s="12" customFormat="1">
      <c r="B150" s="246"/>
      <c r="C150" s="247"/>
      <c r="D150" s="248" t="s">
        <v>183</v>
      </c>
      <c r="E150" s="249" t="s">
        <v>21</v>
      </c>
      <c r="F150" s="250" t="s">
        <v>261</v>
      </c>
      <c r="G150" s="247"/>
      <c r="H150" s="251">
        <v>0.012999999999999999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183</v>
      </c>
      <c r="AU150" s="257" t="s">
        <v>80</v>
      </c>
      <c r="AV150" s="12" t="s">
        <v>80</v>
      </c>
      <c r="AW150" s="12" t="s">
        <v>35</v>
      </c>
      <c r="AX150" s="12" t="s">
        <v>72</v>
      </c>
      <c r="AY150" s="257" t="s">
        <v>169</v>
      </c>
    </row>
    <row r="151" s="13" customFormat="1">
      <c r="B151" s="270"/>
      <c r="C151" s="271"/>
      <c r="D151" s="248" t="s">
        <v>183</v>
      </c>
      <c r="E151" s="272" t="s">
        <v>21</v>
      </c>
      <c r="F151" s="273" t="s">
        <v>209</v>
      </c>
      <c r="G151" s="271"/>
      <c r="H151" s="274">
        <v>0.012999999999999999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AT151" s="280" t="s">
        <v>183</v>
      </c>
      <c r="AU151" s="280" t="s">
        <v>80</v>
      </c>
      <c r="AV151" s="13" t="s">
        <v>95</v>
      </c>
      <c r="AW151" s="13" t="s">
        <v>35</v>
      </c>
      <c r="AX151" s="13" t="s">
        <v>76</v>
      </c>
      <c r="AY151" s="280" t="s">
        <v>169</v>
      </c>
    </row>
    <row r="152" s="11" customFormat="1" ht="29.88" customHeight="1">
      <c r="B152" s="218"/>
      <c r="C152" s="219"/>
      <c r="D152" s="220" t="s">
        <v>71</v>
      </c>
      <c r="E152" s="232" t="s">
        <v>216</v>
      </c>
      <c r="F152" s="232" t="s">
        <v>262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SUM(P153:P189)</f>
        <v>0</v>
      </c>
      <c r="Q152" s="226"/>
      <c r="R152" s="227">
        <f>SUM(R153:R189)</f>
        <v>0.15873039999999999</v>
      </c>
      <c r="S152" s="226"/>
      <c r="T152" s="228">
        <f>SUM(T153:T189)</f>
        <v>0.72352799999999995</v>
      </c>
      <c r="AR152" s="229" t="s">
        <v>76</v>
      </c>
      <c r="AT152" s="230" t="s">
        <v>71</v>
      </c>
      <c r="AU152" s="230" t="s">
        <v>76</v>
      </c>
      <c r="AY152" s="229" t="s">
        <v>169</v>
      </c>
      <c r="BK152" s="231">
        <f>SUM(BK153:BK189)</f>
        <v>0</v>
      </c>
    </row>
    <row r="153" s="1" customFormat="1" ht="25.5" customHeight="1">
      <c r="B153" s="45"/>
      <c r="C153" s="234" t="s">
        <v>263</v>
      </c>
      <c r="D153" s="234" t="s">
        <v>172</v>
      </c>
      <c r="E153" s="235" t="s">
        <v>264</v>
      </c>
      <c r="F153" s="236" t="s">
        <v>265</v>
      </c>
      <c r="G153" s="237" t="s">
        <v>219</v>
      </c>
      <c r="H153" s="238">
        <v>8.7720000000000002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266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267</v>
      </c>
      <c r="G154" s="247"/>
      <c r="H154" s="251">
        <v>8.7720000000000002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76</v>
      </c>
      <c r="AY154" s="257" t="s">
        <v>169</v>
      </c>
    </row>
    <row r="155" s="1" customFormat="1" ht="25.5" customHeight="1">
      <c r="B155" s="45"/>
      <c r="C155" s="234" t="s">
        <v>268</v>
      </c>
      <c r="D155" s="234" t="s">
        <v>172</v>
      </c>
      <c r="E155" s="235" t="s">
        <v>269</v>
      </c>
      <c r="F155" s="236" t="s">
        <v>270</v>
      </c>
      <c r="G155" s="237" t="s">
        <v>219</v>
      </c>
      <c r="H155" s="238">
        <v>342.108</v>
      </c>
      <c r="I155" s="239"/>
      <c r="J155" s="240">
        <f>ROUND(I155*H155,2)</f>
        <v>0</v>
      </c>
      <c r="K155" s="236" t="s">
        <v>181</v>
      </c>
      <c r="L155" s="71"/>
      <c r="M155" s="241" t="s">
        <v>21</v>
      </c>
      <c r="N155" s="242" t="s">
        <v>43</v>
      </c>
      <c r="O155" s="46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3" t="s">
        <v>95</v>
      </c>
      <c r="AT155" s="23" t="s">
        <v>172</v>
      </c>
      <c r="AU155" s="23" t="s">
        <v>80</v>
      </c>
      <c r="AY155" s="23" t="s">
        <v>169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3" t="s">
        <v>76</v>
      </c>
      <c r="BK155" s="245">
        <f>ROUND(I155*H155,2)</f>
        <v>0</v>
      </c>
      <c r="BL155" s="23" t="s">
        <v>95</v>
      </c>
      <c r="BM155" s="23" t="s">
        <v>271</v>
      </c>
    </row>
    <row r="156" s="12" customFormat="1">
      <c r="B156" s="246"/>
      <c r="C156" s="247"/>
      <c r="D156" s="248" t="s">
        <v>183</v>
      </c>
      <c r="E156" s="249" t="s">
        <v>21</v>
      </c>
      <c r="F156" s="250" t="s">
        <v>272</v>
      </c>
      <c r="G156" s="247"/>
      <c r="H156" s="251">
        <v>342.108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183</v>
      </c>
      <c r="AU156" s="257" t="s">
        <v>80</v>
      </c>
      <c r="AV156" s="12" t="s">
        <v>80</v>
      </c>
      <c r="AW156" s="12" t="s">
        <v>35</v>
      </c>
      <c r="AX156" s="12" t="s">
        <v>76</v>
      </c>
      <c r="AY156" s="257" t="s">
        <v>169</v>
      </c>
    </row>
    <row r="157" s="1" customFormat="1" ht="25.5" customHeight="1">
      <c r="B157" s="45"/>
      <c r="C157" s="234" t="s">
        <v>273</v>
      </c>
      <c r="D157" s="234" t="s">
        <v>172</v>
      </c>
      <c r="E157" s="235" t="s">
        <v>274</v>
      </c>
      <c r="F157" s="236" t="s">
        <v>275</v>
      </c>
      <c r="G157" s="237" t="s">
        <v>219</v>
      </c>
      <c r="H157" s="238">
        <v>8.7720000000000002</v>
      </c>
      <c r="I157" s="239"/>
      <c r="J157" s="240">
        <f>ROUND(I157*H157,2)</f>
        <v>0</v>
      </c>
      <c r="K157" s="236" t="s">
        <v>181</v>
      </c>
      <c r="L157" s="71"/>
      <c r="M157" s="241" t="s">
        <v>21</v>
      </c>
      <c r="N157" s="242" t="s">
        <v>43</v>
      </c>
      <c r="O157" s="46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AR157" s="23" t="s">
        <v>95</v>
      </c>
      <c r="AT157" s="23" t="s">
        <v>172</v>
      </c>
      <c r="AU157" s="23" t="s">
        <v>80</v>
      </c>
      <c r="AY157" s="23" t="s">
        <v>169</v>
      </c>
      <c r="BE157" s="245">
        <f>IF(N157="základní",J157,0)</f>
        <v>0</v>
      </c>
      <c r="BF157" s="245">
        <f>IF(N157="snížená",J157,0)</f>
        <v>0</v>
      </c>
      <c r="BG157" s="245">
        <f>IF(N157="zákl. přenesená",J157,0)</f>
        <v>0</v>
      </c>
      <c r="BH157" s="245">
        <f>IF(N157="sníž. přenesená",J157,0)</f>
        <v>0</v>
      </c>
      <c r="BI157" s="245">
        <f>IF(N157="nulová",J157,0)</f>
        <v>0</v>
      </c>
      <c r="BJ157" s="23" t="s">
        <v>76</v>
      </c>
      <c r="BK157" s="245">
        <f>ROUND(I157*H157,2)</f>
        <v>0</v>
      </c>
      <c r="BL157" s="23" t="s">
        <v>95</v>
      </c>
      <c r="BM157" s="23" t="s">
        <v>276</v>
      </c>
    </row>
    <row r="158" s="1" customFormat="1" ht="16.5" customHeight="1">
      <c r="B158" s="45"/>
      <c r="C158" s="234" t="s">
        <v>9</v>
      </c>
      <c r="D158" s="234" t="s">
        <v>172</v>
      </c>
      <c r="E158" s="235" t="s">
        <v>277</v>
      </c>
      <c r="F158" s="236" t="s">
        <v>278</v>
      </c>
      <c r="G158" s="237" t="s">
        <v>199</v>
      </c>
      <c r="H158" s="238">
        <v>4.0499999999999998</v>
      </c>
      <c r="I158" s="239"/>
      <c r="J158" s="240">
        <f>ROUND(I158*H158,2)</f>
        <v>0</v>
      </c>
      <c r="K158" s="236" t="s">
        <v>21</v>
      </c>
      <c r="L158" s="71"/>
      <c r="M158" s="241" t="s">
        <v>21</v>
      </c>
      <c r="N158" s="242" t="s">
        <v>43</v>
      </c>
      <c r="O158" s="46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3" t="s">
        <v>95</v>
      </c>
      <c r="AT158" s="23" t="s">
        <v>172</v>
      </c>
      <c r="AU158" s="23" t="s">
        <v>80</v>
      </c>
      <c r="AY158" s="23" t="s">
        <v>169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3" t="s">
        <v>76</v>
      </c>
      <c r="BK158" s="245">
        <f>ROUND(I158*H158,2)</f>
        <v>0</v>
      </c>
      <c r="BL158" s="23" t="s">
        <v>95</v>
      </c>
      <c r="BM158" s="23" t="s">
        <v>279</v>
      </c>
    </row>
    <row r="159" s="12" customFormat="1">
      <c r="B159" s="246"/>
      <c r="C159" s="247"/>
      <c r="D159" s="248" t="s">
        <v>183</v>
      </c>
      <c r="E159" s="249" t="s">
        <v>21</v>
      </c>
      <c r="F159" s="250" t="s">
        <v>280</v>
      </c>
      <c r="G159" s="247"/>
      <c r="H159" s="251">
        <v>4.0499999999999998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183</v>
      </c>
      <c r="AU159" s="257" t="s">
        <v>80</v>
      </c>
      <c r="AV159" s="12" t="s">
        <v>80</v>
      </c>
      <c r="AW159" s="12" t="s">
        <v>35</v>
      </c>
      <c r="AX159" s="12" t="s">
        <v>76</v>
      </c>
      <c r="AY159" s="257" t="s">
        <v>169</v>
      </c>
    </row>
    <row r="160" s="1" customFormat="1" ht="38.25" customHeight="1">
      <c r="B160" s="45"/>
      <c r="C160" s="234" t="s">
        <v>281</v>
      </c>
      <c r="D160" s="234" t="s">
        <v>172</v>
      </c>
      <c r="E160" s="235" t="s">
        <v>282</v>
      </c>
      <c r="F160" s="236" t="s">
        <v>283</v>
      </c>
      <c r="G160" s="237" t="s">
        <v>225</v>
      </c>
      <c r="H160" s="238">
        <v>10</v>
      </c>
      <c r="I160" s="239"/>
      <c r="J160" s="240">
        <f>ROUND(I160*H160,2)</f>
        <v>0</v>
      </c>
      <c r="K160" s="236" t="s">
        <v>181</v>
      </c>
      <c r="L160" s="71"/>
      <c r="M160" s="241" t="s">
        <v>21</v>
      </c>
      <c r="N160" s="242" t="s">
        <v>43</v>
      </c>
      <c r="O160" s="46"/>
      <c r="P160" s="243">
        <f>O160*H160</f>
        <v>0</v>
      </c>
      <c r="Q160" s="243">
        <v>0.00025000000000000001</v>
      </c>
      <c r="R160" s="243">
        <f>Q160*H160</f>
        <v>0.0025000000000000001</v>
      </c>
      <c r="S160" s="243">
        <v>0</v>
      </c>
      <c r="T160" s="244">
        <f>S160*H160</f>
        <v>0</v>
      </c>
      <c r="AR160" s="23" t="s">
        <v>95</v>
      </c>
      <c r="AT160" s="23" t="s">
        <v>172</v>
      </c>
      <c r="AU160" s="23" t="s">
        <v>80</v>
      </c>
      <c r="AY160" s="23" t="s">
        <v>169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3" t="s">
        <v>76</v>
      </c>
      <c r="BK160" s="245">
        <f>ROUND(I160*H160,2)</f>
        <v>0</v>
      </c>
      <c r="BL160" s="23" t="s">
        <v>95</v>
      </c>
      <c r="BM160" s="23" t="s">
        <v>284</v>
      </c>
    </row>
    <row r="161" s="12" customFormat="1">
      <c r="B161" s="246"/>
      <c r="C161" s="247"/>
      <c r="D161" s="248" t="s">
        <v>183</v>
      </c>
      <c r="E161" s="249" t="s">
        <v>21</v>
      </c>
      <c r="F161" s="250" t="s">
        <v>222</v>
      </c>
      <c r="G161" s="247"/>
      <c r="H161" s="251">
        <v>10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183</v>
      </c>
      <c r="AU161" s="257" t="s">
        <v>80</v>
      </c>
      <c r="AV161" s="12" t="s">
        <v>80</v>
      </c>
      <c r="AW161" s="12" t="s">
        <v>35</v>
      </c>
      <c r="AX161" s="12" t="s">
        <v>76</v>
      </c>
      <c r="AY161" s="257" t="s">
        <v>169</v>
      </c>
    </row>
    <row r="162" s="1" customFormat="1" ht="16.5" customHeight="1">
      <c r="B162" s="45"/>
      <c r="C162" s="258" t="s">
        <v>285</v>
      </c>
      <c r="D162" s="258" t="s">
        <v>190</v>
      </c>
      <c r="E162" s="259" t="s">
        <v>286</v>
      </c>
      <c r="F162" s="260" t="s">
        <v>287</v>
      </c>
      <c r="G162" s="261" t="s">
        <v>187</v>
      </c>
      <c r="H162" s="262">
        <v>0.14899999999999999</v>
      </c>
      <c r="I162" s="263"/>
      <c r="J162" s="264">
        <f>ROUND(I162*H162,2)</f>
        <v>0</v>
      </c>
      <c r="K162" s="260" t="s">
        <v>21</v>
      </c>
      <c r="L162" s="265"/>
      <c r="M162" s="266" t="s">
        <v>21</v>
      </c>
      <c r="N162" s="267" t="s">
        <v>43</v>
      </c>
      <c r="O162" s="46"/>
      <c r="P162" s="243">
        <f>O162*H162</f>
        <v>0</v>
      </c>
      <c r="Q162" s="243">
        <v>1</v>
      </c>
      <c r="R162" s="243">
        <f>Q162*H162</f>
        <v>0.14899999999999999</v>
      </c>
      <c r="S162" s="243">
        <v>0</v>
      </c>
      <c r="T162" s="244">
        <f>S162*H162</f>
        <v>0</v>
      </c>
      <c r="AR162" s="23" t="s">
        <v>114</v>
      </c>
      <c r="AT162" s="23" t="s">
        <v>190</v>
      </c>
      <c r="AU162" s="23" t="s">
        <v>80</v>
      </c>
      <c r="AY162" s="23" t="s">
        <v>169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3" t="s">
        <v>76</v>
      </c>
      <c r="BK162" s="245">
        <f>ROUND(I162*H162,2)</f>
        <v>0</v>
      </c>
      <c r="BL162" s="23" t="s">
        <v>95</v>
      </c>
      <c r="BM162" s="23" t="s">
        <v>288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289</v>
      </c>
      <c r="G163" s="247"/>
      <c r="H163" s="251">
        <v>0.13800000000000001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72</v>
      </c>
      <c r="AY163" s="257" t="s">
        <v>169</v>
      </c>
    </row>
    <row r="164" s="12" customFormat="1">
      <c r="B164" s="246"/>
      <c r="C164" s="247"/>
      <c r="D164" s="248" t="s">
        <v>183</v>
      </c>
      <c r="E164" s="249" t="s">
        <v>21</v>
      </c>
      <c r="F164" s="250" t="s">
        <v>290</v>
      </c>
      <c r="G164" s="247"/>
      <c r="H164" s="251">
        <v>0.14899999999999999</v>
      </c>
      <c r="I164" s="252"/>
      <c r="J164" s="247"/>
      <c r="K164" s="247"/>
      <c r="L164" s="253"/>
      <c r="M164" s="254"/>
      <c r="N164" s="255"/>
      <c r="O164" s="255"/>
      <c r="P164" s="255"/>
      <c r="Q164" s="255"/>
      <c r="R164" s="255"/>
      <c r="S164" s="255"/>
      <c r="T164" s="256"/>
      <c r="AT164" s="257" t="s">
        <v>183</v>
      </c>
      <c r="AU164" s="257" t="s">
        <v>80</v>
      </c>
      <c r="AV164" s="12" t="s">
        <v>80</v>
      </c>
      <c r="AW164" s="12" t="s">
        <v>35</v>
      </c>
      <c r="AX164" s="12" t="s">
        <v>76</v>
      </c>
      <c r="AY164" s="257" t="s">
        <v>169</v>
      </c>
    </row>
    <row r="165" s="1" customFormat="1" ht="25.5" customHeight="1">
      <c r="B165" s="45"/>
      <c r="C165" s="234" t="s">
        <v>291</v>
      </c>
      <c r="D165" s="234" t="s">
        <v>172</v>
      </c>
      <c r="E165" s="235" t="s">
        <v>292</v>
      </c>
      <c r="F165" s="236" t="s">
        <v>293</v>
      </c>
      <c r="G165" s="237" t="s">
        <v>225</v>
      </c>
      <c r="H165" s="238">
        <v>24</v>
      </c>
      <c r="I165" s="239"/>
      <c r="J165" s="240">
        <f>ROUND(I165*H165,2)</f>
        <v>0</v>
      </c>
      <c r="K165" s="236" t="s">
        <v>181</v>
      </c>
      <c r="L165" s="71"/>
      <c r="M165" s="241" t="s">
        <v>21</v>
      </c>
      <c r="N165" s="242" t="s">
        <v>43</v>
      </c>
      <c r="O165" s="46"/>
      <c r="P165" s="243">
        <f>O165*H165</f>
        <v>0</v>
      </c>
      <c r="Q165" s="243">
        <v>1.0000000000000001E-05</v>
      </c>
      <c r="R165" s="243">
        <f>Q165*H165</f>
        <v>0.00024000000000000003</v>
      </c>
      <c r="S165" s="243">
        <v>0</v>
      </c>
      <c r="T165" s="244">
        <f>S165*H165</f>
        <v>0</v>
      </c>
      <c r="AR165" s="23" t="s">
        <v>95</v>
      </c>
      <c r="AT165" s="23" t="s">
        <v>172</v>
      </c>
      <c r="AU165" s="23" t="s">
        <v>80</v>
      </c>
      <c r="AY165" s="23" t="s">
        <v>169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23" t="s">
        <v>76</v>
      </c>
      <c r="BK165" s="245">
        <f>ROUND(I165*H165,2)</f>
        <v>0</v>
      </c>
      <c r="BL165" s="23" t="s">
        <v>95</v>
      </c>
      <c r="BM165" s="23" t="s">
        <v>294</v>
      </c>
    </row>
    <row r="166" s="12" customFormat="1">
      <c r="B166" s="246"/>
      <c r="C166" s="247"/>
      <c r="D166" s="248" t="s">
        <v>183</v>
      </c>
      <c r="E166" s="249" t="s">
        <v>21</v>
      </c>
      <c r="F166" s="250" t="s">
        <v>295</v>
      </c>
      <c r="G166" s="247"/>
      <c r="H166" s="251">
        <v>24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183</v>
      </c>
      <c r="AU166" s="257" t="s">
        <v>80</v>
      </c>
      <c r="AV166" s="12" t="s">
        <v>80</v>
      </c>
      <c r="AW166" s="12" t="s">
        <v>35</v>
      </c>
      <c r="AX166" s="12" t="s">
        <v>76</v>
      </c>
      <c r="AY166" s="257" t="s">
        <v>169</v>
      </c>
    </row>
    <row r="167" s="1" customFormat="1" ht="25.5" customHeight="1">
      <c r="B167" s="45"/>
      <c r="C167" s="234" t="s">
        <v>296</v>
      </c>
      <c r="D167" s="234" t="s">
        <v>172</v>
      </c>
      <c r="E167" s="235" t="s">
        <v>297</v>
      </c>
      <c r="F167" s="236" t="s">
        <v>298</v>
      </c>
      <c r="G167" s="237" t="s">
        <v>225</v>
      </c>
      <c r="H167" s="238">
        <v>24</v>
      </c>
      <c r="I167" s="239"/>
      <c r="J167" s="240">
        <f>ROUND(I167*H167,2)</f>
        <v>0</v>
      </c>
      <c r="K167" s="236" t="s">
        <v>181</v>
      </c>
      <c r="L167" s="71"/>
      <c r="M167" s="241" t="s">
        <v>21</v>
      </c>
      <c r="N167" s="242" t="s">
        <v>43</v>
      </c>
      <c r="O167" s="46"/>
      <c r="P167" s="243">
        <f>O167*H167</f>
        <v>0</v>
      </c>
      <c r="Q167" s="243">
        <v>0.00020000000000000001</v>
      </c>
      <c r="R167" s="243">
        <f>Q167*H167</f>
        <v>0.0048000000000000004</v>
      </c>
      <c r="S167" s="243">
        <v>0</v>
      </c>
      <c r="T167" s="244">
        <f>S167*H167</f>
        <v>0</v>
      </c>
      <c r="AR167" s="23" t="s">
        <v>95</v>
      </c>
      <c r="AT167" s="23" t="s">
        <v>172</v>
      </c>
      <c r="AU167" s="23" t="s">
        <v>80</v>
      </c>
      <c r="AY167" s="23" t="s">
        <v>169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3" t="s">
        <v>76</v>
      </c>
      <c r="BK167" s="245">
        <f>ROUND(I167*H167,2)</f>
        <v>0</v>
      </c>
      <c r="BL167" s="23" t="s">
        <v>95</v>
      </c>
      <c r="BM167" s="23" t="s">
        <v>299</v>
      </c>
    </row>
    <row r="168" s="12" customFormat="1">
      <c r="B168" s="246"/>
      <c r="C168" s="247"/>
      <c r="D168" s="248" t="s">
        <v>183</v>
      </c>
      <c r="E168" s="249" t="s">
        <v>21</v>
      </c>
      <c r="F168" s="250" t="s">
        <v>300</v>
      </c>
      <c r="G168" s="247"/>
      <c r="H168" s="251">
        <v>24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183</v>
      </c>
      <c r="AU168" s="257" t="s">
        <v>80</v>
      </c>
      <c r="AV168" s="12" t="s">
        <v>80</v>
      </c>
      <c r="AW168" s="12" t="s">
        <v>35</v>
      </c>
      <c r="AX168" s="12" t="s">
        <v>76</v>
      </c>
      <c r="AY168" s="257" t="s">
        <v>169</v>
      </c>
    </row>
    <row r="169" s="1" customFormat="1" ht="16.5" customHeight="1">
      <c r="B169" s="45"/>
      <c r="C169" s="234" t="s">
        <v>301</v>
      </c>
      <c r="D169" s="234" t="s">
        <v>172</v>
      </c>
      <c r="E169" s="235" t="s">
        <v>302</v>
      </c>
      <c r="F169" s="236" t="s">
        <v>303</v>
      </c>
      <c r="G169" s="237" t="s">
        <v>180</v>
      </c>
      <c r="H169" s="238">
        <v>0.28699999999999998</v>
      </c>
      <c r="I169" s="239"/>
      <c r="J169" s="240">
        <f>ROUND(I169*H169,2)</f>
        <v>0</v>
      </c>
      <c r="K169" s="236" t="s">
        <v>181</v>
      </c>
      <c r="L169" s="71"/>
      <c r="M169" s="241" t="s">
        <v>21</v>
      </c>
      <c r="N169" s="242" t="s">
        <v>43</v>
      </c>
      <c r="O169" s="46"/>
      <c r="P169" s="243">
        <f>O169*H169</f>
        <v>0</v>
      </c>
      <c r="Q169" s="243">
        <v>0</v>
      </c>
      <c r="R169" s="243">
        <f>Q169*H169</f>
        <v>0</v>
      </c>
      <c r="S169" s="243">
        <v>2.3999999999999999</v>
      </c>
      <c r="T169" s="244">
        <f>S169*H169</f>
        <v>0.68879999999999997</v>
      </c>
      <c r="AR169" s="23" t="s">
        <v>95</v>
      </c>
      <c r="AT169" s="23" t="s">
        <v>172</v>
      </c>
      <c r="AU169" s="23" t="s">
        <v>80</v>
      </c>
      <c r="AY169" s="23" t="s">
        <v>169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3" t="s">
        <v>76</v>
      </c>
      <c r="BK169" s="245">
        <f>ROUND(I169*H169,2)</f>
        <v>0</v>
      </c>
      <c r="BL169" s="23" t="s">
        <v>95</v>
      </c>
      <c r="BM169" s="23" t="s">
        <v>304</v>
      </c>
    </row>
    <row r="170" s="12" customFormat="1">
      <c r="B170" s="246"/>
      <c r="C170" s="247"/>
      <c r="D170" s="248" t="s">
        <v>183</v>
      </c>
      <c r="E170" s="249" t="s">
        <v>21</v>
      </c>
      <c r="F170" s="250" t="s">
        <v>305</v>
      </c>
      <c r="G170" s="247"/>
      <c r="H170" s="251">
        <v>0.57099999999999995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183</v>
      </c>
      <c r="AU170" s="257" t="s">
        <v>80</v>
      </c>
      <c r="AV170" s="12" t="s">
        <v>80</v>
      </c>
      <c r="AW170" s="12" t="s">
        <v>35</v>
      </c>
      <c r="AX170" s="12" t="s">
        <v>72</v>
      </c>
      <c r="AY170" s="257" t="s">
        <v>169</v>
      </c>
    </row>
    <row r="171" s="12" customFormat="1">
      <c r="B171" s="246"/>
      <c r="C171" s="247"/>
      <c r="D171" s="248" t="s">
        <v>183</v>
      </c>
      <c r="E171" s="249" t="s">
        <v>21</v>
      </c>
      <c r="F171" s="250" t="s">
        <v>306</v>
      </c>
      <c r="G171" s="247"/>
      <c r="H171" s="251">
        <v>-0.28399999999999997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183</v>
      </c>
      <c r="AU171" s="257" t="s">
        <v>80</v>
      </c>
      <c r="AV171" s="12" t="s">
        <v>80</v>
      </c>
      <c r="AW171" s="12" t="s">
        <v>35</v>
      </c>
      <c r="AX171" s="12" t="s">
        <v>72</v>
      </c>
      <c r="AY171" s="257" t="s">
        <v>169</v>
      </c>
    </row>
    <row r="172" s="13" customFormat="1">
      <c r="B172" s="270"/>
      <c r="C172" s="271"/>
      <c r="D172" s="248" t="s">
        <v>183</v>
      </c>
      <c r="E172" s="272" t="s">
        <v>21</v>
      </c>
      <c r="F172" s="273" t="s">
        <v>209</v>
      </c>
      <c r="G172" s="271"/>
      <c r="H172" s="274">
        <v>0.28699999999999998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AT172" s="280" t="s">
        <v>183</v>
      </c>
      <c r="AU172" s="280" t="s">
        <v>80</v>
      </c>
      <c r="AV172" s="13" t="s">
        <v>95</v>
      </c>
      <c r="AW172" s="13" t="s">
        <v>35</v>
      </c>
      <c r="AX172" s="13" t="s">
        <v>76</v>
      </c>
      <c r="AY172" s="280" t="s">
        <v>169</v>
      </c>
    </row>
    <row r="173" s="1" customFormat="1" ht="25.5" customHeight="1">
      <c r="B173" s="45"/>
      <c r="C173" s="234" t="s">
        <v>307</v>
      </c>
      <c r="D173" s="234" t="s">
        <v>172</v>
      </c>
      <c r="E173" s="235" t="s">
        <v>308</v>
      </c>
      <c r="F173" s="236" t="s">
        <v>309</v>
      </c>
      <c r="G173" s="237" t="s">
        <v>199</v>
      </c>
      <c r="H173" s="238">
        <v>0.308</v>
      </c>
      <c r="I173" s="239"/>
      <c r="J173" s="240">
        <f>ROUND(I173*H173,2)</f>
        <v>0</v>
      </c>
      <c r="K173" s="236" t="s">
        <v>181</v>
      </c>
      <c r="L173" s="71"/>
      <c r="M173" s="241" t="s">
        <v>21</v>
      </c>
      <c r="N173" s="242" t="s">
        <v>43</v>
      </c>
      <c r="O173" s="46"/>
      <c r="P173" s="243">
        <f>O173*H173</f>
        <v>0</v>
      </c>
      <c r="Q173" s="243">
        <v>0</v>
      </c>
      <c r="R173" s="243">
        <f>Q173*H173</f>
        <v>0</v>
      </c>
      <c r="S173" s="243">
        <v>0.066000000000000003</v>
      </c>
      <c r="T173" s="244">
        <f>S173*H173</f>
        <v>0.020328000000000002</v>
      </c>
      <c r="AR173" s="23" t="s">
        <v>95</v>
      </c>
      <c r="AT173" s="23" t="s">
        <v>172</v>
      </c>
      <c r="AU173" s="23" t="s">
        <v>80</v>
      </c>
      <c r="AY173" s="23" t="s">
        <v>169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23" t="s">
        <v>76</v>
      </c>
      <c r="BK173" s="245">
        <f>ROUND(I173*H173,2)</f>
        <v>0</v>
      </c>
      <c r="BL173" s="23" t="s">
        <v>95</v>
      </c>
      <c r="BM173" s="23" t="s">
        <v>310</v>
      </c>
    </row>
    <row r="174" s="12" customFormat="1">
      <c r="B174" s="246"/>
      <c r="C174" s="247"/>
      <c r="D174" s="248" t="s">
        <v>183</v>
      </c>
      <c r="E174" s="249" t="s">
        <v>21</v>
      </c>
      <c r="F174" s="250" t="s">
        <v>311</v>
      </c>
      <c r="G174" s="247"/>
      <c r="H174" s="251">
        <v>0.308</v>
      </c>
      <c r="I174" s="252"/>
      <c r="J174" s="247"/>
      <c r="K174" s="247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183</v>
      </c>
      <c r="AU174" s="257" t="s">
        <v>80</v>
      </c>
      <c r="AV174" s="12" t="s">
        <v>80</v>
      </c>
      <c r="AW174" s="12" t="s">
        <v>35</v>
      </c>
      <c r="AX174" s="12" t="s">
        <v>76</v>
      </c>
      <c r="AY174" s="257" t="s">
        <v>169</v>
      </c>
    </row>
    <row r="175" s="1" customFormat="1" ht="25.5" customHeight="1">
      <c r="B175" s="45"/>
      <c r="C175" s="234" t="s">
        <v>312</v>
      </c>
      <c r="D175" s="234" t="s">
        <v>172</v>
      </c>
      <c r="E175" s="235" t="s">
        <v>313</v>
      </c>
      <c r="F175" s="236" t="s">
        <v>314</v>
      </c>
      <c r="G175" s="237" t="s">
        <v>219</v>
      </c>
      <c r="H175" s="238">
        <v>1.8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0.00073999999999999999</v>
      </c>
      <c r="R175" s="243">
        <f>Q175*H175</f>
        <v>0.0013320000000000001</v>
      </c>
      <c r="S175" s="243">
        <v>0.0080000000000000002</v>
      </c>
      <c r="T175" s="244">
        <f>S175*H175</f>
        <v>0.014400000000000001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315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316</v>
      </c>
      <c r="G176" s="247"/>
      <c r="H176" s="251">
        <v>0.29999999999999999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72</v>
      </c>
      <c r="AY176" s="257" t="s">
        <v>169</v>
      </c>
    </row>
    <row r="177" s="12" customFormat="1">
      <c r="B177" s="246"/>
      <c r="C177" s="247"/>
      <c r="D177" s="248" t="s">
        <v>183</v>
      </c>
      <c r="E177" s="249" t="s">
        <v>21</v>
      </c>
      <c r="F177" s="250" t="s">
        <v>317</v>
      </c>
      <c r="G177" s="247"/>
      <c r="H177" s="251">
        <v>0.29999999999999999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AT177" s="257" t="s">
        <v>183</v>
      </c>
      <c r="AU177" s="257" t="s">
        <v>80</v>
      </c>
      <c r="AV177" s="12" t="s">
        <v>80</v>
      </c>
      <c r="AW177" s="12" t="s">
        <v>35</v>
      </c>
      <c r="AX177" s="12" t="s">
        <v>72</v>
      </c>
      <c r="AY177" s="257" t="s">
        <v>169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318</v>
      </c>
      <c r="G178" s="247"/>
      <c r="H178" s="251">
        <v>0.59999999999999998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319</v>
      </c>
      <c r="G179" s="247"/>
      <c r="H179" s="251">
        <v>0.59999999999999998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3" customFormat="1">
      <c r="B180" s="270"/>
      <c r="C180" s="271"/>
      <c r="D180" s="248" t="s">
        <v>183</v>
      </c>
      <c r="E180" s="272" t="s">
        <v>21</v>
      </c>
      <c r="F180" s="273" t="s">
        <v>209</v>
      </c>
      <c r="G180" s="271"/>
      <c r="H180" s="274">
        <v>1.8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AT180" s="280" t="s">
        <v>183</v>
      </c>
      <c r="AU180" s="280" t="s">
        <v>80</v>
      </c>
      <c r="AV180" s="13" t="s">
        <v>95</v>
      </c>
      <c r="AW180" s="13" t="s">
        <v>35</v>
      </c>
      <c r="AX180" s="13" t="s">
        <v>76</v>
      </c>
      <c r="AY180" s="280" t="s">
        <v>169</v>
      </c>
    </row>
    <row r="181" s="1" customFormat="1" ht="25.5" customHeight="1">
      <c r="B181" s="45"/>
      <c r="C181" s="234" t="s">
        <v>320</v>
      </c>
      <c r="D181" s="234" t="s">
        <v>172</v>
      </c>
      <c r="E181" s="235" t="s">
        <v>321</v>
      </c>
      <c r="F181" s="236" t="s">
        <v>322</v>
      </c>
      <c r="G181" s="237" t="s">
        <v>219</v>
      </c>
      <c r="H181" s="238">
        <v>2.3199999999999998</v>
      </c>
      <c r="I181" s="239"/>
      <c r="J181" s="240">
        <f>ROUND(I181*H181,2)</f>
        <v>0</v>
      </c>
      <c r="K181" s="236" t="s">
        <v>181</v>
      </c>
      <c r="L181" s="71"/>
      <c r="M181" s="241" t="s">
        <v>21</v>
      </c>
      <c r="N181" s="242" t="s">
        <v>43</v>
      </c>
      <c r="O181" s="46"/>
      <c r="P181" s="243">
        <f>O181*H181</f>
        <v>0</v>
      </c>
      <c r="Q181" s="243">
        <v>3.0000000000000001E-05</v>
      </c>
      <c r="R181" s="243">
        <f>Q181*H181</f>
        <v>6.9599999999999998E-05</v>
      </c>
      <c r="S181" s="243">
        <v>0</v>
      </c>
      <c r="T181" s="244">
        <f>S181*H181</f>
        <v>0</v>
      </c>
      <c r="AR181" s="23" t="s">
        <v>95</v>
      </c>
      <c r="AT181" s="23" t="s">
        <v>172</v>
      </c>
      <c r="AU181" s="23" t="s">
        <v>80</v>
      </c>
      <c r="AY181" s="23" t="s">
        <v>169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23" t="s">
        <v>76</v>
      </c>
      <c r="BK181" s="245">
        <f>ROUND(I181*H181,2)</f>
        <v>0</v>
      </c>
      <c r="BL181" s="23" t="s">
        <v>95</v>
      </c>
      <c r="BM181" s="23" t="s">
        <v>323</v>
      </c>
    </row>
    <row r="182" s="12" customFormat="1">
      <c r="B182" s="246"/>
      <c r="C182" s="247"/>
      <c r="D182" s="248" t="s">
        <v>183</v>
      </c>
      <c r="E182" s="249" t="s">
        <v>21</v>
      </c>
      <c r="F182" s="250" t="s">
        <v>324</v>
      </c>
      <c r="G182" s="247"/>
      <c r="H182" s="251">
        <v>2.3199999999999998</v>
      </c>
      <c r="I182" s="252"/>
      <c r="J182" s="247"/>
      <c r="K182" s="247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183</v>
      </c>
      <c r="AU182" s="257" t="s">
        <v>80</v>
      </c>
      <c r="AV182" s="12" t="s">
        <v>80</v>
      </c>
      <c r="AW182" s="12" t="s">
        <v>35</v>
      </c>
      <c r="AX182" s="12" t="s">
        <v>76</v>
      </c>
      <c r="AY182" s="257" t="s">
        <v>169</v>
      </c>
    </row>
    <row r="183" s="1" customFormat="1" ht="25.5" customHeight="1">
      <c r="B183" s="45"/>
      <c r="C183" s="234" t="s">
        <v>325</v>
      </c>
      <c r="D183" s="234" t="s">
        <v>172</v>
      </c>
      <c r="E183" s="235" t="s">
        <v>326</v>
      </c>
      <c r="F183" s="236" t="s">
        <v>327</v>
      </c>
      <c r="G183" s="237" t="s">
        <v>219</v>
      </c>
      <c r="H183" s="238">
        <v>2.3199999999999998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0.00034000000000000002</v>
      </c>
      <c r="R183" s="243">
        <f>Q183*H183</f>
        <v>0.00078879999999999998</v>
      </c>
      <c r="S183" s="243">
        <v>0</v>
      </c>
      <c r="T183" s="244">
        <f>S183*H183</f>
        <v>0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328</v>
      </c>
    </row>
    <row r="184" s="1" customFormat="1" ht="25.5" customHeight="1">
      <c r="B184" s="45"/>
      <c r="C184" s="234" t="s">
        <v>329</v>
      </c>
      <c r="D184" s="234" t="s">
        <v>172</v>
      </c>
      <c r="E184" s="235" t="s">
        <v>330</v>
      </c>
      <c r="F184" s="236" t="s">
        <v>331</v>
      </c>
      <c r="G184" s="237" t="s">
        <v>219</v>
      </c>
      <c r="H184" s="238">
        <v>4.6399999999999997</v>
      </c>
      <c r="I184" s="239"/>
      <c r="J184" s="240">
        <f>ROUND(I184*H184,2)</f>
        <v>0</v>
      </c>
      <c r="K184" s="236" t="s">
        <v>181</v>
      </c>
      <c r="L184" s="71"/>
      <c r="M184" s="241" t="s">
        <v>21</v>
      </c>
      <c r="N184" s="242" t="s">
        <v>43</v>
      </c>
      <c r="O184" s="46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AR184" s="23" t="s">
        <v>95</v>
      </c>
      <c r="AT184" s="23" t="s">
        <v>172</v>
      </c>
      <c r="AU184" s="23" t="s">
        <v>80</v>
      </c>
      <c r="AY184" s="23" t="s">
        <v>169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23" t="s">
        <v>76</v>
      </c>
      <c r="BK184" s="245">
        <f>ROUND(I184*H184,2)</f>
        <v>0</v>
      </c>
      <c r="BL184" s="23" t="s">
        <v>95</v>
      </c>
      <c r="BM184" s="23" t="s">
        <v>332</v>
      </c>
    </row>
    <row r="185" s="12" customFormat="1">
      <c r="B185" s="246"/>
      <c r="C185" s="247"/>
      <c r="D185" s="248" t="s">
        <v>183</v>
      </c>
      <c r="E185" s="249" t="s">
        <v>21</v>
      </c>
      <c r="F185" s="250" t="s">
        <v>333</v>
      </c>
      <c r="G185" s="247"/>
      <c r="H185" s="251">
        <v>4.6399999999999997</v>
      </c>
      <c r="I185" s="252"/>
      <c r="J185" s="247"/>
      <c r="K185" s="247"/>
      <c r="L185" s="253"/>
      <c r="M185" s="254"/>
      <c r="N185" s="255"/>
      <c r="O185" s="255"/>
      <c r="P185" s="255"/>
      <c r="Q185" s="255"/>
      <c r="R185" s="255"/>
      <c r="S185" s="255"/>
      <c r="T185" s="256"/>
      <c r="AT185" s="257" t="s">
        <v>183</v>
      </c>
      <c r="AU185" s="257" t="s">
        <v>80</v>
      </c>
      <c r="AV185" s="12" t="s">
        <v>80</v>
      </c>
      <c r="AW185" s="12" t="s">
        <v>35</v>
      </c>
      <c r="AX185" s="12" t="s">
        <v>76</v>
      </c>
      <c r="AY185" s="257" t="s">
        <v>169</v>
      </c>
    </row>
    <row r="186" s="1" customFormat="1" ht="25.5" customHeight="1">
      <c r="B186" s="45"/>
      <c r="C186" s="234" t="s">
        <v>334</v>
      </c>
      <c r="D186" s="234" t="s">
        <v>172</v>
      </c>
      <c r="E186" s="235" t="s">
        <v>335</v>
      </c>
      <c r="F186" s="236" t="s">
        <v>336</v>
      </c>
      <c r="G186" s="237" t="s">
        <v>219</v>
      </c>
      <c r="H186" s="238">
        <v>4.1200000000000001</v>
      </c>
      <c r="I186" s="239"/>
      <c r="J186" s="240">
        <f>ROUND(I186*H186,2)</f>
        <v>0</v>
      </c>
      <c r="K186" s="236" t="s">
        <v>181</v>
      </c>
      <c r="L186" s="71"/>
      <c r="M186" s="241" t="s">
        <v>21</v>
      </c>
      <c r="N186" s="242" t="s">
        <v>43</v>
      </c>
      <c r="O186" s="46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3" t="s">
        <v>95</v>
      </c>
      <c r="AT186" s="23" t="s">
        <v>172</v>
      </c>
      <c r="AU186" s="23" t="s">
        <v>80</v>
      </c>
      <c r="AY186" s="23" t="s">
        <v>169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3" t="s">
        <v>76</v>
      </c>
      <c r="BK186" s="245">
        <f>ROUND(I186*H186,2)</f>
        <v>0</v>
      </c>
      <c r="BL186" s="23" t="s">
        <v>95</v>
      </c>
      <c r="BM186" s="23" t="s">
        <v>337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338</v>
      </c>
      <c r="G187" s="247"/>
      <c r="H187" s="251">
        <v>2.0600000000000001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72</v>
      </c>
      <c r="AY187" s="257" t="s">
        <v>169</v>
      </c>
    </row>
    <row r="188" s="12" customFormat="1">
      <c r="B188" s="246"/>
      <c r="C188" s="247"/>
      <c r="D188" s="248" t="s">
        <v>183</v>
      </c>
      <c r="E188" s="249" t="s">
        <v>21</v>
      </c>
      <c r="F188" s="250" t="s">
        <v>339</v>
      </c>
      <c r="G188" s="247"/>
      <c r="H188" s="251">
        <v>2.0600000000000001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183</v>
      </c>
      <c r="AU188" s="257" t="s">
        <v>80</v>
      </c>
      <c r="AV188" s="12" t="s">
        <v>80</v>
      </c>
      <c r="AW188" s="12" t="s">
        <v>35</v>
      </c>
      <c r="AX188" s="12" t="s">
        <v>72</v>
      </c>
      <c r="AY188" s="257" t="s">
        <v>169</v>
      </c>
    </row>
    <row r="189" s="13" customFormat="1">
      <c r="B189" s="270"/>
      <c r="C189" s="271"/>
      <c r="D189" s="248" t="s">
        <v>183</v>
      </c>
      <c r="E189" s="272" t="s">
        <v>21</v>
      </c>
      <c r="F189" s="273" t="s">
        <v>209</v>
      </c>
      <c r="G189" s="271"/>
      <c r="H189" s="274">
        <v>4.1200000000000001</v>
      </c>
      <c r="I189" s="275"/>
      <c r="J189" s="271"/>
      <c r="K189" s="271"/>
      <c r="L189" s="276"/>
      <c r="M189" s="277"/>
      <c r="N189" s="278"/>
      <c r="O189" s="278"/>
      <c r="P189" s="278"/>
      <c r="Q189" s="278"/>
      <c r="R189" s="278"/>
      <c r="S189" s="278"/>
      <c r="T189" s="279"/>
      <c r="AT189" s="280" t="s">
        <v>183</v>
      </c>
      <c r="AU189" s="280" t="s">
        <v>80</v>
      </c>
      <c r="AV189" s="13" t="s">
        <v>95</v>
      </c>
      <c r="AW189" s="13" t="s">
        <v>35</v>
      </c>
      <c r="AX189" s="13" t="s">
        <v>76</v>
      </c>
      <c r="AY189" s="280" t="s">
        <v>169</v>
      </c>
    </row>
    <row r="190" s="11" customFormat="1" ht="29.88" customHeight="1">
      <c r="B190" s="218"/>
      <c r="C190" s="219"/>
      <c r="D190" s="220" t="s">
        <v>71</v>
      </c>
      <c r="E190" s="232" t="s">
        <v>340</v>
      </c>
      <c r="F190" s="232" t="s">
        <v>341</v>
      </c>
      <c r="G190" s="219"/>
      <c r="H190" s="219"/>
      <c r="I190" s="222"/>
      <c r="J190" s="233">
        <f>BK190</f>
        <v>0</v>
      </c>
      <c r="K190" s="219"/>
      <c r="L190" s="224"/>
      <c r="M190" s="225"/>
      <c r="N190" s="226"/>
      <c r="O190" s="226"/>
      <c r="P190" s="227">
        <f>SUM(P191:P199)</f>
        <v>0</v>
      </c>
      <c r="Q190" s="226"/>
      <c r="R190" s="227">
        <f>SUM(R191:R199)</f>
        <v>0</v>
      </c>
      <c r="S190" s="226"/>
      <c r="T190" s="228">
        <f>SUM(T191:T199)</f>
        <v>0</v>
      </c>
      <c r="AR190" s="229" t="s">
        <v>76</v>
      </c>
      <c r="AT190" s="230" t="s">
        <v>71</v>
      </c>
      <c r="AU190" s="230" t="s">
        <v>76</v>
      </c>
      <c r="AY190" s="229" t="s">
        <v>169</v>
      </c>
      <c r="BK190" s="231">
        <f>SUM(BK191:BK199)</f>
        <v>0</v>
      </c>
    </row>
    <row r="191" s="1" customFormat="1" ht="25.5" customHeight="1">
      <c r="B191" s="45"/>
      <c r="C191" s="234" t="s">
        <v>342</v>
      </c>
      <c r="D191" s="234" t="s">
        <v>172</v>
      </c>
      <c r="E191" s="235" t="s">
        <v>343</v>
      </c>
      <c r="F191" s="236" t="s">
        <v>344</v>
      </c>
      <c r="G191" s="237" t="s">
        <v>187</v>
      </c>
      <c r="H191" s="238">
        <v>0.85399999999999998</v>
      </c>
      <c r="I191" s="239"/>
      <c r="J191" s="240">
        <f>ROUND(I191*H191,2)</f>
        <v>0</v>
      </c>
      <c r="K191" s="236" t="s">
        <v>181</v>
      </c>
      <c r="L191" s="71"/>
      <c r="M191" s="241" t="s">
        <v>21</v>
      </c>
      <c r="N191" s="242" t="s">
        <v>43</v>
      </c>
      <c r="O191" s="46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AR191" s="23" t="s">
        <v>95</v>
      </c>
      <c r="AT191" s="23" t="s">
        <v>172</v>
      </c>
      <c r="AU191" s="23" t="s">
        <v>80</v>
      </c>
      <c r="AY191" s="23" t="s">
        <v>169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23" t="s">
        <v>76</v>
      </c>
      <c r="BK191" s="245">
        <f>ROUND(I191*H191,2)</f>
        <v>0</v>
      </c>
      <c r="BL191" s="23" t="s">
        <v>95</v>
      </c>
      <c r="BM191" s="23" t="s">
        <v>345</v>
      </c>
    </row>
    <row r="192" s="1" customFormat="1" ht="38.25" customHeight="1">
      <c r="B192" s="45"/>
      <c r="C192" s="234" t="s">
        <v>346</v>
      </c>
      <c r="D192" s="234" t="s">
        <v>172</v>
      </c>
      <c r="E192" s="235" t="s">
        <v>347</v>
      </c>
      <c r="F192" s="236" t="s">
        <v>348</v>
      </c>
      <c r="G192" s="237" t="s">
        <v>187</v>
      </c>
      <c r="H192" s="238">
        <v>0.85399999999999998</v>
      </c>
      <c r="I192" s="239"/>
      <c r="J192" s="240">
        <f>ROUND(I192*H192,2)</f>
        <v>0</v>
      </c>
      <c r="K192" s="236" t="s">
        <v>181</v>
      </c>
      <c r="L192" s="71"/>
      <c r="M192" s="241" t="s">
        <v>21</v>
      </c>
      <c r="N192" s="242" t="s">
        <v>43</v>
      </c>
      <c r="O192" s="46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AR192" s="23" t="s">
        <v>95</v>
      </c>
      <c r="AT192" s="23" t="s">
        <v>172</v>
      </c>
      <c r="AU192" s="23" t="s">
        <v>80</v>
      </c>
      <c r="AY192" s="23" t="s">
        <v>169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23" t="s">
        <v>76</v>
      </c>
      <c r="BK192" s="245">
        <f>ROUND(I192*H192,2)</f>
        <v>0</v>
      </c>
      <c r="BL192" s="23" t="s">
        <v>95</v>
      </c>
      <c r="BM192" s="23" t="s">
        <v>349</v>
      </c>
    </row>
    <row r="193" s="1" customFormat="1" ht="25.5" customHeight="1">
      <c r="B193" s="45"/>
      <c r="C193" s="234" t="s">
        <v>350</v>
      </c>
      <c r="D193" s="234" t="s">
        <v>172</v>
      </c>
      <c r="E193" s="235" t="s">
        <v>351</v>
      </c>
      <c r="F193" s="236" t="s">
        <v>352</v>
      </c>
      <c r="G193" s="237" t="s">
        <v>187</v>
      </c>
      <c r="H193" s="238">
        <v>0.85399999999999998</v>
      </c>
      <c r="I193" s="239"/>
      <c r="J193" s="240">
        <f>ROUND(I193*H193,2)</f>
        <v>0</v>
      </c>
      <c r="K193" s="236" t="s">
        <v>181</v>
      </c>
      <c r="L193" s="71"/>
      <c r="M193" s="241" t="s">
        <v>21</v>
      </c>
      <c r="N193" s="242" t="s">
        <v>43</v>
      </c>
      <c r="O193" s="46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3" t="s">
        <v>95</v>
      </c>
      <c r="AT193" s="23" t="s">
        <v>172</v>
      </c>
      <c r="AU193" s="23" t="s">
        <v>80</v>
      </c>
      <c r="AY193" s="23" t="s">
        <v>169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3" t="s">
        <v>76</v>
      </c>
      <c r="BK193" s="245">
        <f>ROUND(I193*H193,2)</f>
        <v>0</v>
      </c>
      <c r="BL193" s="23" t="s">
        <v>95</v>
      </c>
      <c r="BM193" s="23" t="s">
        <v>353</v>
      </c>
    </row>
    <row r="194" s="1" customFormat="1" ht="25.5" customHeight="1">
      <c r="B194" s="45"/>
      <c r="C194" s="234" t="s">
        <v>354</v>
      </c>
      <c r="D194" s="234" t="s">
        <v>172</v>
      </c>
      <c r="E194" s="235" t="s">
        <v>355</v>
      </c>
      <c r="F194" s="236" t="s">
        <v>356</v>
      </c>
      <c r="G194" s="237" t="s">
        <v>187</v>
      </c>
      <c r="H194" s="238">
        <v>11.956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357</v>
      </c>
    </row>
    <row r="195" s="12" customFormat="1">
      <c r="B195" s="246"/>
      <c r="C195" s="247"/>
      <c r="D195" s="248" t="s">
        <v>183</v>
      </c>
      <c r="E195" s="249" t="s">
        <v>21</v>
      </c>
      <c r="F195" s="250" t="s">
        <v>358</v>
      </c>
      <c r="G195" s="247"/>
      <c r="H195" s="251">
        <v>11.956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183</v>
      </c>
      <c r="AU195" s="257" t="s">
        <v>80</v>
      </c>
      <c r="AV195" s="12" t="s">
        <v>80</v>
      </c>
      <c r="AW195" s="12" t="s">
        <v>35</v>
      </c>
      <c r="AX195" s="12" t="s">
        <v>76</v>
      </c>
      <c r="AY195" s="257" t="s">
        <v>169</v>
      </c>
    </row>
    <row r="196" s="1" customFormat="1" ht="25.5" customHeight="1">
      <c r="B196" s="45"/>
      <c r="C196" s="234" t="s">
        <v>359</v>
      </c>
      <c r="D196" s="234" t="s">
        <v>172</v>
      </c>
      <c r="E196" s="235" t="s">
        <v>360</v>
      </c>
      <c r="F196" s="236" t="s">
        <v>361</v>
      </c>
      <c r="G196" s="237" t="s">
        <v>187</v>
      </c>
      <c r="H196" s="238">
        <v>0.72399999999999998</v>
      </c>
      <c r="I196" s="239"/>
      <c r="J196" s="240">
        <f>ROUND(I196*H196,2)</f>
        <v>0</v>
      </c>
      <c r="K196" s="236" t="s">
        <v>181</v>
      </c>
      <c r="L196" s="71"/>
      <c r="M196" s="241" t="s">
        <v>21</v>
      </c>
      <c r="N196" s="242" t="s">
        <v>43</v>
      </c>
      <c r="O196" s="46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AR196" s="23" t="s">
        <v>95</v>
      </c>
      <c r="AT196" s="23" t="s">
        <v>172</v>
      </c>
      <c r="AU196" s="23" t="s">
        <v>80</v>
      </c>
      <c r="AY196" s="23" t="s">
        <v>169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23" t="s">
        <v>76</v>
      </c>
      <c r="BK196" s="245">
        <f>ROUND(I196*H196,2)</f>
        <v>0</v>
      </c>
      <c r="BL196" s="23" t="s">
        <v>95</v>
      </c>
      <c r="BM196" s="23" t="s">
        <v>362</v>
      </c>
    </row>
    <row r="197" s="12" customFormat="1">
      <c r="B197" s="246"/>
      <c r="C197" s="247"/>
      <c r="D197" s="248" t="s">
        <v>183</v>
      </c>
      <c r="E197" s="249" t="s">
        <v>21</v>
      </c>
      <c r="F197" s="250" t="s">
        <v>363</v>
      </c>
      <c r="G197" s="247"/>
      <c r="H197" s="251">
        <v>0.72399999999999998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183</v>
      </c>
      <c r="AU197" s="257" t="s">
        <v>80</v>
      </c>
      <c r="AV197" s="12" t="s">
        <v>80</v>
      </c>
      <c r="AW197" s="12" t="s">
        <v>35</v>
      </c>
      <c r="AX197" s="12" t="s">
        <v>76</v>
      </c>
      <c r="AY197" s="257" t="s">
        <v>169</v>
      </c>
    </row>
    <row r="198" s="1" customFormat="1" ht="16.5" customHeight="1">
      <c r="B198" s="45"/>
      <c r="C198" s="234" t="s">
        <v>364</v>
      </c>
      <c r="D198" s="234" t="s">
        <v>172</v>
      </c>
      <c r="E198" s="235" t="s">
        <v>365</v>
      </c>
      <c r="F198" s="236" t="s">
        <v>366</v>
      </c>
      <c r="G198" s="237" t="s">
        <v>187</v>
      </c>
      <c r="H198" s="238">
        <v>0.13</v>
      </c>
      <c r="I198" s="239"/>
      <c r="J198" s="240">
        <f>ROUND(I198*H198,2)</f>
        <v>0</v>
      </c>
      <c r="K198" s="236" t="s">
        <v>181</v>
      </c>
      <c r="L198" s="71"/>
      <c r="M198" s="241" t="s">
        <v>21</v>
      </c>
      <c r="N198" s="242" t="s">
        <v>43</v>
      </c>
      <c r="O198" s="46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3" t="s">
        <v>95</v>
      </c>
      <c r="AT198" s="23" t="s">
        <v>172</v>
      </c>
      <c r="AU198" s="23" t="s">
        <v>80</v>
      </c>
      <c r="AY198" s="23" t="s">
        <v>169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3" t="s">
        <v>76</v>
      </c>
      <c r="BK198" s="245">
        <f>ROUND(I198*H198,2)</f>
        <v>0</v>
      </c>
      <c r="BL198" s="23" t="s">
        <v>95</v>
      </c>
      <c r="BM198" s="23" t="s">
        <v>367</v>
      </c>
    </row>
    <row r="199" s="12" customFormat="1">
      <c r="B199" s="246"/>
      <c r="C199" s="247"/>
      <c r="D199" s="248" t="s">
        <v>183</v>
      </c>
      <c r="E199" s="249" t="s">
        <v>21</v>
      </c>
      <c r="F199" s="250" t="s">
        <v>368</v>
      </c>
      <c r="G199" s="247"/>
      <c r="H199" s="251">
        <v>0.13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183</v>
      </c>
      <c r="AU199" s="257" t="s">
        <v>80</v>
      </c>
      <c r="AV199" s="12" t="s">
        <v>80</v>
      </c>
      <c r="AW199" s="12" t="s">
        <v>35</v>
      </c>
      <c r="AX199" s="12" t="s">
        <v>76</v>
      </c>
      <c r="AY199" s="257" t="s">
        <v>169</v>
      </c>
    </row>
    <row r="200" s="11" customFormat="1" ht="29.88" customHeight="1">
      <c r="B200" s="218"/>
      <c r="C200" s="219"/>
      <c r="D200" s="220" t="s">
        <v>71</v>
      </c>
      <c r="E200" s="232" t="s">
        <v>369</v>
      </c>
      <c r="F200" s="232" t="s">
        <v>370</v>
      </c>
      <c r="G200" s="219"/>
      <c r="H200" s="219"/>
      <c r="I200" s="222"/>
      <c r="J200" s="233">
        <f>BK200</f>
        <v>0</v>
      </c>
      <c r="K200" s="219"/>
      <c r="L200" s="224"/>
      <c r="M200" s="225"/>
      <c r="N200" s="226"/>
      <c r="O200" s="226"/>
      <c r="P200" s="227">
        <f>P201</f>
        <v>0</v>
      </c>
      <c r="Q200" s="226"/>
      <c r="R200" s="227">
        <f>R201</f>
        <v>0</v>
      </c>
      <c r="S200" s="226"/>
      <c r="T200" s="228">
        <f>T201</f>
        <v>0</v>
      </c>
      <c r="AR200" s="229" t="s">
        <v>76</v>
      </c>
      <c r="AT200" s="230" t="s">
        <v>71</v>
      </c>
      <c r="AU200" s="230" t="s">
        <v>76</v>
      </c>
      <c r="AY200" s="229" t="s">
        <v>169</v>
      </c>
      <c r="BK200" s="231">
        <f>BK201</f>
        <v>0</v>
      </c>
    </row>
    <row r="201" s="1" customFormat="1" ht="38.25" customHeight="1">
      <c r="B201" s="45"/>
      <c r="C201" s="234" t="s">
        <v>371</v>
      </c>
      <c r="D201" s="234" t="s">
        <v>172</v>
      </c>
      <c r="E201" s="235" t="s">
        <v>372</v>
      </c>
      <c r="F201" s="236" t="s">
        <v>373</v>
      </c>
      <c r="G201" s="237" t="s">
        <v>187</v>
      </c>
      <c r="H201" s="238">
        <v>0.95099999999999996</v>
      </c>
      <c r="I201" s="239"/>
      <c r="J201" s="240">
        <f>ROUND(I201*H201,2)</f>
        <v>0</v>
      </c>
      <c r="K201" s="236" t="s">
        <v>181</v>
      </c>
      <c r="L201" s="71"/>
      <c r="M201" s="241" t="s">
        <v>21</v>
      </c>
      <c r="N201" s="242" t="s">
        <v>43</v>
      </c>
      <c r="O201" s="46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AR201" s="23" t="s">
        <v>95</v>
      </c>
      <c r="AT201" s="23" t="s">
        <v>172</v>
      </c>
      <c r="AU201" s="23" t="s">
        <v>80</v>
      </c>
      <c r="AY201" s="23" t="s">
        <v>169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23" t="s">
        <v>76</v>
      </c>
      <c r="BK201" s="245">
        <f>ROUND(I201*H201,2)</f>
        <v>0</v>
      </c>
      <c r="BL201" s="23" t="s">
        <v>95</v>
      </c>
      <c r="BM201" s="23" t="s">
        <v>374</v>
      </c>
    </row>
    <row r="202" s="11" customFormat="1" ht="37.44" customHeight="1">
      <c r="B202" s="218"/>
      <c r="C202" s="219"/>
      <c r="D202" s="220" t="s">
        <v>71</v>
      </c>
      <c r="E202" s="221" t="s">
        <v>375</v>
      </c>
      <c r="F202" s="221" t="s">
        <v>376</v>
      </c>
      <c r="G202" s="219"/>
      <c r="H202" s="219"/>
      <c r="I202" s="222"/>
      <c r="J202" s="223">
        <f>BK202</f>
        <v>0</v>
      </c>
      <c r="K202" s="219"/>
      <c r="L202" s="224"/>
      <c r="M202" s="225"/>
      <c r="N202" s="226"/>
      <c r="O202" s="226"/>
      <c r="P202" s="227">
        <f>P203+P228+P245+P259</f>
        <v>0</v>
      </c>
      <c r="Q202" s="226"/>
      <c r="R202" s="227">
        <f>R203+R228+R245+R259</f>
        <v>0.15812655000000001</v>
      </c>
      <c r="S202" s="226"/>
      <c r="T202" s="228">
        <f>T203+T228+T245+T259</f>
        <v>0.13036153</v>
      </c>
      <c r="AR202" s="229" t="s">
        <v>80</v>
      </c>
      <c r="AT202" s="230" t="s">
        <v>71</v>
      </c>
      <c r="AU202" s="230" t="s">
        <v>72</v>
      </c>
      <c r="AY202" s="229" t="s">
        <v>169</v>
      </c>
      <c r="BK202" s="231">
        <f>BK203+BK228+BK245+BK259</f>
        <v>0</v>
      </c>
    </row>
    <row r="203" s="11" customFormat="1" ht="19.92" customHeight="1">
      <c r="B203" s="218"/>
      <c r="C203" s="219"/>
      <c r="D203" s="220" t="s">
        <v>71</v>
      </c>
      <c r="E203" s="232" t="s">
        <v>377</v>
      </c>
      <c r="F203" s="232" t="s">
        <v>378</v>
      </c>
      <c r="G203" s="219"/>
      <c r="H203" s="219"/>
      <c r="I203" s="222"/>
      <c r="J203" s="233">
        <f>BK203</f>
        <v>0</v>
      </c>
      <c r="K203" s="219"/>
      <c r="L203" s="224"/>
      <c r="M203" s="225"/>
      <c r="N203" s="226"/>
      <c r="O203" s="226"/>
      <c r="P203" s="227">
        <f>SUM(P204:P227)</f>
        <v>0</v>
      </c>
      <c r="Q203" s="226"/>
      <c r="R203" s="227">
        <f>SUM(R204:R227)</f>
        <v>0.10130061999999999</v>
      </c>
      <c r="S203" s="226"/>
      <c r="T203" s="228">
        <f>SUM(T204:T227)</f>
        <v>0.081055999999999989</v>
      </c>
      <c r="AR203" s="229" t="s">
        <v>80</v>
      </c>
      <c r="AT203" s="230" t="s">
        <v>71</v>
      </c>
      <c r="AU203" s="230" t="s">
        <v>76</v>
      </c>
      <c r="AY203" s="229" t="s">
        <v>169</v>
      </c>
      <c r="BK203" s="231">
        <f>SUM(BK204:BK227)</f>
        <v>0</v>
      </c>
    </row>
    <row r="204" s="1" customFormat="1" ht="16.5" customHeight="1">
      <c r="B204" s="45"/>
      <c r="C204" s="234" t="s">
        <v>379</v>
      </c>
      <c r="D204" s="234" t="s">
        <v>172</v>
      </c>
      <c r="E204" s="235" t="s">
        <v>380</v>
      </c>
      <c r="F204" s="236" t="s">
        <v>381</v>
      </c>
      <c r="G204" s="237" t="s">
        <v>219</v>
      </c>
      <c r="H204" s="238">
        <v>2.0600000000000001</v>
      </c>
      <c r="I204" s="239"/>
      <c r="J204" s="240">
        <f>ROUND(I204*H204,2)</f>
        <v>0</v>
      </c>
      <c r="K204" s="236" t="s">
        <v>21</v>
      </c>
      <c r="L204" s="71"/>
      <c r="M204" s="241" t="s">
        <v>21</v>
      </c>
      <c r="N204" s="242" t="s">
        <v>43</v>
      </c>
      <c r="O204" s="46"/>
      <c r="P204" s="243">
        <f>O204*H204</f>
        <v>0</v>
      </c>
      <c r="Q204" s="243">
        <v>0</v>
      </c>
      <c r="R204" s="243">
        <f>Q204*H204</f>
        <v>0</v>
      </c>
      <c r="S204" s="243">
        <v>0.00010000000000000001</v>
      </c>
      <c r="T204" s="244">
        <f>S204*H204</f>
        <v>0.00020600000000000002</v>
      </c>
      <c r="AR204" s="23" t="s">
        <v>252</v>
      </c>
      <c r="AT204" s="23" t="s">
        <v>172</v>
      </c>
      <c r="AU204" s="23" t="s">
        <v>80</v>
      </c>
      <c r="AY204" s="23" t="s">
        <v>169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23" t="s">
        <v>76</v>
      </c>
      <c r="BK204" s="245">
        <f>ROUND(I204*H204,2)</f>
        <v>0</v>
      </c>
      <c r="BL204" s="23" t="s">
        <v>252</v>
      </c>
      <c r="BM204" s="23" t="s">
        <v>382</v>
      </c>
    </row>
    <row r="205" s="12" customFormat="1">
      <c r="B205" s="246"/>
      <c r="C205" s="247"/>
      <c r="D205" s="248" t="s">
        <v>183</v>
      </c>
      <c r="E205" s="249" t="s">
        <v>21</v>
      </c>
      <c r="F205" s="250" t="s">
        <v>338</v>
      </c>
      <c r="G205" s="247"/>
      <c r="H205" s="251">
        <v>2.0600000000000001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AT205" s="257" t="s">
        <v>183</v>
      </c>
      <c r="AU205" s="257" t="s">
        <v>80</v>
      </c>
      <c r="AV205" s="12" t="s">
        <v>80</v>
      </c>
      <c r="AW205" s="12" t="s">
        <v>35</v>
      </c>
      <c r="AX205" s="12" t="s">
        <v>76</v>
      </c>
      <c r="AY205" s="257" t="s">
        <v>169</v>
      </c>
    </row>
    <row r="206" s="1" customFormat="1" ht="16.5" customHeight="1">
      <c r="B206" s="45"/>
      <c r="C206" s="234" t="s">
        <v>383</v>
      </c>
      <c r="D206" s="234" t="s">
        <v>172</v>
      </c>
      <c r="E206" s="235" t="s">
        <v>384</v>
      </c>
      <c r="F206" s="236" t="s">
        <v>385</v>
      </c>
      <c r="G206" s="237" t="s">
        <v>386</v>
      </c>
      <c r="H206" s="238">
        <v>62.210000000000001</v>
      </c>
      <c r="I206" s="239"/>
      <c r="J206" s="240">
        <f>ROUND(I206*H206,2)</f>
        <v>0</v>
      </c>
      <c r="K206" s="236" t="s">
        <v>181</v>
      </c>
      <c r="L206" s="71"/>
      <c r="M206" s="241" t="s">
        <v>21</v>
      </c>
      <c r="N206" s="242" t="s">
        <v>43</v>
      </c>
      <c r="O206" s="46"/>
      <c r="P206" s="243">
        <f>O206*H206</f>
        <v>0</v>
      </c>
      <c r="Q206" s="243">
        <v>6.9999999999999994E-05</v>
      </c>
      <c r="R206" s="243">
        <f>Q206*H206</f>
        <v>0.0043546999999999995</v>
      </c>
      <c r="S206" s="243">
        <v>0</v>
      </c>
      <c r="T206" s="244">
        <f>S206*H206</f>
        <v>0</v>
      </c>
      <c r="AR206" s="23" t="s">
        <v>252</v>
      </c>
      <c r="AT206" s="23" t="s">
        <v>172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252</v>
      </c>
      <c r="BM206" s="23" t="s">
        <v>387</v>
      </c>
    </row>
    <row r="207" s="12" customFormat="1">
      <c r="B207" s="246"/>
      <c r="C207" s="247"/>
      <c r="D207" s="248" t="s">
        <v>183</v>
      </c>
      <c r="E207" s="249" t="s">
        <v>21</v>
      </c>
      <c r="F207" s="250" t="s">
        <v>388</v>
      </c>
      <c r="G207" s="247"/>
      <c r="H207" s="251">
        <v>35.551000000000002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183</v>
      </c>
      <c r="AU207" s="257" t="s">
        <v>80</v>
      </c>
      <c r="AV207" s="12" t="s">
        <v>80</v>
      </c>
      <c r="AW207" s="12" t="s">
        <v>35</v>
      </c>
      <c r="AX207" s="12" t="s">
        <v>72</v>
      </c>
      <c r="AY207" s="257" t="s">
        <v>169</v>
      </c>
    </row>
    <row r="208" s="12" customFormat="1">
      <c r="B208" s="246"/>
      <c r="C208" s="247"/>
      <c r="D208" s="248" t="s">
        <v>183</v>
      </c>
      <c r="E208" s="249" t="s">
        <v>21</v>
      </c>
      <c r="F208" s="250" t="s">
        <v>389</v>
      </c>
      <c r="G208" s="247"/>
      <c r="H208" s="251">
        <v>22.050999999999998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183</v>
      </c>
      <c r="AU208" s="257" t="s">
        <v>80</v>
      </c>
      <c r="AV208" s="12" t="s">
        <v>80</v>
      </c>
      <c r="AW208" s="12" t="s">
        <v>35</v>
      </c>
      <c r="AX208" s="12" t="s">
        <v>72</v>
      </c>
      <c r="AY208" s="257" t="s">
        <v>169</v>
      </c>
    </row>
    <row r="209" s="13" customFormat="1">
      <c r="B209" s="270"/>
      <c r="C209" s="271"/>
      <c r="D209" s="248" t="s">
        <v>183</v>
      </c>
      <c r="E209" s="272" t="s">
        <v>21</v>
      </c>
      <c r="F209" s="273" t="s">
        <v>209</v>
      </c>
      <c r="G209" s="271"/>
      <c r="H209" s="274">
        <v>57.601999999999997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AT209" s="280" t="s">
        <v>183</v>
      </c>
      <c r="AU209" s="280" t="s">
        <v>80</v>
      </c>
      <c r="AV209" s="13" t="s">
        <v>95</v>
      </c>
      <c r="AW209" s="13" t="s">
        <v>35</v>
      </c>
      <c r="AX209" s="13" t="s">
        <v>72</v>
      </c>
      <c r="AY209" s="280" t="s">
        <v>169</v>
      </c>
    </row>
    <row r="210" s="12" customFormat="1">
      <c r="B210" s="246"/>
      <c r="C210" s="247"/>
      <c r="D210" s="248" t="s">
        <v>183</v>
      </c>
      <c r="E210" s="249" t="s">
        <v>21</v>
      </c>
      <c r="F210" s="250" t="s">
        <v>390</v>
      </c>
      <c r="G210" s="247"/>
      <c r="H210" s="251">
        <v>62.210000000000001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183</v>
      </c>
      <c r="AU210" s="257" t="s">
        <v>80</v>
      </c>
      <c r="AV210" s="12" t="s">
        <v>80</v>
      </c>
      <c r="AW210" s="12" t="s">
        <v>35</v>
      </c>
      <c r="AX210" s="12" t="s">
        <v>76</v>
      </c>
      <c r="AY210" s="257" t="s">
        <v>169</v>
      </c>
    </row>
    <row r="211" s="1" customFormat="1" ht="16.5" customHeight="1">
      <c r="B211" s="45"/>
      <c r="C211" s="258" t="s">
        <v>391</v>
      </c>
      <c r="D211" s="258" t="s">
        <v>190</v>
      </c>
      <c r="E211" s="259" t="s">
        <v>392</v>
      </c>
      <c r="F211" s="260" t="s">
        <v>393</v>
      </c>
      <c r="G211" s="261" t="s">
        <v>187</v>
      </c>
      <c r="H211" s="262">
        <v>0.039</v>
      </c>
      <c r="I211" s="263"/>
      <c r="J211" s="264">
        <f>ROUND(I211*H211,2)</f>
        <v>0</v>
      </c>
      <c r="K211" s="260" t="s">
        <v>181</v>
      </c>
      <c r="L211" s="265"/>
      <c r="M211" s="266" t="s">
        <v>21</v>
      </c>
      <c r="N211" s="267" t="s">
        <v>43</v>
      </c>
      <c r="O211" s="46"/>
      <c r="P211" s="243">
        <f>O211*H211</f>
        <v>0</v>
      </c>
      <c r="Q211" s="243">
        <v>1</v>
      </c>
      <c r="R211" s="243">
        <f>Q211*H211</f>
        <v>0.039</v>
      </c>
      <c r="S211" s="243">
        <v>0</v>
      </c>
      <c r="T211" s="244">
        <f>S211*H211</f>
        <v>0</v>
      </c>
      <c r="AR211" s="23" t="s">
        <v>334</v>
      </c>
      <c r="AT211" s="23" t="s">
        <v>190</v>
      </c>
      <c r="AU211" s="23" t="s">
        <v>80</v>
      </c>
      <c r="AY211" s="23" t="s">
        <v>169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23" t="s">
        <v>76</v>
      </c>
      <c r="BK211" s="245">
        <f>ROUND(I211*H211,2)</f>
        <v>0</v>
      </c>
      <c r="BL211" s="23" t="s">
        <v>252</v>
      </c>
      <c r="BM211" s="23" t="s">
        <v>394</v>
      </c>
    </row>
    <row r="212" s="12" customFormat="1">
      <c r="B212" s="246"/>
      <c r="C212" s="247"/>
      <c r="D212" s="248" t="s">
        <v>183</v>
      </c>
      <c r="E212" s="249" t="s">
        <v>21</v>
      </c>
      <c r="F212" s="250" t="s">
        <v>395</v>
      </c>
      <c r="G212" s="247"/>
      <c r="H212" s="251">
        <v>0.035999999999999997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183</v>
      </c>
      <c r="AU212" s="257" t="s">
        <v>80</v>
      </c>
      <c r="AV212" s="12" t="s">
        <v>80</v>
      </c>
      <c r="AW212" s="12" t="s">
        <v>35</v>
      </c>
      <c r="AX212" s="12" t="s">
        <v>72</v>
      </c>
      <c r="AY212" s="257" t="s">
        <v>169</v>
      </c>
    </row>
    <row r="213" s="12" customFormat="1">
      <c r="B213" s="246"/>
      <c r="C213" s="247"/>
      <c r="D213" s="248" t="s">
        <v>183</v>
      </c>
      <c r="E213" s="249" t="s">
        <v>21</v>
      </c>
      <c r="F213" s="250" t="s">
        <v>396</v>
      </c>
      <c r="G213" s="247"/>
      <c r="H213" s="251">
        <v>0.039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183</v>
      </c>
      <c r="AU213" s="257" t="s">
        <v>80</v>
      </c>
      <c r="AV213" s="12" t="s">
        <v>80</v>
      </c>
      <c r="AW213" s="12" t="s">
        <v>35</v>
      </c>
      <c r="AX213" s="12" t="s">
        <v>76</v>
      </c>
      <c r="AY213" s="257" t="s">
        <v>169</v>
      </c>
    </row>
    <row r="214" s="1" customFormat="1" ht="16.5" customHeight="1">
      <c r="B214" s="45"/>
      <c r="C214" s="258" t="s">
        <v>397</v>
      </c>
      <c r="D214" s="258" t="s">
        <v>190</v>
      </c>
      <c r="E214" s="259" t="s">
        <v>398</v>
      </c>
      <c r="F214" s="260" t="s">
        <v>399</v>
      </c>
      <c r="G214" s="261" t="s">
        <v>187</v>
      </c>
      <c r="H214" s="262">
        <v>0.024</v>
      </c>
      <c r="I214" s="263"/>
      <c r="J214" s="264">
        <f>ROUND(I214*H214,2)</f>
        <v>0</v>
      </c>
      <c r="K214" s="260" t="s">
        <v>21</v>
      </c>
      <c r="L214" s="265"/>
      <c r="M214" s="266" t="s">
        <v>21</v>
      </c>
      <c r="N214" s="267" t="s">
        <v>43</v>
      </c>
      <c r="O214" s="46"/>
      <c r="P214" s="243">
        <f>O214*H214</f>
        <v>0</v>
      </c>
      <c r="Q214" s="243">
        <v>1</v>
      </c>
      <c r="R214" s="243">
        <f>Q214*H214</f>
        <v>0.024</v>
      </c>
      <c r="S214" s="243">
        <v>0</v>
      </c>
      <c r="T214" s="244">
        <f>S214*H214</f>
        <v>0</v>
      </c>
      <c r="AR214" s="23" t="s">
        <v>334</v>
      </c>
      <c r="AT214" s="23" t="s">
        <v>190</v>
      </c>
      <c r="AU214" s="23" t="s">
        <v>80</v>
      </c>
      <c r="AY214" s="23" t="s">
        <v>169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23" t="s">
        <v>76</v>
      </c>
      <c r="BK214" s="245">
        <f>ROUND(I214*H214,2)</f>
        <v>0</v>
      </c>
      <c r="BL214" s="23" t="s">
        <v>252</v>
      </c>
      <c r="BM214" s="23" t="s">
        <v>400</v>
      </c>
    </row>
    <row r="215" s="12" customFormat="1">
      <c r="B215" s="246"/>
      <c r="C215" s="247"/>
      <c r="D215" s="248" t="s">
        <v>183</v>
      </c>
      <c r="E215" s="249" t="s">
        <v>21</v>
      </c>
      <c r="F215" s="250" t="s">
        <v>401</v>
      </c>
      <c r="G215" s="247"/>
      <c r="H215" s="251">
        <v>0.021999999999999999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183</v>
      </c>
      <c r="AU215" s="257" t="s">
        <v>80</v>
      </c>
      <c r="AV215" s="12" t="s">
        <v>80</v>
      </c>
      <c r="AW215" s="12" t="s">
        <v>35</v>
      </c>
      <c r="AX215" s="12" t="s">
        <v>72</v>
      </c>
      <c r="AY215" s="257" t="s">
        <v>169</v>
      </c>
    </row>
    <row r="216" s="12" customFormat="1">
      <c r="B216" s="246"/>
      <c r="C216" s="247"/>
      <c r="D216" s="248" t="s">
        <v>183</v>
      </c>
      <c r="E216" s="249" t="s">
        <v>21</v>
      </c>
      <c r="F216" s="250" t="s">
        <v>402</v>
      </c>
      <c r="G216" s="247"/>
      <c r="H216" s="251">
        <v>0.024</v>
      </c>
      <c r="I216" s="252"/>
      <c r="J216" s="247"/>
      <c r="K216" s="247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183</v>
      </c>
      <c r="AU216" s="257" t="s">
        <v>80</v>
      </c>
      <c r="AV216" s="12" t="s">
        <v>80</v>
      </c>
      <c r="AW216" s="12" t="s">
        <v>35</v>
      </c>
      <c r="AX216" s="12" t="s">
        <v>76</v>
      </c>
      <c r="AY216" s="257" t="s">
        <v>169</v>
      </c>
    </row>
    <row r="217" s="1" customFormat="1" ht="25.5" customHeight="1">
      <c r="B217" s="45"/>
      <c r="C217" s="234" t="s">
        <v>403</v>
      </c>
      <c r="D217" s="234" t="s">
        <v>172</v>
      </c>
      <c r="E217" s="235" t="s">
        <v>404</v>
      </c>
      <c r="F217" s="236" t="s">
        <v>405</v>
      </c>
      <c r="G217" s="237" t="s">
        <v>386</v>
      </c>
      <c r="H217" s="238">
        <v>32.432000000000002</v>
      </c>
      <c r="I217" s="239"/>
      <c r="J217" s="240">
        <f>ROUND(I217*H217,2)</f>
        <v>0</v>
      </c>
      <c r="K217" s="236" t="s">
        <v>181</v>
      </c>
      <c r="L217" s="71"/>
      <c r="M217" s="241" t="s">
        <v>21</v>
      </c>
      <c r="N217" s="242" t="s">
        <v>43</v>
      </c>
      <c r="O217" s="46"/>
      <c r="P217" s="243">
        <f>O217*H217</f>
        <v>0</v>
      </c>
      <c r="Q217" s="243">
        <v>6.0000000000000002E-05</v>
      </c>
      <c r="R217" s="243">
        <f>Q217*H217</f>
        <v>0.0019459200000000001</v>
      </c>
      <c r="S217" s="243">
        <v>0</v>
      </c>
      <c r="T217" s="244">
        <f>S217*H217</f>
        <v>0</v>
      </c>
      <c r="AR217" s="23" t="s">
        <v>252</v>
      </c>
      <c r="AT217" s="23" t="s">
        <v>172</v>
      </c>
      <c r="AU217" s="23" t="s">
        <v>80</v>
      </c>
      <c r="AY217" s="23" t="s">
        <v>169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23" t="s">
        <v>76</v>
      </c>
      <c r="BK217" s="245">
        <f>ROUND(I217*H217,2)</f>
        <v>0</v>
      </c>
      <c r="BL217" s="23" t="s">
        <v>252</v>
      </c>
      <c r="BM217" s="23" t="s">
        <v>406</v>
      </c>
    </row>
    <row r="218" s="12" customFormat="1">
      <c r="B218" s="246"/>
      <c r="C218" s="247"/>
      <c r="D218" s="248" t="s">
        <v>183</v>
      </c>
      <c r="E218" s="249" t="s">
        <v>21</v>
      </c>
      <c r="F218" s="250" t="s">
        <v>407</v>
      </c>
      <c r="G218" s="247"/>
      <c r="H218" s="251">
        <v>30.030000000000001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183</v>
      </c>
      <c r="AU218" s="257" t="s">
        <v>80</v>
      </c>
      <c r="AV218" s="12" t="s">
        <v>80</v>
      </c>
      <c r="AW218" s="12" t="s">
        <v>35</v>
      </c>
      <c r="AX218" s="12" t="s">
        <v>72</v>
      </c>
      <c r="AY218" s="257" t="s">
        <v>169</v>
      </c>
    </row>
    <row r="219" s="12" customFormat="1">
      <c r="B219" s="246"/>
      <c r="C219" s="247"/>
      <c r="D219" s="248" t="s">
        <v>183</v>
      </c>
      <c r="E219" s="249" t="s">
        <v>21</v>
      </c>
      <c r="F219" s="250" t="s">
        <v>408</v>
      </c>
      <c r="G219" s="247"/>
      <c r="H219" s="251">
        <v>32.432000000000002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183</v>
      </c>
      <c r="AU219" s="257" t="s">
        <v>80</v>
      </c>
      <c r="AV219" s="12" t="s">
        <v>80</v>
      </c>
      <c r="AW219" s="12" t="s">
        <v>35</v>
      </c>
      <c r="AX219" s="12" t="s">
        <v>76</v>
      </c>
      <c r="AY219" s="257" t="s">
        <v>169</v>
      </c>
    </row>
    <row r="220" s="1" customFormat="1" ht="16.5" customHeight="1">
      <c r="B220" s="45"/>
      <c r="C220" s="258" t="s">
        <v>409</v>
      </c>
      <c r="D220" s="258" t="s">
        <v>190</v>
      </c>
      <c r="E220" s="259" t="s">
        <v>410</v>
      </c>
      <c r="F220" s="260" t="s">
        <v>411</v>
      </c>
      <c r="G220" s="261" t="s">
        <v>187</v>
      </c>
      <c r="H220" s="262">
        <v>0.032000000000000001</v>
      </c>
      <c r="I220" s="263"/>
      <c r="J220" s="264">
        <f>ROUND(I220*H220,2)</f>
        <v>0</v>
      </c>
      <c r="K220" s="260" t="s">
        <v>181</v>
      </c>
      <c r="L220" s="265"/>
      <c r="M220" s="266" t="s">
        <v>21</v>
      </c>
      <c r="N220" s="267" t="s">
        <v>43</v>
      </c>
      <c r="O220" s="46"/>
      <c r="P220" s="243">
        <f>O220*H220</f>
        <v>0</v>
      </c>
      <c r="Q220" s="243">
        <v>1</v>
      </c>
      <c r="R220" s="243">
        <f>Q220*H220</f>
        <v>0.032000000000000001</v>
      </c>
      <c r="S220" s="243">
        <v>0</v>
      </c>
      <c r="T220" s="244">
        <f>S220*H220</f>
        <v>0</v>
      </c>
      <c r="AR220" s="23" t="s">
        <v>334</v>
      </c>
      <c r="AT220" s="23" t="s">
        <v>190</v>
      </c>
      <c r="AU220" s="23" t="s">
        <v>80</v>
      </c>
      <c r="AY220" s="23" t="s">
        <v>169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3" t="s">
        <v>76</v>
      </c>
      <c r="BK220" s="245">
        <f>ROUND(I220*H220,2)</f>
        <v>0</v>
      </c>
      <c r="BL220" s="23" t="s">
        <v>252</v>
      </c>
      <c r="BM220" s="23" t="s">
        <v>412</v>
      </c>
    </row>
    <row r="221" s="1" customFormat="1">
      <c r="B221" s="45"/>
      <c r="C221" s="73"/>
      <c r="D221" s="248" t="s">
        <v>194</v>
      </c>
      <c r="E221" s="73"/>
      <c r="F221" s="268" t="s">
        <v>413</v>
      </c>
      <c r="G221" s="73"/>
      <c r="H221" s="73"/>
      <c r="I221" s="202"/>
      <c r="J221" s="73"/>
      <c r="K221" s="73"/>
      <c r="L221" s="71"/>
      <c r="M221" s="269"/>
      <c r="N221" s="46"/>
      <c r="O221" s="46"/>
      <c r="P221" s="46"/>
      <c r="Q221" s="46"/>
      <c r="R221" s="46"/>
      <c r="S221" s="46"/>
      <c r="T221" s="94"/>
      <c r="AT221" s="23" t="s">
        <v>194</v>
      </c>
      <c r="AU221" s="23" t="s">
        <v>80</v>
      </c>
    </row>
    <row r="222" s="12" customFormat="1">
      <c r="B222" s="246"/>
      <c r="C222" s="247"/>
      <c r="D222" s="248" t="s">
        <v>183</v>
      </c>
      <c r="E222" s="249" t="s">
        <v>21</v>
      </c>
      <c r="F222" s="250" t="s">
        <v>414</v>
      </c>
      <c r="G222" s="247"/>
      <c r="H222" s="251">
        <v>0.029999999999999999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AT222" s="257" t="s">
        <v>183</v>
      </c>
      <c r="AU222" s="257" t="s">
        <v>80</v>
      </c>
      <c r="AV222" s="12" t="s">
        <v>80</v>
      </c>
      <c r="AW222" s="12" t="s">
        <v>35</v>
      </c>
      <c r="AX222" s="12" t="s">
        <v>72</v>
      </c>
      <c r="AY222" s="257" t="s">
        <v>169</v>
      </c>
    </row>
    <row r="223" s="12" customFormat="1">
      <c r="B223" s="246"/>
      <c r="C223" s="247"/>
      <c r="D223" s="248" t="s">
        <v>183</v>
      </c>
      <c r="E223" s="249" t="s">
        <v>21</v>
      </c>
      <c r="F223" s="250" t="s">
        <v>415</v>
      </c>
      <c r="G223" s="247"/>
      <c r="H223" s="251">
        <v>0.032000000000000001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AT223" s="257" t="s">
        <v>183</v>
      </c>
      <c r="AU223" s="257" t="s">
        <v>80</v>
      </c>
      <c r="AV223" s="12" t="s">
        <v>80</v>
      </c>
      <c r="AW223" s="12" t="s">
        <v>35</v>
      </c>
      <c r="AX223" s="12" t="s">
        <v>76</v>
      </c>
      <c r="AY223" s="257" t="s">
        <v>169</v>
      </c>
    </row>
    <row r="224" s="1" customFormat="1" ht="25.5" customHeight="1">
      <c r="B224" s="45"/>
      <c r="C224" s="234" t="s">
        <v>416</v>
      </c>
      <c r="D224" s="234" t="s">
        <v>172</v>
      </c>
      <c r="E224" s="235" t="s">
        <v>417</v>
      </c>
      <c r="F224" s="236" t="s">
        <v>418</v>
      </c>
      <c r="G224" s="237" t="s">
        <v>386</v>
      </c>
      <c r="H224" s="238">
        <v>80.849999999999994</v>
      </c>
      <c r="I224" s="239"/>
      <c r="J224" s="240">
        <f>ROUND(I224*H224,2)</f>
        <v>0</v>
      </c>
      <c r="K224" s="236" t="s">
        <v>181</v>
      </c>
      <c r="L224" s="71"/>
      <c r="M224" s="241" t="s">
        <v>21</v>
      </c>
      <c r="N224" s="242" t="s">
        <v>43</v>
      </c>
      <c r="O224" s="46"/>
      <c r="P224" s="243">
        <f>O224*H224</f>
        <v>0</v>
      </c>
      <c r="Q224" s="243">
        <v>0</v>
      </c>
      <c r="R224" s="243">
        <f>Q224*H224</f>
        <v>0</v>
      </c>
      <c r="S224" s="243">
        <v>0.001</v>
      </c>
      <c r="T224" s="244">
        <f>S224*H224</f>
        <v>0.080849999999999991</v>
      </c>
      <c r="AR224" s="23" t="s">
        <v>252</v>
      </c>
      <c r="AT224" s="23" t="s">
        <v>172</v>
      </c>
      <c r="AU224" s="23" t="s">
        <v>80</v>
      </c>
      <c r="AY224" s="23" t="s">
        <v>169</v>
      </c>
      <c r="BE224" s="245">
        <f>IF(N224="základní",J224,0)</f>
        <v>0</v>
      </c>
      <c r="BF224" s="245">
        <f>IF(N224="snížená",J224,0)</f>
        <v>0</v>
      </c>
      <c r="BG224" s="245">
        <f>IF(N224="zákl. přenesená",J224,0)</f>
        <v>0</v>
      </c>
      <c r="BH224" s="245">
        <f>IF(N224="sníž. přenesená",J224,0)</f>
        <v>0</v>
      </c>
      <c r="BI224" s="245">
        <f>IF(N224="nulová",J224,0)</f>
        <v>0</v>
      </c>
      <c r="BJ224" s="23" t="s">
        <v>76</v>
      </c>
      <c r="BK224" s="245">
        <f>ROUND(I224*H224,2)</f>
        <v>0</v>
      </c>
      <c r="BL224" s="23" t="s">
        <v>252</v>
      </c>
      <c r="BM224" s="23" t="s">
        <v>419</v>
      </c>
    </row>
    <row r="225" s="12" customFormat="1">
      <c r="B225" s="246"/>
      <c r="C225" s="247"/>
      <c r="D225" s="248" t="s">
        <v>183</v>
      </c>
      <c r="E225" s="249" t="s">
        <v>21</v>
      </c>
      <c r="F225" s="250" t="s">
        <v>420</v>
      </c>
      <c r="G225" s="247"/>
      <c r="H225" s="251">
        <v>80.849999999999994</v>
      </c>
      <c r="I225" s="252"/>
      <c r="J225" s="247"/>
      <c r="K225" s="247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183</v>
      </c>
      <c r="AU225" s="257" t="s">
        <v>80</v>
      </c>
      <c r="AV225" s="12" t="s">
        <v>80</v>
      </c>
      <c r="AW225" s="12" t="s">
        <v>35</v>
      </c>
      <c r="AX225" s="12" t="s">
        <v>76</v>
      </c>
      <c r="AY225" s="257" t="s">
        <v>169</v>
      </c>
    </row>
    <row r="226" s="1" customFormat="1" ht="38.25" customHeight="1">
      <c r="B226" s="45"/>
      <c r="C226" s="234" t="s">
        <v>421</v>
      </c>
      <c r="D226" s="234" t="s">
        <v>172</v>
      </c>
      <c r="E226" s="235" t="s">
        <v>422</v>
      </c>
      <c r="F226" s="236" t="s">
        <v>423</v>
      </c>
      <c r="G226" s="237" t="s">
        <v>187</v>
      </c>
      <c r="H226" s="238">
        <v>0.10100000000000001</v>
      </c>
      <c r="I226" s="239"/>
      <c r="J226" s="240">
        <f>ROUND(I226*H226,2)</f>
        <v>0</v>
      </c>
      <c r="K226" s="236" t="s">
        <v>181</v>
      </c>
      <c r="L226" s="71"/>
      <c r="M226" s="241" t="s">
        <v>21</v>
      </c>
      <c r="N226" s="242" t="s">
        <v>43</v>
      </c>
      <c r="O226" s="46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AR226" s="23" t="s">
        <v>252</v>
      </c>
      <c r="AT226" s="23" t="s">
        <v>172</v>
      </c>
      <c r="AU226" s="23" t="s">
        <v>80</v>
      </c>
      <c r="AY226" s="23" t="s">
        <v>169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23" t="s">
        <v>76</v>
      </c>
      <c r="BK226" s="245">
        <f>ROUND(I226*H226,2)</f>
        <v>0</v>
      </c>
      <c r="BL226" s="23" t="s">
        <v>252</v>
      </c>
      <c r="BM226" s="23" t="s">
        <v>424</v>
      </c>
    </row>
    <row r="227" s="1" customFormat="1" ht="38.25" customHeight="1">
      <c r="B227" s="45"/>
      <c r="C227" s="234" t="s">
        <v>425</v>
      </c>
      <c r="D227" s="234" t="s">
        <v>172</v>
      </c>
      <c r="E227" s="235" t="s">
        <v>426</v>
      </c>
      <c r="F227" s="236" t="s">
        <v>427</v>
      </c>
      <c r="G227" s="237" t="s">
        <v>187</v>
      </c>
      <c r="H227" s="238">
        <v>0.10100000000000001</v>
      </c>
      <c r="I227" s="239"/>
      <c r="J227" s="240">
        <f>ROUND(I227*H227,2)</f>
        <v>0</v>
      </c>
      <c r="K227" s="236" t="s">
        <v>181</v>
      </c>
      <c r="L227" s="71"/>
      <c r="M227" s="241" t="s">
        <v>21</v>
      </c>
      <c r="N227" s="242" t="s">
        <v>43</v>
      </c>
      <c r="O227" s="46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AR227" s="23" t="s">
        <v>252</v>
      </c>
      <c r="AT227" s="23" t="s">
        <v>172</v>
      </c>
      <c r="AU227" s="23" t="s">
        <v>80</v>
      </c>
      <c r="AY227" s="23" t="s">
        <v>169</v>
      </c>
      <c r="BE227" s="245">
        <f>IF(N227="základní",J227,0)</f>
        <v>0</v>
      </c>
      <c r="BF227" s="245">
        <f>IF(N227="snížená",J227,0)</f>
        <v>0</v>
      </c>
      <c r="BG227" s="245">
        <f>IF(N227="zákl. přenesená",J227,0)</f>
        <v>0</v>
      </c>
      <c r="BH227" s="245">
        <f>IF(N227="sníž. přenesená",J227,0)</f>
        <v>0</v>
      </c>
      <c r="BI227" s="245">
        <f>IF(N227="nulová",J227,0)</f>
        <v>0</v>
      </c>
      <c r="BJ227" s="23" t="s">
        <v>76</v>
      </c>
      <c r="BK227" s="245">
        <f>ROUND(I227*H227,2)</f>
        <v>0</v>
      </c>
      <c r="BL227" s="23" t="s">
        <v>252</v>
      </c>
      <c r="BM227" s="23" t="s">
        <v>428</v>
      </c>
    </row>
    <row r="228" s="11" customFormat="1" ht="29.88" customHeight="1">
      <c r="B228" s="218"/>
      <c r="C228" s="219"/>
      <c r="D228" s="220" t="s">
        <v>71</v>
      </c>
      <c r="E228" s="232" t="s">
        <v>429</v>
      </c>
      <c r="F228" s="232" t="s">
        <v>430</v>
      </c>
      <c r="G228" s="219"/>
      <c r="H228" s="219"/>
      <c r="I228" s="222"/>
      <c r="J228" s="233">
        <f>BK228</f>
        <v>0</v>
      </c>
      <c r="K228" s="219"/>
      <c r="L228" s="224"/>
      <c r="M228" s="225"/>
      <c r="N228" s="226"/>
      <c r="O228" s="226"/>
      <c r="P228" s="227">
        <f>SUM(P229:P244)</f>
        <v>0</v>
      </c>
      <c r="Q228" s="226"/>
      <c r="R228" s="227">
        <f>SUM(R229:R244)</f>
        <v>0.01455275</v>
      </c>
      <c r="S228" s="226"/>
      <c r="T228" s="228">
        <f>SUM(T229:T244)</f>
        <v>0.04930553</v>
      </c>
      <c r="AR228" s="229" t="s">
        <v>80</v>
      </c>
      <c r="AT228" s="230" t="s">
        <v>71</v>
      </c>
      <c r="AU228" s="230" t="s">
        <v>76</v>
      </c>
      <c r="AY228" s="229" t="s">
        <v>169</v>
      </c>
      <c r="BK228" s="231">
        <f>SUM(BK229:BK244)</f>
        <v>0</v>
      </c>
    </row>
    <row r="229" s="1" customFormat="1" ht="16.5" customHeight="1">
      <c r="B229" s="45"/>
      <c r="C229" s="234" t="s">
        <v>431</v>
      </c>
      <c r="D229" s="234" t="s">
        <v>172</v>
      </c>
      <c r="E229" s="235" t="s">
        <v>432</v>
      </c>
      <c r="F229" s="236" t="s">
        <v>433</v>
      </c>
      <c r="G229" s="237" t="s">
        <v>199</v>
      </c>
      <c r="H229" s="238">
        <v>0.44900000000000001</v>
      </c>
      <c r="I229" s="239"/>
      <c r="J229" s="240">
        <f>ROUND(I229*H229,2)</f>
        <v>0</v>
      </c>
      <c r="K229" s="236" t="s">
        <v>181</v>
      </c>
      <c r="L229" s="71"/>
      <c r="M229" s="241" t="s">
        <v>21</v>
      </c>
      <c r="N229" s="242" t="s">
        <v>43</v>
      </c>
      <c r="O229" s="46"/>
      <c r="P229" s="243">
        <f>O229*H229</f>
        <v>0</v>
      </c>
      <c r="Q229" s="243">
        <v>0</v>
      </c>
      <c r="R229" s="243">
        <f>Q229*H229</f>
        <v>0</v>
      </c>
      <c r="S229" s="243">
        <v>0.083169999999999994</v>
      </c>
      <c r="T229" s="244">
        <f>S229*H229</f>
        <v>0.037343330000000001</v>
      </c>
      <c r="AR229" s="23" t="s">
        <v>252</v>
      </c>
      <c r="AT229" s="23" t="s">
        <v>172</v>
      </c>
      <c r="AU229" s="23" t="s">
        <v>80</v>
      </c>
      <c r="AY229" s="23" t="s">
        <v>169</v>
      </c>
      <c r="BE229" s="245">
        <f>IF(N229="základní",J229,0)</f>
        <v>0</v>
      </c>
      <c r="BF229" s="245">
        <f>IF(N229="snížená",J229,0)</f>
        <v>0</v>
      </c>
      <c r="BG229" s="245">
        <f>IF(N229="zákl. přenesená",J229,0)</f>
        <v>0</v>
      </c>
      <c r="BH229" s="245">
        <f>IF(N229="sníž. přenesená",J229,0)</f>
        <v>0</v>
      </c>
      <c r="BI229" s="245">
        <f>IF(N229="nulová",J229,0)</f>
        <v>0</v>
      </c>
      <c r="BJ229" s="23" t="s">
        <v>76</v>
      </c>
      <c r="BK229" s="245">
        <f>ROUND(I229*H229,2)</f>
        <v>0</v>
      </c>
      <c r="BL229" s="23" t="s">
        <v>252</v>
      </c>
      <c r="BM229" s="23" t="s">
        <v>434</v>
      </c>
    </row>
    <row r="230" s="12" customFormat="1">
      <c r="B230" s="246"/>
      <c r="C230" s="247"/>
      <c r="D230" s="248" t="s">
        <v>183</v>
      </c>
      <c r="E230" s="249" t="s">
        <v>21</v>
      </c>
      <c r="F230" s="250" t="s">
        <v>435</v>
      </c>
      <c r="G230" s="247"/>
      <c r="H230" s="251">
        <v>0.44900000000000001</v>
      </c>
      <c r="I230" s="252"/>
      <c r="J230" s="247"/>
      <c r="K230" s="247"/>
      <c r="L230" s="253"/>
      <c r="M230" s="254"/>
      <c r="N230" s="255"/>
      <c r="O230" s="255"/>
      <c r="P230" s="255"/>
      <c r="Q230" s="255"/>
      <c r="R230" s="255"/>
      <c r="S230" s="255"/>
      <c r="T230" s="256"/>
      <c r="AT230" s="257" t="s">
        <v>183</v>
      </c>
      <c r="AU230" s="257" t="s">
        <v>80</v>
      </c>
      <c r="AV230" s="12" t="s">
        <v>80</v>
      </c>
      <c r="AW230" s="12" t="s">
        <v>35</v>
      </c>
      <c r="AX230" s="12" t="s">
        <v>72</v>
      </c>
      <c r="AY230" s="257" t="s">
        <v>169</v>
      </c>
    </row>
    <row r="231" s="13" customFormat="1">
      <c r="B231" s="270"/>
      <c r="C231" s="271"/>
      <c r="D231" s="248" t="s">
        <v>183</v>
      </c>
      <c r="E231" s="272" t="s">
        <v>21</v>
      </c>
      <c r="F231" s="273" t="s">
        <v>209</v>
      </c>
      <c r="G231" s="271"/>
      <c r="H231" s="274">
        <v>0.44900000000000001</v>
      </c>
      <c r="I231" s="275"/>
      <c r="J231" s="271"/>
      <c r="K231" s="271"/>
      <c r="L231" s="276"/>
      <c r="M231" s="277"/>
      <c r="N231" s="278"/>
      <c r="O231" s="278"/>
      <c r="P231" s="278"/>
      <c r="Q231" s="278"/>
      <c r="R231" s="278"/>
      <c r="S231" s="278"/>
      <c r="T231" s="279"/>
      <c r="AT231" s="280" t="s">
        <v>183</v>
      </c>
      <c r="AU231" s="280" t="s">
        <v>80</v>
      </c>
      <c r="AV231" s="13" t="s">
        <v>95</v>
      </c>
      <c r="AW231" s="13" t="s">
        <v>35</v>
      </c>
      <c r="AX231" s="13" t="s">
        <v>76</v>
      </c>
      <c r="AY231" s="280" t="s">
        <v>169</v>
      </c>
    </row>
    <row r="232" s="1" customFormat="1" ht="25.5" customHeight="1">
      <c r="B232" s="45"/>
      <c r="C232" s="234" t="s">
        <v>436</v>
      </c>
      <c r="D232" s="234" t="s">
        <v>172</v>
      </c>
      <c r="E232" s="235" t="s">
        <v>437</v>
      </c>
      <c r="F232" s="236" t="s">
        <v>438</v>
      </c>
      <c r="G232" s="237" t="s">
        <v>225</v>
      </c>
      <c r="H232" s="238">
        <v>19.937000000000001</v>
      </c>
      <c r="I232" s="239"/>
      <c r="J232" s="240">
        <f>ROUND(I232*H232,2)</f>
        <v>0</v>
      </c>
      <c r="K232" s="236" t="s">
        <v>181</v>
      </c>
      <c r="L232" s="71"/>
      <c r="M232" s="241" t="s">
        <v>21</v>
      </c>
      <c r="N232" s="242" t="s">
        <v>43</v>
      </c>
      <c r="O232" s="46"/>
      <c r="P232" s="243">
        <f>O232*H232</f>
        <v>0</v>
      </c>
      <c r="Q232" s="243">
        <v>0.00014999999999999999</v>
      </c>
      <c r="R232" s="243">
        <f>Q232*H232</f>
        <v>0.0029905499999999998</v>
      </c>
      <c r="S232" s="243">
        <v>0.00059999999999999995</v>
      </c>
      <c r="T232" s="244">
        <f>S232*H232</f>
        <v>0.011962199999999999</v>
      </c>
      <c r="AR232" s="23" t="s">
        <v>252</v>
      </c>
      <c r="AT232" s="23" t="s">
        <v>172</v>
      </c>
      <c r="AU232" s="23" t="s">
        <v>80</v>
      </c>
      <c r="AY232" s="23" t="s">
        <v>169</v>
      </c>
      <c r="BE232" s="245">
        <f>IF(N232="základní",J232,0)</f>
        <v>0</v>
      </c>
      <c r="BF232" s="245">
        <f>IF(N232="snížená",J232,0)</f>
        <v>0</v>
      </c>
      <c r="BG232" s="245">
        <f>IF(N232="zákl. přenesená",J232,0)</f>
        <v>0</v>
      </c>
      <c r="BH232" s="245">
        <f>IF(N232="sníž. přenesená",J232,0)</f>
        <v>0</v>
      </c>
      <c r="BI232" s="245">
        <f>IF(N232="nulová",J232,0)</f>
        <v>0</v>
      </c>
      <c r="BJ232" s="23" t="s">
        <v>76</v>
      </c>
      <c r="BK232" s="245">
        <f>ROUND(I232*H232,2)</f>
        <v>0</v>
      </c>
      <c r="BL232" s="23" t="s">
        <v>252</v>
      </c>
      <c r="BM232" s="23" t="s">
        <v>439</v>
      </c>
    </row>
    <row r="233" s="12" customFormat="1">
      <c r="B233" s="246"/>
      <c r="C233" s="247"/>
      <c r="D233" s="248" t="s">
        <v>183</v>
      </c>
      <c r="E233" s="249" t="s">
        <v>21</v>
      </c>
      <c r="F233" s="250" t="s">
        <v>440</v>
      </c>
      <c r="G233" s="247"/>
      <c r="H233" s="251">
        <v>19.937000000000001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183</v>
      </c>
      <c r="AU233" s="257" t="s">
        <v>80</v>
      </c>
      <c r="AV233" s="12" t="s">
        <v>80</v>
      </c>
      <c r="AW233" s="12" t="s">
        <v>35</v>
      </c>
      <c r="AX233" s="12" t="s">
        <v>72</v>
      </c>
      <c r="AY233" s="257" t="s">
        <v>169</v>
      </c>
    </row>
    <row r="234" s="13" customFormat="1">
      <c r="B234" s="270"/>
      <c r="C234" s="271"/>
      <c r="D234" s="248" t="s">
        <v>183</v>
      </c>
      <c r="E234" s="272" t="s">
        <v>21</v>
      </c>
      <c r="F234" s="273" t="s">
        <v>209</v>
      </c>
      <c r="G234" s="271"/>
      <c r="H234" s="274">
        <v>19.937000000000001</v>
      </c>
      <c r="I234" s="275"/>
      <c r="J234" s="271"/>
      <c r="K234" s="271"/>
      <c r="L234" s="276"/>
      <c r="M234" s="277"/>
      <c r="N234" s="278"/>
      <c r="O234" s="278"/>
      <c r="P234" s="278"/>
      <c r="Q234" s="278"/>
      <c r="R234" s="278"/>
      <c r="S234" s="278"/>
      <c r="T234" s="279"/>
      <c r="AT234" s="280" t="s">
        <v>183</v>
      </c>
      <c r="AU234" s="280" t="s">
        <v>80</v>
      </c>
      <c r="AV234" s="13" t="s">
        <v>95</v>
      </c>
      <c r="AW234" s="13" t="s">
        <v>35</v>
      </c>
      <c r="AX234" s="13" t="s">
        <v>76</v>
      </c>
      <c r="AY234" s="280" t="s">
        <v>169</v>
      </c>
    </row>
    <row r="235" s="1" customFormat="1" ht="16.5" customHeight="1">
      <c r="B235" s="45"/>
      <c r="C235" s="258" t="s">
        <v>441</v>
      </c>
      <c r="D235" s="258" t="s">
        <v>190</v>
      </c>
      <c r="E235" s="259" t="s">
        <v>442</v>
      </c>
      <c r="F235" s="260" t="s">
        <v>443</v>
      </c>
      <c r="G235" s="261" t="s">
        <v>199</v>
      </c>
      <c r="H235" s="262">
        <v>0.49399999999999999</v>
      </c>
      <c r="I235" s="263"/>
      <c r="J235" s="264">
        <f>ROUND(I235*H235,2)</f>
        <v>0</v>
      </c>
      <c r="K235" s="260" t="s">
        <v>21</v>
      </c>
      <c r="L235" s="265"/>
      <c r="M235" s="266" t="s">
        <v>21</v>
      </c>
      <c r="N235" s="267" t="s">
        <v>43</v>
      </c>
      <c r="O235" s="46"/>
      <c r="P235" s="243">
        <f>O235*H235</f>
        <v>0</v>
      </c>
      <c r="Q235" s="243">
        <v>0.018200000000000001</v>
      </c>
      <c r="R235" s="243">
        <f>Q235*H235</f>
        <v>0.0089908000000000002</v>
      </c>
      <c r="S235" s="243">
        <v>0</v>
      </c>
      <c r="T235" s="244">
        <f>S235*H235</f>
        <v>0</v>
      </c>
      <c r="AR235" s="23" t="s">
        <v>334</v>
      </c>
      <c r="AT235" s="23" t="s">
        <v>190</v>
      </c>
      <c r="AU235" s="23" t="s">
        <v>80</v>
      </c>
      <c r="AY235" s="23" t="s">
        <v>169</v>
      </c>
      <c r="BE235" s="245">
        <f>IF(N235="základní",J235,0)</f>
        <v>0</v>
      </c>
      <c r="BF235" s="245">
        <f>IF(N235="snížená",J235,0)</f>
        <v>0</v>
      </c>
      <c r="BG235" s="245">
        <f>IF(N235="zákl. přenesená",J235,0)</f>
        <v>0</v>
      </c>
      <c r="BH235" s="245">
        <f>IF(N235="sníž. přenesená",J235,0)</f>
        <v>0</v>
      </c>
      <c r="BI235" s="245">
        <f>IF(N235="nulová",J235,0)</f>
        <v>0</v>
      </c>
      <c r="BJ235" s="23" t="s">
        <v>76</v>
      </c>
      <c r="BK235" s="245">
        <f>ROUND(I235*H235,2)</f>
        <v>0</v>
      </c>
      <c r="BL235" s="23" t="s">
        <v>252</v>
      </c>
      <c r="BM235" s="23" t="s">
        <v>444</v>
      </c>
    </row>
    <row r="236" s="12" customFormat="1">
      <c r="B236" s="246"/>
      <c r="C236" s="247"/>
      <c r="D236" s="248" t="s">
        <v>183</v>
      </c>
      <c r="E236" s="249" t="s">
        <v>21</v>
      </c>
      <c r="F236" s="250" t="s">
        <v>435</v>
      </c>
      <c r="G236" s="247"/>
      <c r="H236" s="251">
        <v>0.44900000000000001</v>
      </c>
      <c r="I236" s="252"/>
      <c r="J236" s="247"/>
      <c r="K236" s="247"/>
      <c r="L236" s="253"/>
      <c r="M236" s="254"/>
      <c r="N236" s="255"/>
      <c r="O236" s="255"/>
      <c r="P236" s="255"/>
      <c r="Q236" s="255"/>
      <c r="R236" s="255"/>
      <c r="S236" s="255"/>
      <c r="T236" s="256"/>
      <c r="AT236" s="257" t="s">
        <v>183</v>
      </c>
      <c r="AU236" s="257" t="s">
        <v>80</v>
      </c>
      <c r="AV236" s="12" t="s">
        <v>80</v>
      </c>
      <c r="AW236" s="12" t="s">
        <v>35</v>
      </c>
      <c r="AX236" s="12" t="s">
        <v>72</v>
      </c>
      <c r="AY236" s="257" t="s">
        <v>169</v>
      </c>
    </row>
    <row r="237" s="13" customFormat="1">
      <c r="B237" s="270"/>
      <c r="C237" s="271"/>
      <c r="D237" s="248" t="s">
        <v>183</v>
      </c>
      <c r="E237" s="272" t="s">
        <v>21</v>
      </c>
      <c r="F237" s="273" t="s">
        <v>209</v>
      </c>
      <c r="G237" s="271"/>
      <c r="H237" s="274">
        <v>0.44900000000000001</v>
      </c>
      <c r="I237" s="275"/>
      <c r="J237" s="271"/>
      <c r="K237" s="271"/>
      <c r="L237" s="276"/>
      <c r="M237" s="277"/>
      <c r="N237" s="278"/>
      <c r="O237" s="278"/>
      <c r="P237" s="278"/>
      <c r="Q237" s="278"/>
      <c r="R237" s="278"/>
      <c r="S237" s="278"/>
      <c r="T237" s="279"/>
      <c r="AT237" s="280" t="s">
        <v>183</v>
      </c>
      <c r="AU237" s="280" t="s">
        <v>80</v>
      </c>
      <c r="AV237" s="13" t="s">
        <v>95</v>
      </c>
      <c r="AW237" s="13" t="s">
        <v>35</v>
      </c>
      <c r="AX237" s="13" t="s">
        <v>72</v>
      </c>
      <c r="AY237" s="280" t="s">
        <v>169</v>
      </c>
    </row>
    <row r="238" s="12" customFormat="1">
      <c r="B238" s="246"/>
      <c r="C238" s="247"/>
      <c r="D238" s="248" t="s">
        <v>183</v>
      </c>
      <c r="E238" s="249" t="s">
        <v>21</v>
      </c>
      <c r="F238" s="250" t="s">
        <v>445</v>
      </c>
      <c r="G238" s="247"/>
      <c r="H238" s="251">
        <v>0.49399999999999999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AT238" s="257" t="s">
        <v>183</v>
      </c>
      <c r="AU238" s="257" t="s">
        <v>80</v>
      </c>
      <c r="AV238" s="12" t="s">
        <v>80</v>
      </c>
      <c r="AW238" s="12" t="s">
        <v>35</v>
      </c>
      <c r="AX238" s="12" t="s">
        <v>76</v>
      </c>
      <c r="AY238" s="257" t="s">
        <v>169</v>
      </c>
    </row>
    <row r="239" s="1" customFormat="1" ht="25.5" customHeight="1">
      <c r="B239" s="45"/>
      <c r="C239" s="234" t="s">
        <v>446</v>
      </c>
      <c r="D239" s="234" t="s">
        <v>172</v>
      </c>
      <c r="E239" s="235" t="s">
        <v>447</v>
      </c>
      <c r="F239" s="236" t="s">
        <v>448</v>
      </c>
      <c r="G239" s="237" t="s">
        <v>219</v>
      </c>
      <c r="H239" s="238">
        <v>2.9900000000000002</v>
      </c>
      <c r="I239" s="239"/>
      <c r="J239" s="240">
        <f>ROUND(I239*H239,2)</f>
        <v>0</v>
      </c>
      <c r="K239" s="236" t="s">
        <v>181</v>
      </c>
      <c r="L239" s="71"/>
      <c r="M239" s="241" t="s">
        <v>21</v>
      </c>
      <c r="N239" s="242" t="s">
        <v>43</v>
      </c>
      <c r="O239" s="46"/>
      <c r="P239" s="243">
        <f>O239*H239</f>
        <v>0</v>
      </c>
      <c r="Q239" s="243">
        <v>0.00020000000000000001</v>
      </c>
      <c r="R239" s="243">
        <f>Q239*H239</f>
        <v>0.00059800000000000012</v>
      </c>
      <c r="S239" s="243">
        <v>0</v>
      </c>
      <c r="T239" s="244">
        <f>S239*H239</f>
        <v>0</v>
      </c>
      <c r="AR239" s="23" t="s">
        <v>252</v>
      </c>
      <c r="AT239" s="23" t="s">
        <v>172</v>
      </c>
      <c r="AU239" s="23" t="s">
        <v>80</v>
      </c>
      <c r="AY239" s="23" t="s">
        <v>169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3" t="s">
        <v>76</v>
      </c>
      <c r="BK239" s="245">
        <f>ROUND(I239*H239,2)</f>
        <v>0</v>
      </c>
      <c r="BL239" s="23" t="s">
        <v>252</v>
      </c>
      <c r="BM239" s="23" t="s">
        <v>449</v>
      </c>
    </row>
    <row r="240" s="12" customFormat="1">
      <c r="B240" s="246"/>
      <c r="C240" s="247"/>
      <c r="D240" s="248" t="s">
        <v>183</v>
      </c>
      <c r="E240" s="249" t="s">
        <v>21</v>
      </c>
      <c r="F240" s="250" t="s">
        <v>450</v>
      </c>
      <c r="G240" s="247"/>
      <c r="H240" s="251">
        <v>2.9900000000000002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AT240" s="257" t="s">
        <v>183</v>
      </c>
      <c r="AU240" s="257" t="s">
        <v>80</v>
      </c>
      <c r="AV240" s="12" t="s">
        <v>80</v>
      </c>
      <c r="AW240" s="12" t="s">
        <v>35</v>
      </c>
      <c r="AX240" s="12" t="s">
        <v>76</v>
      </c>
      <c r="AY240" s="257" t="s">
        <v>169</v>
      </c>
    </row>
    <row r="241" s="1" customFormat="1" ht="16.5" customHeight="1">
      <c r="B241" s="45"/>
      <c r="C241" s="258" t="s">
        <v>451</v>
      </c>
      <c r="D241" s="258" t="s">
        <v>190</v>
      </c>
      <c r="E241" s="259" t="s">
        <v>452</v>
      </c>
      <c r="F241" s="260" t="s">
        <v>453</v>
      </c>
      <c r="G241" s="261" t="s">
        <v>219</v>
      </c>
      <c r="H241" s="262">
        <v>3.2890000000000001</v>
      </c>
      <c r="I241" s="263"/>
      <c r="J241" s="264">
        <f>ROUND(I241*H241,2)</f>
        <v>0</v>
      </c>
      <c r="K241" s="260" t="s">
        <v>181</v>
      </c>
      <c r="L241" s="265"/>
      <c r="M241" s="266" t="s">
        <v>21</v>
      </c>
      <c r="N241" s="267" t="s">
        <v>43</v>
      </c>
      <c r="O241" s="46"/>
      <c r="P241" s="243">
        <f>O241*H241</f>
        <v>0</v>
      </c>
      <c r="Q241" s="243">
        <v>0.00059999999999999995</v>
      </c>
      <c r="R241" s="243">
        <f>Q241*H241</f>
        <v>0.0019733999999999997</v>
      </c>
      <c r="S241" s="243">
        <v>0</v>
      </c>
      <c r="T241" s="244">
        <f>S241*H241</f>
        <v>0</v>
      </c>
      <c r="AR241" s="23" t="s">
        <v>334</v>
      </c>
      <c r="AT241" s="23" t="s">
        <v>190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454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455</v>
      </c>
      <c r="G242" s="247"/>
      <c r="H242" s="251">
        <v>3.2890000000000001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76</v>
      </c>
      <c r="AY242" s="257" t="s">
        <v>169</v>
      </c>
    </row>
    <row r="243" s="1" customFormat="1" ht="38.25" customHeight="1">
      <c r="B243" s="45"/>
      <c r="C243" s="234" t="s">
        <v>456</v>
      </c>
      <c r="D243" s="234" t="s">
        <v>172</v>
      </c>
      <c r="E243" s="235" t="s">
        <v>457</v>
      </c>
      <c r="F243" s="236" t="s">
        <v>458</v>
      </c>
      <c r="G243" s="237" t="s">
        <v>187</v>
      </c>
      <c r="H243" s="238">
        <v>0.014999999999999999</v>
      </c>
      <c r="I243" s="239"/>
      <c r="J243" s="240">
        <f>ROUND(I243*H243,2)</f>
        <v>0</v>
      </c>
      <c r="K243" s="236" t="s">
        <v>181</v>
      </c>
      <c r="L243" s="71"/>
      <c r="M243" s="241" t="s">
        <v>21</v>
      </c>
      <c r="N243" s="242" t="s">
        <v>43</v>
      </c>
      <c r="O243" s="46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AR243" s="23" t="s">
        <v>252</v>
      </c>
      <c r="AT243" s="23" t="s">
        <v>172</v>
      </c>
      <c r="AU243" s="23" t="s">
        <v>80</v>
      </c>
      <c r="AY243" s="23" t="s">
        <v>169</v>
      </c>
      <c r="BE243" s="245">
        <f>IF(N243="základní",J243,0)</f>
        <v>0</v>
      </c>
      <c r="BF243" s="245">
        <f>IF(N243="snížená",J243,0)</f>
        <v>0</v>
      </c>
      <c r="BG243" s="245">
        <f>IF(N243="zákl. přenesená",J243,0)</f>
        <v>0</v>
      </c>
      <c r="BH243" s="245">
        <f>IF(N243="sníž. přenesená",J243,0)</f>
        <v>0</v>
      </c>
      <c r="BI243" s="245">
        <f>IF(N243="nulová",J243,0)</f>
        <v>0</v>
      </c>
      <c r="BJ243" s="23" t="s">
        <v>76</v>
      </c>
      <c r="BK243" s="245">
        <f>ROUND(I243*H243,2)</f>
        <v>0</v>
      </c>
      <c r="BL243" s="23" t="s">
        <v>252</v>
      </c>
      <c r="BM243" s="23" t="s">
        <v>459</v>
      </c>
    </row>
    <row r="244" s="1" customFormat="1" ht="38.25" customHeight="1">
      <c r="B244" s="45"/>
      <c r="C244" s="234" t="s">
        <v>460</v>
      </c>
      <c r="D244" s="234" t="s">
        <v>172</v>
      </c>
      <c r="E244" s="235" t="s">
        <v>461</v>
      </c>
      <c r="F244" s="236" t="s">
        <v>462</v>
      </c>
      <c r="G244" s="237" t="s">
        <v>187</v>
      </c>
      <c r="H244" s="238">
        <v>0.014999999999999999</v>
      </c>
      <c r="I244" s="239"/>
      <c r="J244" s="240">
        <f>ROUND(I244*H244,2)</f>
        <v>0</v>
      </c>
      <c r="K244" s="236" t="s">
        <v>181</v>
      </c>
      <c r="L244" s="71"/>
      <c r="M244" s="241" t="s">
        <v>21</v>
      </c>
      <c r="N244" s="242" t="s">
        <v>43</v>
      </c>
      <c r="O244" s="46"/>
      <c r="P244" s="243">
        <f>O244*H244</f>
        <v>0</v>
      </c>
      <c r="Q244" s="243">
        <v>0</v>
      </c>
      <c r="R244" s="243">
        <f>Q244*H244</f>
        <v>0</v>
      </c>
      <c r="S244" s="243">
        <v>0</v>
      </c>
      <c r="T244" s="244">
        <f>S244*H244</f>
        <v>0</v>
      </c>
      <c r="AR244" s="23" t="s">
        <v>252</v>
      </c>
      <c r="AT244" s="23" t="s">
        <v>172</v>
      </c>
      <c r="AU244" s="23" t="s">
        <v>80</v>
      </c>
      <c r="AY244" s="23" t="s">
        <v>169</v>
      </c>
      <c r="BE244" s="245">
        <f>IF(N244="základní",J244,0)</f>
        <v>0</v>
      </c>
      <c r="BF244" s="245">
        <f>IF(N244="snížená",J244,0)</f>
        <v>0</v>
      </c>
      <c r="BG244" s="245">
        <f>IF(N244="zákl. přenesená",J244,0)</f>
        <v>0</v>
      </c>
      <c r="BH244" s="245">
        <f>IF(N244="sníž. přenesená",J244,0)</f>
        <v>0</v>
      </c>
      <c r="BI244" s="245">
        <f>IF(N244="nulová",J244,0)</f>
        <v>0</v>
      </c>
      <c r="BJ244" s="23" t="s">
        <v>76</v>
      </c>
      <c r="BK244" s="245">
        <f>ROUND(I244*H244,2)</f>
        <v>0</v>
      </c>
      <c r="BL244" s="23" t="s">
        <v>252</v>
      </c>
      <c r="BM244" s="23" t="s">
        <v>463</v>
      </c>
    </row>
    <row r="245" s="11" customFormat="1" ht="29.88" customHeight="1">
      <c r="B245" s="218"/>
      <c r="C245" s="219"/>
      <c r="D245" s="220" t="s">
        <v>71</v>
      </c>
      <c r="E245" s="232" t="s">
        <v>464</v>
      </c>
      <c r="F245" s="232" t="s">
        <v>465</v>
      </c>
      <c r="G245" s="219"/>
      <c r="H245" s="219"/>
      <c r="I245" s="222"/>
      <c r="J245" s="233">
        <f>BK245</f>
        <v>0</v>
      </c>
      <c r="K245" s="219"/>
      <c r="L245" s="224"/>
      <c r="M245" s="225"/>
      <c r="N245" s="226"/>
      <c r="O245" s="226"/>
      <c r="P245" s="227">
        <f>SUM(P246:P258)</f>
        <v>0</v>
      </c>
      <c r="Q245" s="226"/>
      <c r="R245" s="227">
        <f>SUM(R246:R258)</f>
        <v>0.0078165600000000002</v>
      </c>
      <c r="S245" s="226"/>
      <c r="T245" s="228">
        <f>SUM(T246:T258)</f>
        <v>0</v>
      </c>
      <c r="AR245" s="229" t="s">
        <v>80</v>
      </c>
      <c r="AT245" s="230" t="s">
        <v>71</v>
      </c>
      <c r="AU245" s="230" t="s">
        <v>76</v>
      </c>
      <c r="AY245" s="229" t="s">
        <v>169</v>
      </c>
      <c r="BK245" s="231">
        <f>SUM(BK246:BK258)</f>
        <v>0</v>
      </c>
    </row>
    <row r="246" s="1" customFormat="1" ht="16.5" customHeight="1">
      <c r="B246" s="45"/>
      <c r="C246" s="234" t="s">
        <v>466</v>
      </c>
      <c r="D246" s="234" t="s">
        <v>172</v>
      </c>
      <c r="E246" s="235" t="s">
        <v>467</v>
      </c>
      <c r="F246" s="236" t="s">
        <v>468</v>
      </c>
      <c r="G246" s="237" t="s">
        <v>199</v>
      </c>
      <c r="H246" s="238">
        <v>10.433999999999999</v>
      </c>
      <c r="I246" s="239"/>
      <c r="J246" s="240">
        <f>ROUND(I246*H246,2)</f>
        <v>0</v>
      </c>
      <c r="K246" s="236" t="s">
        <v>181</v>
      </c>
      <c r="L246" s="71"/>
      <c r="M246" s="241" t="s">
        <v>21</v>
      </c>
      <c r="N246" s="242" t="s">
        <v>43</v>
      </c>
      <c r="O246" s="46"/>
      <c r="P246" s="243">
        <f>O246*H246</f>
        <v>0</v>
      </c>
      <c r="Q246" s="243">
        <v>0.00012999999999999999</v>
      </c>
      <c r="R246" s="243">
        <f>Q246*H246</f>
        <v>0.0013564199999999999</v>
      </c>
      <c r="S246" s="243">
        <v>0</v>
      </c>
      <c r="T246" s="244">
        <f>S246*H246</f>
        <v>0</v>
      </c>
      <c r="AR246" s="23" t="s">
        <v>252</v>
      </c>
      <c r="AT246" s="23" t="s">
        <v>172</v>
      </c>
      <c r="AU246" s="23" t="s">
        <v>80</v>
      </c>
      <c r="AY246" s="23" t="s">
        <v>169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3" t="s">
        <v>76</v>
      </c>
      <c r="BK246" s="245">
        <f>ROUND(I246*H246,2)</f>
        <v>0</v>
      </c>
      <c r="BL246" s="23" t="s">
        <v>252</v>
      </c>
      <c r="BM246" s="23" t="s">
        <v>469</v>
      </c>
    </row>
    <row r="247" s="12" customFormat="1">
      <c r="B247" s="246"/>
      <c r="C247" s="247"/>
      <c r="D247" s="248" t="s">
        <v>183</v>
      </c>
      <c r="E247" s="249" t="s">
        <v>21</v>
      </c>
      <c r="F247" s="250" t="s">
        <v>470</v>
      </c>
      <c r="G247" s="247"/>
      <c r="H247" s="251">
        <v>1.6799999999999999</v>
      </c>
      <c r="I247" s="252"/>
      <c r="J247" s="247"/>
      <c r="K247" s="247"/>
      <c r="L247" s="253"/>
      <c r="M247" s="254"/>
      <c r="N247" s="255"/>
      <c r="O247" s="255"/>
      <c r="P247" s="255"/>
      <c r="Q247" s="255"/>
      <c r="R247" s="255"/>
      <c r="S247" s="255"/>
      <c r="T247" s="256"/>
      <c r="AT247" s="257" t="s">
        <v>183</v>
      </c>
      <c r="AU247" s="257" t="s">
        <v>80</v>
      </c>
      <c r="AV247" s="12" t="s">
        <v>80</v>
      </c>
      <c r="AW247" s="12" t="s">
        <v>35</v>
      </c>
      <c r="AX247" s="12" t="s">
        <v>72</v>
      </c>
      <c r="AY247" s="257" t="s">
        <v>169</v>
      </c>
    </row>
    <row r="248" s="12" customFormat="1">
      <c r="B248" s="246"/>
      <c r="C248" s="247"/>
      <c r="D248" s="248" t="s">
        <v>183</v>
      </c>
      <c r="E248" s="249" t="s">
        <v>21</v>
      </c>
      <c r="F248" s="250" t="s">
        <v>471</v>
      </c>
      <c r="G248" s="247"/>
      <c r="H248" s="251">
        <v>7.54</v>
      </c>
      <c r="I248" s="252"/>
      <c r="J248" s="247"/>
      <c r="K248" s="247"/>
      <c r="L248" s="253"/>
      <c r="M248" s="254"/>
      <c r="N248" s="255"/>
      <c r="O248" s="255"/>
      <c r="P248" s="255"/>
      <c r="Q248" s="255"/>
      <c r="R248" s="255"/>
      <c r="S248" s="255"/>
      <c r="T248" s="256"/>
      <c r="AT248" s="257" t="s">
        <v>183</v>
      </c>
      <c r="AU248" s="257" t="s">
        <v>80</v>
      </c>
      <c r="AV248" s="12" t="s">
        <v>80</v>
      </c>
      <c r="AW248" s="12" t="s">
        <v>35</v>
      </c>
      <c r="AX248" s="12" t="s">
        <v>72</v>
      </c>
      <c r="AY248" s="257" t="s">
        <v>169</v>
      </c>
    </row>
    <row r="249" s="12" customFormat="1">
      <c r="B249" s="246"/>
      <c r="C249" s="247"/>
      <c r="D249" s="248" t="s">
        <v>183</v>
      </c>
      <c r="E249" s="249" t="s">
        <v>21</v>
      </c>
      <c r="F249" s="250" t="s">
        <v>472</v>
      </c>
      <c r="G249" s="247"/>
      <c r="H249" s="251">
        <v>1.214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183</v>
      </c>
      <c r="AU249" s="257" t="s">
        <v>80</v>
      </c>
      <c r="AV249" s="12" t="s">
        <v>80</v>
      </c>
      <c r="AW249" s="12" t="s">
        <v>35</v>
      </c>
      <c r="AX249" s="12" t="s">
        <v>72</v>
      </c>
      <c r="AY249" s="257" t="s">
        <v>169</v>
      </c>
    </row>
    <row r="250" s="13" customFormat="1">
      <c r="B250" s="270"/>
      <c r="C250" s="271"/>
      <c r="D250" s="248" t="s">
        <v>183</v>
      </c>
      <c r="E250" s="272" t="s">
        <v>21</v>
      </c>
      <c r="F250" s="273" t="s">
        <v>209</v>
      </c>
      <c r="G250" s="271"/>
      <c r="H250" s="274">
        <v>10.433999999999999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AT250" s="280" t="s">
        <v>183</v>
      </c>
      <c r="AU250" s="280" t="s">
        <v>80</v>
      </c>
      <c r="AV250" s="13" t="s">
        <v>95</v>
      </c>
      <c r="AW250" s="13" t="s">
        <v>35</v>
      </c>
      <c r="AX250" s="13" t="s">
        <v>76</v>
      </c>
      <c r="AY250" s="280" t="s">
        <v>169</v>
      </c>
    </row>
    <row r="251" s="1" customFormat="1" ht="16.5" customHeight="1">
      <c r="B251" s="45"/>
      <c r="C251" s="234" t="s">
        <v>473</v>
      </c>
      <c r="D251" s="234" t="s">
        <v>172</v>
      </c>
      <c r="E251" s="235" t="s">
        <v>474</v>
      </c>
      <c r="F251" s="236" t="s">
        <v>475</v>
      </c>
      <c r="G251" s="237" t="s">
        <v>199</v>
      </c>
      <c r="H251" s="238">
        <v>10.433999999999999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0.00023000000000000001</v>
      </c>
      <c r="R251" s="243">
        <f>Q251*H251</f>
        <v>0.00239982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476</v>
      </c>
    </row>
    <row r="252" s="1" customFormat="1" ht="25.5" customHeight="1">
      <c r="B252" s="45"/>
      <c r="C252" s="234" t="s">
        <v>477</v>
      </c>
      <c r="D252" s="234" t="s">
        <v>172</v>
      </c>
      <c r="E252" s="235" t="s">
        <v>478</v>
      </c>
      <c r="F252" s="236" t="s">
        <v>479</v>
      </c>
      <c r="G252" s="237" t="s">
        <v>199</v>
      </c>
      <c r="H252" s="238">
        <v>10.433999999999999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0.00023000000000000001</v>
      </c>
      <c r="R252" s="243">
        <f>Q252*H252</f>
        <v>0.00239982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480</v>
      </c>
    </row>
    <row r="253" s="1" customFormat="1" ht="16.5" customHeight="1">
      <c r="B253" s="45"/>
      <c r="C253" s="234" t="s">
        <v>481</v>
      </c>
      <c r="D253" s="234" t="s">
        <v>172</v>
      </c>
      <c r="E253" s="235" t="s">
        <v>482</v>
      </c>
      <c r="F253" s="236" t="s">
        <v>483</v>
      </c>
      <c r="G253" s="237" t="s">
        <v>199</v>
      </c>
      <c r="H253" s="238">
        <v>0.81000000000000005</v>
      </c>
      <c r="I253" s="239"/>
      <c r="J253" s="240">
        <f>ROUND(I253*H253,2)</f>
        <v>0</v>
      </c>
      <c r="K253" s="236" t="s">
        <v>181</v>
      </c>
      <c r="L253" s="71"/>
      <c r="M253" s="241" t="s">
        <v>21</v>
      </c>
      <c r="N253" s="242" t="s">
        <v>43</v>
      </c>
      <c r="O253" s="46"/>
      <c r="P253" s="243">
        <f>O253*H253</f>
        <v>0</v>
      </c>
      <c r="Q253" s="243">
        <v>0.0015</v>
      </c>
      <c r="R253" s="243">
        <f>Q253*H253</f>
        <v>0.0012150000000000002</v>
      </c>
      <c r="S253" s="243">
        <v>0</v>
      </c>
      <c r="T253" s="244">
        <f>S253*H253</f>
        <v>0</v>
      </c>
      <c r="AR253" s="23" t="s">
        <v>252</v>
      </c>
      <c r="AT253" s="23" t="s">
        <v>172</v>
      </c>
      <c r="AU253" s="23" t="s">
        <v>80</v>
      </c>
      <c r="AY253" s="23" t="s">
        <v>169</v>
      </c>
      <c r="BE253" s="245">
        <f>IF(N253="základní",J253,0)</f>
        <v>0</v>
      </c>
      <c r="BF253" s="245">
        <f>IF(N253="snížená",J253,0)</f>
        <v>0</v>
      </c>
      <c r="BG253" s="245">
        <f>IF(N253="zákl. přenesená",J253,0)</f>
        <v>0</v>
      </c>
      <c r="BH253" s="245">
        <f>IF(N253="sníž. přenesená",J253,0)</f>
        <v>0</v>
      </c>
      <c r="BI253" s="245">
        <f>IF(N253="nulová",J253,0)</f>
        <v>0</v>
      </c>
      <c r="BJ253" s="23" t="s">
        <v>76</v>
      </c>
      <c r="BK253" s="245">
        <f>ROUND(I253*H253,2)</f>
        <v>0</v>
      </c>
      <c r="BL253" s="23" t="s">
        <v>252</v>
      </c>
      <c r="BM253" s="23" t="s">
        <v>484</v>
      </c>
    </row>
    <row r="254" s="12" customFormat="1">
      <c r="B254" s="246"/>
      <c r="C254" s="247"/>
      <c r="D254" s="248" t="s">
        <v>183</v>
      </c>
      <c r="E254" s="249" t="s">
        <v>21</v>
      </c>
      <c r="F254" s="250" t="s">
        <v>485</v>
      </c>
      <c r="G254" s="247"/>
      <c r="H254" s="251">
        <v>0.81000000000000005</v>
      </c>
      <c r="I254" s="252"/>
      <c r="J254" s="247"/>
      <c r="K254" s="247"/>
      <c r="L254" s="253"/>
      <c r="M254" s="254"/>
      <c r="N254" s="255"/>
      <c r="O254" s="255"/>
      <c r="P254" s="255"/>
      <c r="Q254" s="255"/>
      <c r="R254" s="255"/>
      <c r="S254" s="255"/>
      <c r="T254" s="256"/>
      <c r="AT254" s="257" t="s">
        <v>183</v>
      </c>
      <c r="AU254" s="257" t="s">
        <v>80</v>
      </c>
      <c r="AV254" s="12" t="s">
        <v>80</v>
      </c>
      <c r="AW254" s="12" t="s">
        <v>35</v>
      </c>
      <c r="AX254" s="12" t="s">
        <v>72</v>
      </c>
      <c r="AY254" s="257" t="s">
        <v>169</v>
      </c>
    </row>
    <row r="255" s="13" customFormat="1">
      <c r="B255" s="270"/>
      <c r="C255" s="271"/>
      <c r="D255" s="248" t="s">
        <v>183</v>
      </c>
      <c r="E255" s="272" t="s">
        <v>21</v>
      </c>
      <c r="F255" s="273" t="s">
        <v>209</v>
      </c>
      <c r="G255" s="271"/>
      <c r="H255" s="274">
        <v>0.81000000000000005</v>
      </c>
      <c r="I255" s="275"/>
      <c r="J255" s="271"/>
      <c r="K255" s="271"/>
      <c r="L255" s="276"/>
      <c r="M255" s="277"/>
      <c r="N255" s="278"/>
      <c r="O255" s="278"/>
      <c r="P255" s="278"/>
      <c r="Q255" s="278"/>
      <c r="R255" s="278"/>
      <c r="S255" s="278"/>
      <c r="T255" s="279"/>
      <c r="AT255" s="280" t="s">
        <v>183</v>
      </c>
      <c r="AU255" s="280" t="s">
        <v>80</v>
      </c>
      <c r="AV255" s="13" t="s">
        <v>95</v>
      </c>
      <c r="AW255" s="13" t="s">
        <v>35</v>
      </c>
      <c r="AX255" s="13" t="s">
        <v>76</v>
      </c>
      <c r="AY255" s="280" t="s">
        <v>169</v>
      </c>
    </row>
    <row r="256" s="1" customFormat="1" ht="16.5" customHeight="1">
      <c r="B256" s="45"/>
      <c r="C256" s="234" t="s">
        <v>486</v>
      </c>
      <c r="D256" s="234" t="s">
        <v>172</v>
      </c>
      <c r="E256" s="235" t="s">
        <v>487</v>
      </c>
      <c r="F256" s="236" t="s">
        <v>488</v>
      </c>
      <c r="G256" s="237" t="s">
        <v>199</v>
      </c>
      <c r="H256" s="238">
        <v>0.81000000000000005</v>
      </c>
      <c r="I256" s="239"/>
      <c r="J256" s="240">
        <f>ROUND(I256*H256,2)</f>
        <v>0</v>
      </c>
      <c r="K256" s="236" t="s">
        <v>181</v>
      </c>
      <c r="L256" s="71"/>
      <c r="M256" s="241" t="s">
        <v>21</v>
      </c>
      <c r="N256" s="242" t="s">
        <v>43</v>
      </c>
      <c r="O256" s="46"/>
      <c r="P256" s="243">
        <f>O256*H256</f>
        <v>0</v>
      </c>
      <c r="Q256" s="243">
        <v>0.00027999999999999998</v>
      </c>
      <c r="R256" s="243">
        <f>Q256*H256</f>
        <v>0.00022679999999999998</v>
      </c>
      <c r="S256" s="243">
        <v>0</v>
      </c>
      <c r="T256" s="244">
        <f>S256*H256</f>
        <v>0</v>
      </c>
      <c r="AR256" s="23" t="s">
        <v>252</v>
      </c>
      <c r="AT256" s="23" t="s">
        <v>172</v>
      </c>
      <c r="AU256" s="23" t="s">
        <v>80</v>
      </c>
      <c r="AY256" s="23" t="s">
        <v>169</v>
      </c>
      <c r="BE256" s="245">
        <f>IF(N256="základní",J256,0)</f>
        <v>0</v>
      </c>
      <c r="BF256" s="245">
        <f>IF(N256="snížená",J256,0)</f>
        <v>0</v>
      </c>
      <c r="BG256" s="245">
        <f>IF(N256="zákl. přenesená",J256,0)</f>
        <v>0</v>
      </c>
      <c r="BH256" s="245">
        <f>IF(N256="sníž. přenesená",J256,0)</f>
        <v>0</v>
      </c>
      <c r="BI256" s="245">
        <f>IF(N256="nulová",J256,0)</f>
        <v>0</v>
      </c>
      <c r="BJ256" s="23" t="s">
        <v>76</v>
      </c>
      <c r="BK256" s="245">
        <f>ROUND(I256*H256,2)</f>
        <v>0</v>
      </c>
      <c r="BL256" s="23" t="s">
        <v>252</v>
      </c>
      <c r="BM256" s="23" t="s">
        <v>489</v>
      </c>
    </row>
    <row r="257" s="1" customFormat="1" ht="25.5" customHeight="1">
      <c r="B257" s="45"/>
      <c r="C257" s="234" t="s">
        <v>490</v>
      </c>
      <c r="D257" s="234" t="s">
        <v>172</v>
      </c>
      <c r="E257" s="235" t="s">
        <v>491</v>
      </c>
      <c r="F257" s="236" t="s">
        <v>492</v>
      </c>
      <c r="G257" s="237" t="s">
        <v>199</v>
      </c>
      <c r="H257" s="238">
        <v>0.81000000000000005</v>
      </c>
      <c r="I257" s="239"/>
      <c r="J257" s="240">
        <f>ROUND(I257*H257,2)</f>
        <v>0</v>
      </c>
      <c r="K257" s="236" t="s">
        <v>181</v>
      </c>
      <c r="L257" s="71"/>
      <c r="M257" s="241" t="s">
        <v>21</v>
      </c>
      <c r="N257" s="242" t="s">
        <v>43</v>
      </c>
      <c r="O257" s="46"/>
      <c r="P257" s="243">
        <f>O257*H257</f>
        <v>0</v>
      </c>
      <c r="Q257" s="243">
        <v>0.00027</v>
      </c>
      <c r="R257" s="243">
        <f>Q257*H257</f>
        <v>0.00021870000000000003</v>
      </c>
      <c r="S257" s="243">
        <v>0</v>
      </c>
      <c r="T257" s="244">
        <f>S257*H257</f>
        <v>0</v>
      </c>
      <c r="AR257" s="23" t="s">
        <v>252</v>
      </c>
      <c r="AT257" s="23" t="s">
        <v>172</v>
      </c>
      <c r="AU257" s="23" t="s">
        <v>80</v>
      </c>
      <c r="AY257" s="23" t="s">
        <v>169</v>
      </c>
      <c r="BE257" s="245">
        <f>IF(N257="základní",J257,0)</f>
        <v>0</v>
      </c>
      <c r="BF257" s="245">
        <f>IF(N257="snížená",J257,0)</f>
        <v>0</v>
      </c>
      <c r="BG257" s="245">
        <f>IF(N257="zákl. přenesená",J257,0)</f>
        <v>0</v>
      </c>
      <c r="BH257" s="245">
        <f>IF(N257="sníž. přenesená",J257,0)</f>
        <v>0</v>
      </c>
      <c r="BI257" s="245">
        <f>IF(N257="nulová",J257,0)</f>
        <v>0</v>
      </c>
      <c r="BJ257" s="23" t="s">
        <v>76</v>
      </c>
      <c r="BK257" s="245">
        <f>ROUND(I257*H257,2)</f>
        <v>0</v>
      </c>
      <c r="BL257" s="23" t="s">
        <v>252</v>
      </c>
      <c r="BM257" s="23" t="s">
        <v>493</v>
      </c>
    </row>
    <row r="258" s="12" customFormat="1">
      <c r="B258" s="246"/>
      <c r="C258" s="247"/>
      <c r="D258" s="248" t="s">
        <v>183</v>
      </c>
      <c r="E258" s="249" t="s">
        <v>21</v>
      </c>
      <c r="F258" s="250" t="s">
        <v>494</v>
      </c>
      <c r="G258" s="247"/>
      <c r="H258" s="251">
        <v>0.81000000000000005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183</v>
      </c>
      <c r="AU258" s="257" t="s">
        <v>80</v>
      </c>
      <c r="AV258" s="12" t="s">
        <v>80</v>
      </c>
      <c r="AW258" s="12" t="s">
        <v>35</v>
      </c>
      <c r="AX258" s="12" t="s">
        <v>76</v>
      </c>
      <c r="AY258" s="257" t="s">
        <v>169</v>
      </c>
    </row>
    <row r="259" s="11" customFormat="1" ht="29.88" customHeight="1">
      <c r="B259" s="218"/>
      <c r="C259" s="219"/>
      <c r="D259" s="220" t="s">
        <v>71</v>
      </c>
      <c r="E259" s="232" t="s">
        <v>495</v>
      </c>
      <c r="F259" s="232" t="s">
        <v>496</v>
      </c>
      <c r="G259" s="219"/>
      <c r="H259" s="219"/>
      <c r="I259" s="222"/>
      <c r="J259" s="233">
        <f>BK259</f>
        <v>0</v>
      </c>
      <c r="K259" s="219"/>
      <c r="L259" s="224"/>
      <c r="M259" s="225"/>
      <c r="N259" s="226"/>
      <c r="O259" s="226"/>
      <c r="P259" s="227">
        <f>SUM(P260:P274)</f>
        <v>0</v>
      </c>
      <c r="Q259" s="226"/>
      <c r="R259" s="227">
        <f>SUM(R260:R274)</f>
        <v>0.03445662</v>
      </c>
      <c r="S259" s="226"/>
      <c r="T259" s="228">
        <f>SUM(T260:T274)</f>
        <v>0</v>
      </c>
      <c r="AR259" s="229" t="s">
        <v>80</v>
      </c>
      <c r="AT259" s="230" t="s">
        <v>71</v>
      </c>
      <c r="AU259" s="230" t="s">
        <v>76</v>
      </c>
      <c r="AY259" s="229" t="s">
        <v>169</v>
      </c>
      <c r="BK259" s="231">
        <f>SUM(BK260:BK274)</f>
        <v>0</v>
      </c>
    </row>
    <row r="260" s="1" customFormat="1" ht="16.5" customHeight="1">
      <c r="B260" s="45"/>
      <c r="C260" s="234" t="s">
        <v>497</v>
      </c>
      <c r="D260" s="234" t="s">
        <v>172</v>
      </c>
      <c r="E260" s="235" t="s">
        <v>498</v>
      </c>
      <c r="F260" s="236" t="s">
        <v>499</v>
      </c>
      <c r="G260" s="237" t="s">
        <v>199</v>
      </c>
      <c r="H260" s="238">
        <v>88.804000000000002</v>
      </c>
      <c r="I260" s="239"/>
      <c r="J260" s="240">
        <f>ROUND(I260*H260,2)</f>
        <v>0</v>
      </c>
      <c r="K260" s="236" t="s">
        <v>181</v>
      </c>
      <c r="L260" s="71"/>
      <c r="M260" s="241" t="s">
        <v>21</v>
      </c>
      <c r="N260" s="242" t="s">
        <v>43</v>
      </c>
      <c r="O260" s="46"/>
      <c r="P260" s="243">
        <f>O260*H260</f>
        <v>0</v>
      </c>
      <c r="Q260" s="243">
        <v>0</v>
      </c>
      <c r="R260" s="243">
        <f>Q260*H260</f>
        <v>0</v>
      </c>
      <c r="S260" s="243">
        <v>0</v>
      </c>
      <c r="T260" s="244">
        <f>S260*H260</f>
        <v>0</v>
      </c>
      <c r="AR260" s="23" t="s">
        <v>252</v>
      </c>
      <c r="AT260" s="23" t="s">
        <v>172</v>
      </c>
      <c r="AU260" s="23" t="s">
        <v>80</v>
      </c>
      <c r="AY260" s="23" t="s">
        <v>169</v>
      </c>
      <c r="BE260" s="245">
        <f>IF(N260="základní",J260,0)</f>
        <v>0</v>
      </c>
      <c r="BF260" s="245">
        <f>IF(N260="snížená",J260,0)</f>
        <v>0</v>
      </c>
      <c r="BG260" s="245">
        <f>IF(N260="zákl. přenesená",J260,0)</f>
        <v>0</v>
      </c>
      <c r="BH260" s="245">
        <f>IF(N260="sníž. přenesená",J260,0)</f>
        <v>0</v>
      </c>
      <c r="BI260" s="245">
        <f>IF(N260="nulová",J260,0)</f>
        <v>0</v>
      </c>
      <c r="BJ260" s="23" t="s">
        <v>76</v>
      </c>
      <c r="BK260" s="245">
        <f>ROUND(I260*H260,2)</f>
        <v>0</v>
      </c>
      <c r="BL260" s="23" t="s">
        <v>252</v>
      </c>
      <c r="BM260" s="23" t="s">
        <v>500</v>
      </c>
    </row>
    <row r="261" s="12" customFormat="1">
      <c r="B261" s="246"/>
      <c r="C261" s="247"/>
      <c r="D261" s="248" t="s">
        <v>183</v>
      </c>
      <c r="E261" s="249" t="s">
        <v>21</v>
      </c>
      <c r="F261" s="250" t="s">
        <v>501</v>
      </c>
      <c r="G261" s="247"/>
      <c r="H261" s="251">
        <v>31.449999999999999</v>
      </c>
      <c r="I261" s="252"/>
      <c r="J261" s="247"/>
      <c r="K261" s="247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183</v>
      </c>
      <c r="AU261" s="257" t="s">
        <v>80</v>
      </c>
      <c r="AV261" s="12" t="s">
        <v>80</v>
      </c>
      <c r="AW261" s="12" t="s">
        <v>35</v>
      </c>
      <c r="AX261" s="12" t="s">
        <v>72</v>
      </c>
      <c r="AY261" s="257" t="s">
        <v>169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502</v>
      </c>
      <c r="G262" s="247"/>
      <c r="H262" s="251">
        <v>-1.5760000000000001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2" customFormat="1">
      <c r="B263" s="246"/>
      <c r="C263" s="247"/>
      <c r="D263" s="248" t="s">
        <v>183</v>
      </c>
      <c r="E263" s="249" t="s">
        <v>21</v>
      </c>
      <c r="F263" s="250" t="s">
        <v>207</v>
      </c>
      <c r="G263" s="247"/>
      <c r="H263" s="251">
        <v>-3.6000000000000001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183</v>
      </c>
      <c r="AU263" s="257" t="s">
        <v>80</v>
      </c>
      <c r="AV263" s="12" t="s">
        <v>80</v>
      </c>
      <c r="AW263" s="12" t="s">
        <v>35</v>
      </c>
      <c r="AX263" s="12" t="s">
        <v>72</v>
      </c>
      <c r="AY263" s="257" t="s">
        <v>169</v>
      </c>
    </row>
    <row r="264" s="12" customFormat="1">
      <c r="B264" s="246"/>
      <c r="C264" s="247"/>
      <c r="D264" s="248" t="s">
        <v>183</v>
      </c>
      <c r="E264" s="249" t="s">
        <v>21</v>
      </c>
      <c r="F264" s="250" t="s">
        <v>503</v>
      </c>
      <c r="G264" s="247"/>
      <c r="H264" s="251">
        <v>59.649999999999999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183</v>
      </c>
      <c r="AU264" s="257" t="s">
        <v>80</v>
      </c>
      <c r="AV264" s="12" t="s">
        <v>80</v>
      </c>
      <c r="AW264" s="12" t="s">
        <v>35</v>
      </c>
      <c r="AX264" s="12" t="s">
        <v>72</v>
      </c>
      <c r="AY264" s="257" t="s">
        <v>169</v>
      </c>
    </row>
    <row r="265" s="12" customFormat="1">
      <c r="B265" s="246"/>
      <c r="C265" s="247"/>
      <c r="D265" s="248" t="s">
        <v>183</v>
      </c>
      <c r="E265" s="249" t="s">
        <v>21</v>
      </c>
      <c r="F265" s="250" t="s">
        <v>504</v>
      </c>
      <c r="G265" s="247"/>
      <c r="H265" s="251">
        <v>2.8799999999999999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183</v>
      </c>
      <c r="AU265" s="257" t="s">
        <v>80</v>
      </c>
      <c r="AV265" s="12" t="s">
        <v>80</v>
      </c>
      <c r="AW265" s="12" t="s">
        <v>35</v>
      </c>
      <c r="AX265" s="12" t="s">
        <v>72</v>
      </c>
      <c r="AY265" s="257" t="s">
        <v>169</v>
      </c>
    </row>
    <row r="266" s="13" customFormat="1">
      <c r="B266" s="270"/>
      <c r="C266" s="271"/>
      <c r="D266" s="248" t="s">
        <v>183</v>
      </c>
      <c r="E266" s="272" t="s">
        <v>21</v>
      </c>
      <c r="F266" s="273" t="s">
        <v>209</v>
      </c>
      <c r="G266" s="271"/>
      <c r="H266" s="274">
        <v>88.804000000000002</v>
      </c>
      <c r="I266" s="275"/>
      <c r="J266" s="271"/>
      <c r="K266" s="271"/>
      <c r="L266" s="276"/>
      <c r="M266" s="277"/>
      <c r="N266" s="278"/>
      <c r="O266" s="278"/>
      <c r="P266" s="278"/>
      <c r="Q266" s="278"/>
      <c r="R266" s="278"/>
      <c r="S266" s="278"/>
      <c r="T266" s="279"/>
      <c r="AT266" s="280" t="s">
        <v>183</v>
      </c>
      <c r="AU266" s="280" t="s">
        <v>80</v>
      </c>
      <c r="AV266" s="13" t="s">
        <v>95</v>
      </c>
      <c r="AW266" s="13" t="s">
        <v>35</v>
      </c>
      <c r="AX266" s="13" t="s">
        <v>76</v>
      </c>
      <c r="AY266" s="280" t="s">
        <v>169</v>
      </c>
    </row>
    <row r="267" s="1" customFormat="1" ht="25.5" customHeight="1">
      <c r="B267" s="45"/>
      <c r="C267" s="234" t="s">
        <v>505</v>
      </c>
      <c r="D267" s="234" t="s">
        <v>172</v>
      </c>
      <c r="E267" s="235" t="s">
        <v>506</v>
      </c>
      <c r="F267" s="236" t="s">
        <v>507</v>
      </c>
      <c r="G267" s="237" t="s">
        <v>199</v>
      </c>
      <c r="H267" s="238">
        <v>104.414</v>
      </c>
      <c r="I267" s="239"/>
      <c r="J267" s="240">
        <f>ROUND(I267*H267,2)</f>
        <v>0</v>
      </c>
      <c r="K267" s="236" t="s">
        <v>181</v>
      </c>
      <c r="L267" s="71"/>
      <c r="M267" s="241" t="s">
        <v>21</v>
      </c>
      <c r="N267" s="242" t="s">
        <v>43</v>
      </c>
      <c r="O267" s="46"/>
      <c r="P267" s="243">
        <f>O267*H267</f>
        <v>0</v>
      </c>
      <c r="Q267" s="243">
        <v>0.00020000000000000001</v>
      </c>
      <c r="R267" s="243">
        <f>Q267*H267</f>
        <v>0.0208828</v>
      </c>
      <c r="S267" s="243">
        <v>0</v>
      </c>
      <c r="T267" s="244">
        <f>S267*H267</f>
        <v>0</v>
      </c>
      <c r="AR267" s="23" t="s">
        <v>252</v>
      </c>
      <c r="AT267" s="23" t="s">
        <v>172</v>
      </c>
      <c r="AU267" s="23" t="s">
        <v>80</v>
      </c>
      <c r="AY267" s="23" t="s">
        <v>169</v>
      </c>
      <c r="BE267" s="245">
        <f>IF(N267="základní",J267,0)</f>
        <v>0</v>
      </c>
      <c r="BF267" s="245">
        <f>IF(N267="snížená",J267,0)</f>
        <v>0</v>
      </c>
      <c r="BG267" s="245">
        <f>IF(N267="zákl. přenesená",J267,0)</f>
        <v>0</v>
      </c>
      <c r="BH267" s="245">
        <f>IF(N267="sníž. přenesená",J267,0)</f>
        <v>0</v>
      </c>
      <c r="BI267" s="245">
        <f>IF(N267="nulová",J267,0)</f>
        <v>0</v>
      </c>
      <c r="BJ267" s="23" t="s">
        <v>76</v>
      </c>
      <c r="BK267" s="245">
        <f>ROUND(I267*H267,2)</f>
        <v>0</v>
      </c>
      <c r="BL267" s="23" t="s">
        <v>252</v>
      </c>
      <c r="BM267" s="23" t="s">
        <v>508</v>
      </c>
    </row>
    <row r="268" s="12" customFormat="1">
      <c r="B268" s="246"/>
      <c r="C268" s="247"/>
      <c r="D268" s="248" t="s">
        <v>183</v>
      </c>
      <c r="E268" s="249" t="s">
        <v>21</v>
      </c>
      <c r="F268" s="250" t="s">
        <v>501</v>
      </c>
      <c r="G268" s="247"/>
      <c r="H268" s="251">
        <v>31.449999999999999</v>
      </c>
      <c r="I268" s="252"/>
      <c r="J268" s="247"/>
      <c r="K268" s="247"/>
      <c r="L268" s="253"/>
      <c r="M268" s="254"/>
      <c r="N268" s="255"/>
      <c r="O268" s="255"/>
      <c r="P268" s="255"/>
      <c r="Q268" s="255"/>
      <c r="R268" s="255"/>
      <c r="S268" s="255"/>
      <c r="T268" s="256"/>
      <c r="AT268" s="257" t="s">
        <v>183</v>
      </c>
      <c r="AU268" s="257" t="s">
        <v>80</v>
      </c>
      <c r="AV268" s="12" t="s">
        <v>80</v>
      </c>
      <c r="AW268" s="12" t="s">
        <v>35</v>
      </c>
      <c r="AX268" s="12" t="s">
        <v>72</v>
      </c>
      <c r="AY268" s="257" t="s">
        <v>169</v>
      </c>
    </row>
    <row r="269" s="12" customFormat="1">
      <c r="B269" s="246"/>
      <c r="C269" s="247"/>
      <c r="D269" s="248" t="s">
        <v>183</v>
      </c>
      <c r="E269" s="249" t="s">
        <v>21</v>
      </c>
      <c r="F269" s="250" t="s">
        <v>502</v>
      </c>
      <c r="G269" s="247"/>
      <c r="H269" s="251">
        <v>-1.5760000000000001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183</v>
      </c>
      <c r="AU269" s="257" t="s">
        <v>80</v>
      </c>
      <c r="AV269" s="12" t="s">
        <v>80</v>
      </c>
      <c r="AW269" s="12" t="s">
        <v>35</v>
      </c>
      <c r="AX269" s="12" t="s">
        <v>72</v>
      </c>
      <c r="AY269" s="257" t="s">
        <v>169</v>
      </c>
    </row>
    <row r="270" s="12" customFormat="1">
      <c r="B270" s="246"/>
      <c r="C270" s="247"/>
      <c r="D270" s="248" t="s">
        <v>183</v>
      </c>
      <c r="E270" s="249" t="s">
        <v>21</v>
      </c>
      <c r="F270" s="250" t="s">
        <v>509</v>
      </c>
      <c r="G270" s="247"/>
      <c r="H270" s="251">
        <v>15.609999999999999</v>
      </c>
      <c r="I270" s="252"/>
      <c r="J270" s="247"/>
      <c r="K270" s="247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183</v>
      </c>
      <c r="AU270" s="257" t="s">
        <v>80</v>
      </c>
      <c r="AV270" s="12" t="s">
        <v>80</v>
      </c>
      <c r="AW270" s="12" t="s">
        <v>35</v>
      </c>
      <c r="AX270" s="12" t="s">
        <v>72</v>
      </c>
      <c r="AY270" s="257" t="s">
        <v>169</v>
      </c>
    </row>
    <row r="271" s="12" customFormat="1">
      <c r="B271" s="246"/>
      <c r="C271" s="247"/>
      <c r="D271" s="248" t="s">
        <v>183</v>
      </c>
      <c r="E271" s="249" t="s">
        <v>21</v>
      </c>
      <c r="F271" s="250" t="s">
        <v>207</v>
      </c>
      <c r="G271" s="247"/>
      <c r="H271" s="251">
        <v>-3.6000000000000001</v>
      </c>
      <c r="I271" s="252"/>
      <c r="J271" s="247"/>
      <c r="K271" s="247"/>
      <c r="L271" s="253"/>
      <c r="M271" s="254"/>
      <c r="N271" s="255"/>
      <c r="O271" s="255"/>
      <c r="P271" s="255"/>
      <c r="Q271" s="255"/>
      <c r="R271" s="255"/>
      <c r="S271" s="255"/>
      <c r="T271" s="256"/>
      <c r="AT271" s="257" t="s">
        <v>183</v>
      </c>
      <c r="AU271" s="257" t="s">
        <v>80</v>
      </c>
      <c r="AV271" s="12" t="s">
        <v>80</v>
      </c>
      <c r="AW271" s="12" t="s">
        <v>35</v>
      </c>
      <c r="AX271" s="12" t="s">
        <v>72</v>
      </c>
      <c r="AY271" s="257" t="s">
        <v>169</v>
      </c>
    </row>
    <row r="272" s="12" customFormat="1">
      <c r="B272" s="246"/>
      <c r="C272" s="247"/>
      <c r="D272" s="248" t="s">
        <v>183</v>
      </c>
      <c r="E272" s="249" t="s">
        <v>21</v>
      </c>
      <c r="F272" s="250" t="s">
        <v>510</v>
      </c>
      <c r="G272" s="247"/>
      <c r="H272" s="251">
        <v>62.530000000000001</v>
      </c>
      <c r="I272" s="252"/>
      <c r="J272" s="247"/>
      <c r="K272" s="247"/>
      <c r="L272" s="253"/>
      <c r="M272" s="254"/>
      <c r="N272" s="255"/>
      <c r="O272" s="255"/>
      <c r="P272" s="255"/>
      <c r="Q272" s="255"/>
      <c r="R272" s="255"/>
      <c r="S272" s="255"/>
      <c r="T272" s="256"/>
      <c r="AT272" s="257" t="s">
        <v>183</v>
      </c>
      <c r="AU272" s="257" t="s">
        <v>80</v>
      </c>
      <c r="AV272" s="12" t="s">
        <v>80</v>
      </c>
      <c r="AW272" s="12" t="s">
        <v>35</v>
      </c>
      <c r="AX272" s="12" t="s">
        <v>72</v>
      </c>
      <c r="AY272" s="257" t="s">
        <v>169</v>
      </c>
    </row>
    <row r="273" s="13" customFormat="1">
      <c r="B273" s="270"/>
      <c r="C273" s="271"/>
      <c r="D273" s="248" t="s">
        <v>183</v>
      </c>
      <c r="E273" s="272" t="s">
        <v>21</v>
      </c>
      <c r="F273" s="273" t="s">
        <v>209</v>
      </c>
      <c r="G273" s="271"/>
      <c r="H273" s="274">
        <v>104.414</v>
      </c>
      <c r="I273" s="275"/>
      <c r="J273" s="271"/>
      <c r="K273" s="271"/>
      <c r="L273" s="276"/>
      <c r="M273" s="277"/>
      <c r="N273" s="278"/>
      <c r="O273" s="278"/>
      <c r="P273" s="278"/>
      <c r="Q273" s="278"/>
      <c r="R273" s="278"/>
      <c r="S273" s="278"/>
      <c r="T273" s="279"/>
      <c r="AT273" s="280" t="s">
        <v>183</v>
      </c>
      <c r="AU273" s="280" t="s">
        <v>80</v>
      </c>
      <c r="AV273" s="13" t="s">
        <v>95</v>
      </c>
      <c r="AW273" s="13" t="s">
        <v>35</v>
      </c>
      <c r="AX273" s="13" t="s">
        <v>76</v>
      </c>
      <c r="AY273" s="280" t="s">
        <v>169</v>
      </c>
    </row>
    <row r="274" s="1" customFormat="1" ht="25.5" customHeight="1">
      <c r="B274" s="45"/>
      <c r="C274" s="234" t="s">
        <v>511</v>
      </c>
      <c r="D274" s="234" t="s">
        <v>172</v>
      </c>
      <c r="E274" s="235" t="s">
        <v>512</v>
      </c>
      <c r="F274" s="236" t="s">
        <v>513</v>
      </c>
      <c r="G274" s="237" t="s">
        <v>199</v>
      </c>
      <c r="H274" s="238">
        <v>104.414</v>
      </c>
      <c r="I274" s="239"/>
      <c r="J274" s="240">
        <f>ROUND(I274*H274,2)</f>
        <v>0</v>
      </c>
      <c r="K274" s="236" t="s">
        <v>181</v>
      </c>
      <c r="L274" s="71"/>
      <c r="M274" s="241" t="s">
        <v>21</v>
      </c>
      <c r="N274" s="242" t="s">
        <v>43</v>
      </c>
      <c r="O274" s="46"/>
      <c r="P274" s="243">
        <f>O274*H274</f>
        <v>0</v>
      </c>
      <c r="Q274" s="243">
        <v>0.00012999999999999999</v>
      </c>
      <c r="R274" s="243">
        <f>Q274*H274</f>
        <v>0.013573819999999999</v>
      </c>
      <c r="S274" s="243">
        <v>0</v>
      </c>
      <c r="T274" s="244">
        <f>S274*H274</f>
        <v>0</v>
      </c>
      <c r="AR274" s="23" t="s">
        <v>252</v>
      </c>
      <c r="AT274" s="23" t="s">
        <v>172</v>
      </c>
      <c r="AU274" s="23" t="s">
        <v>80</v>
      </c>
      <c r="AY274" s="23" t="s">
        <v>169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3" t="s">
        <v>76</v>
      </c>
      <c r="BK274" s="245">
        <f>ROUND(I274*H274,2)</f>
        <v>0</v>
      </c>
      <c r="BL274" s="23" t="s">
        <v>252</v>
      </c>
      <c r="BM274" s="23" t="s">
        <v>514</v>
      </c>
    </row>
    <row r="275" s="11" customFormat="1" ht="37.44" customHeight="1">
      <c r="B275" s="218"/>
      <c r="C275" s="219"/>
      <c r="D275" s="220" t="s">
        <v>71</v>
      </c>
      <c r="E275" s="221" t="s">
        <v>190</v>
      </c>
      <c r="F275" s="221" t="s">
        <v>515</v>
      </c>
      <c r="G275" s="219"/>
      <c r="H275" s="219"/>
      <c r="I275" s="222"/>
      <c r="J275" s="223">
        <f>BK275</f>
        <v>0</v>
      </c>
      <c r="K275" s="219"/>
      <c r="L275" s="224"/>
      <c r="M275" s="225"/>
      <c r="N275" s="226"/>
      <c r="O275" s="226"/>
      <c r="P275" s="227">
        <f>P276</f>
        <v>0</v>
      </c>
      <c r="Q275" s="226"/>
      <c r="R275" s="227">
        <f>R276</f>
        <v>0</v>
      </c>
      <c r="S275" s="226"/>
      <c r="T275" s="228">
        <f>T276</f>
        <v>0</v>
      </c>
      <c r="AR275" s="229" t="s">
        <v>91</v>
      </c>
      <c r="AT275" s="230" t="s">
        <v>71</v>
      </c>
      <c r="AU275" s="230" t="s">
        <v>72</v>
      </c>
      <c r="AY275" s="229" t="s">
        <v>169</v>
      </c>
      <c r="BK275" s="231">
        <f>BK276</f>
        <v>0</v>
      </c>
    </row>
    <row r="276" s="11" customFormat="1" ht="19.92" customHeight="1">
      <c r="B276" s="218"/>
      <c r="C276" s="219"/>
      <c r="D276" s="220" t="s">
        <v>71</v>
      </c>
      <c r="E276" s="232" t="s">
        <v>516</v>
      </c>
      <c r="F276" s="232" t="s">
        <v>517</v>
      </c>
      <c r="G276" s="219"/>
      <c r="H276" s="219"/>
      <c r="I276" s="222"/>
      <c r="J276" s="233">
        <f>BK276</f>
        <v>0</v>
      </c>
      <c r="K276" s="219"/>
      <c r="L276" s="224"/>
      <c r="M276" s="225"/>
      <c r="N276" s="226"/>
      <c r="O276" s="226"/>
      <c r="P276" s="227">
        <f>SUM(P277:P284)</f>
        <v>0</v>
      </c>
      <c r="Q276" s="226"/>
      <c r="R276" s="227">
        <f>SUM(R277:R284)</f>
        <v>0</v>
      </c>
      <c r="S276" s="226"/>
      <c r="T276" s="228">
        <f>SUM(T277:T284)</f>
        <v>0</v>
      </c>
      <c r="AR276" s="229" t="s">
        <v>91</v>
      </c>
      <c r="AT276" s="230" t="s">
        <v>71</v>
      </c>
      <c r="AU276" s="230" t="s">
        <v>76</v>
      </c>
      <c r="AY276" s="229" t="s">
        <v>169</v>
      </c>
      <c r="BK276" s="231">
        <f>SUM(BK277:BK284)</f>
        <v>0</v>
      </c>
    </row>
    <row r="277" s="1" customFormat="1" ht="16.5" customHeight="1">
      <c r="B277" s="45"/>
      <c r="C277" s="234" t="s">
        <v>518</v>
      </c>
      <c r="D277" s="234" t="s">
        <v>172</v>
      </c>
      <c r="E277" s="235" t="s">
        <v>519</v>
      </c>
      <c r="F277" s="236" t="s">
        <v>520</v>
      </c>
      <c r="G277" s="237" t="s">
        <v>175</v>
      </c>
      <c r="H277" s="238">
        <v>1</v>
      </c>
      <c r="I277" s="239"/>
      <c r="J277" s="240">
        <f>ROUND(I277*H277,2)</f>
        <v>0</v>
      </c>
      <c r="K277" s="236" t="s">
        <v>21</v>
      </c>
      <c r="L277" s="71"/>
      <c r="M277" s="241" t="s">
        <v>21</v>
      </c>
      <c r="N277" s="242" t="s">
        <v>43</v>
      </c>
      <c r="O277" s="46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AR277" s="23" t="s">
        <v>511</v>
      </c>
      <c r="AT277" s="23" t="s">
        <v>172</v>
      </c>
      <c r="AU277" s="23" t="s">
        <v>80</v>
      </c>
      <c r="AY277" s="23" t="s">
        <v>169</v>
      </c>
      <c r="BE277" s="245">
        <f>IF(N277="základní",J277,0)</f>
        <v>0</v>
      </c>
      <c r="BF277" s="245">
        <f>IF(N277="snížená",J277,0)</f>
        <v>0</v>
      </c>
      <c r="BG277" s="245">
        <f>IF(N277="zákl. přenesená",J277,0)</f>
        <v>0</v>
      </c>
      <c r="BH277" s="245">
        <f>IF(N277="sníž. přenesená",J277,0)</f>
        <v>0</v>
      </c>
      <c r="BI277" s="245">
        <f>IF(N277="nulová",J277,0)</f>
        <v>0</v>
      </c>
      <c r="BJ277" s="23" t="s">
        <v>76</v>
      </c>
      <c r="BK277" s="245">
        <f>ROUND(I277*H277,2)</f>
        <v>0</v>
      </c>
      <c r="BL277" s="23" t="s">
        <v>511</v>
      </c>
      <c r="BM277" s="23" t="s">
        <v>521</v>
      </c>
    </row>
    <row r="278" s="12" customFormat="1">
      <c r="B278" s="246"/>
      <c r="C278" s="247"/>
      <c r="D278" s="248" t="s">
        <v>183</v>
      </c>
      <c r="E278" s="249" t="s">
        <v>21</v>
      </c>
      <c r="F278" s="250" t="s">
        <v>522</v>
      </c>
      <c r="G278" s="247"/>
      <c r="H278" s="251">
        <v>1</v>
      </c>
      <c r="I278" s="252"/>
      <c r="J278" s="247"/>
      <c r="K278" s="247"/>
      <c r="L278" s="253"/>
      <c r="M278" s="254"/>
      <c r="N278" s="255"/>
      <c r="O278" s="255"/>
      <c r="P278" s="255"/>
      <c r="Q278" s="255"/>
      <c r="R278" s="255"/>
      <c r="S278" s="255"/>
      <c r="T278" s="256"/>
      <c r="AT278" s="257" t="s">
        <v>183</v>
      </c>
      <c r="AU278" s="257" t="s">
        <v>80</v>
      </c>
      <c r="AV278" s="12" t="s">
        <v>80</v>
      </c>
      <c r="AW278" s="12" t="s">
        <v>35</v>
      </c>
      <c r="AX278" s="12" t="s">
        <v>76</v>
      </c>
      <c r="AY278" s="257" t="s">
        <v>169</v>
      </c>
    </row>
    <row r="279" s="1" customFormat="1" ht="16.5" customHeight="1">
      <c r="B279" s="45"/>
      <c r="C279" s="234" t="s">
        <v>523</v>
      </c>
      <c r="D279" s="234" t="s">
        <v>172</v>
      </c>
      <c r="E279" s="235" t="s">
        <v>524</v>
      </c>
      <c r="F279" s="236" t="s">
        <v>525</v>
      </c>
      <c r="G279" s="237" t="s">
        <v>175</v>
      </c>
      <c r="H279" s="238">
        <v>1</v>
      </c>
      <c r="I279" s="239"/>
      <c r="J279" s="240">
        <f>ROUND(I279*H279,2)</f>
        <v>0</v>
      </c>
      <c r="K279" s="236" t="s">
        <v>21</v>
      </c>
      <c r="L279" s="71"/>
      <c r="M279" s="241" t="s">
        <v>21</v>
      </c>
      <c r="N279" s="242" t="s">
        <v>43</v>
      </c>
      <c r="O279" s="46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AR279" s="23" t="s">
        <v>511</v>
      </c>
      <c r="AT279" s="23" t="s">
        <v>172</v>
      </c>
      <c r="AU279" s="23" t="s">
        <v>80</v>
      </c>
      <c r="AY279" s="23" t="s">
        <v>169</v>
      </c>
      <c r="BE279" s="245">
        <f>IF(N279="základní",J279,0)</f>
        <v>0</v>
      </c>
      <c r="BF279" s="245">
        <f>IF(N279="snížená",J279,0)</f>
        <v>0</v>
      </c>
      <c r="BG279" s="245">
        <f>IF(N279="zákl. přenesená",J279,0)</f>
        <v>0</v>
      </c>
      <c r="BH279" s="245">
        <f>IF(N279="sníž. přenesená",J279,0)</f>
        <v>0</v>
      </c>
      <c r="BI279" s="245">
        <f>IF(N279="nulová",J279,0)</f>
        <v>0</v>
      </c>
      <c r="BJ279" s="23" t="s">
        <v>76</v>
      </c>
      <c r="BK279" s="245">
        <f>ROUND(I279*H279,2)</f>
        <v>0</v>
      </c>
      <c r="BL279" s="23" t="s">
        <v>511</v>
      </c>
      <c r="BM279" s="23" t="s">
        <v>526</v>
      </c>
    </row>
    <row r="280" s="12" customFormat="1">
      <c r="B280" s="246"/>
      <c r="C280" s="247"/>
      <c r="D280" s="248" t="s">
        <v>183</v>
      </c>
      <c r="E280" s="249" t="s">
        <v>21</v>
      </c>
      <c r="F280" s="250" t="s">
        <v>527</v>
      </c>
      <c r="G280" s="247"/>
      <c r="H280" s="251">
        <v>1</v>
      </c>
      <c r="I280" s="252"/>
      <c r="J280" s="247"/>
      <c r="K280" s="247"/>
      <c r="L280" s="253"/>
      <c r="M280" s="254"/>
      <c r="N280" s="255"/>
      <c r="O280" s="255"/>
      <c r="P280" s="255"/>
      <c r="Q280" s="255"/>
      <c r="R280" s="255"/>
      <c r="S280" s="255"/>
      <c r="T280" s="256"/>
      <c r="AT280" s="257" t="s">
        <v>183</v>
      </c>
      <c r="AU280" s="257" t="s">
        <v>80</v>
      </c>
      <c r="AV280" s="12" t="s">
        <v>80</v>
      </c>
      <c r="AW280" s="12" t="s">
        <v>35</v>
      </c>
      <c r="AX280" s="12" t="s">
        <v>76</v>
      </c>
      <c r="AY280" s="257" t="s">
        <v>169</v>
      </c>
    </row>
    <row r="281" s="1" customFormat="1" ht="16.5" customHeight="1">
      <c r="B281" s="45"/>
      <c r="C281" s="234" t="s">
        <v>528</v>
      </c>
      <c r="D281" s="234" t="s">
        <v>172</v>
      </c>
      <c r="E281" s="235" t="s">
        <v>529</v>
      </c>
      <c r="F281" s="236" t="s">
        <v>530</v>
      </c>
      <c r="G281" s="237" t="s">
        <v>175</v>
      </c>
      <c r="H281" s="238">
        <v>1</v>
      </c>
      <c r="I281" s="239"/>
      <c r="J281" s="240">
        <f>ROUND(I281*H281,2)</f>
        <v>0</v>
      </c>
      <c r="K281" s="236" t="s">
        <v>21</v>
      </c>
      <c r="L281" s="71"/>
      <c r="M281" s="241" t="s">
        <v>21</v>
      </c>
      <c r="N281" s="242" t="s">
        <v>43</v>
      </c>
      <c r="O281" s="46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AR281" s="23" t="s">
        <v>511</v>
      </c>
      <c r="AT281" s="23" t="s">
        <v>172</v>
      </c>
      <c r="AU281" s="23" t="s">
        <v>80</v>
      </c>
      <c r="AY281" s="23" t="s">
        <v>169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3" t="s">
        <v>76</v>
      </c>
      <c r="BK281" s="245">
        <f>ROUND(I281*H281,2)</f>
        <v>0</v>
      </c>
      <c r="BL281" s="23" t="s">
        <v>511</v>
      </c>
      <c r="BM281" s="23" t="s">
        <v>531</v>
      </c>
    </row>
    <row r="282" s="12" customFormat="1">
      <c r="B282" s="246"/>
      <c r="C282" s="247"/>
      <c r="D282" s="248" t="s">
        <v>183</v>
      </c>
      <c r="E282" s="249" t="s">
        <v>21</v>
      </c>
      <c r="F282" s="250" t="s">
        <v>532</v>
      </c>
      <c r="G282" s="247"/>
      <c r="H282" s="251">
        <v>1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AT282" s="257" t="s">
        <v>183</v>
      </c>
      <c r="AU282" s="257" t="s">
        <v>80</v>
      </c>
      <c r="AV282" s="12" t="s">
        <v>80</v>
      </c>
      <c r="AW282" s="12" t="s">
        <v>35</v>
      </c>
      <c r="AX282" s="12" t="s">
        <v>76</v>
      </c>
      <c r="AY282" s="257" t="s">
        <v>169</v>
      </c>
    </row>
    <row r="283" s="1" customFormat="1" ht="16.5" customHeight="1">
      <c r="B283" s="45"/>
      <c r="C283" s="234" t="s">
        <v>533</v>
      </c>
      <c r="D283" s="234" t="s">
        <v>172</v>
      </c>
      <c r="E283" s="235" t="s">
        <v>534</v>
      </c>
      <c r="F283" s="236" t="s">
        <v>535</v>
      </c>
      <c r="G283" s="237" t="s">
        <v>175</v>
      </c>
      <c r="H283" s="238">
        <v>1</v>
      </c>
      <c r="I283" s="239"/>
      <c r="J283" s="240">
        <f>ROUND(I283*H283,2)</f>
        <v>0</v>
      </c>
      <c r="K283" s="236" t="s">
        <v>21</v>
      </c>
      <c r="L283" s="71"/>
      <c r="M283" s="241" t="s">
        <v>21</v>
      </c>
      <c r="N283" s="242" t="s">
        <v>43</v>
      </c>
      <c r="O283" s="46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3" t="s">
        <v>511</v>
      </c>
      <c r="AT283" s="23" t="s">
        <v>172</v>
      </c>
      <c r="AU283" s="23" t="s">
        <v>80</v>
      </c>
      <c r="AY283" s="23" t="s">
        <v>169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3" t="s">
        <v>76</v>
      </c>
      <c r="BK283" s="245">
        <f>ROUND(I283*H283,2)</f>
        <v>0</v>
      </c>
      <c r="BL283" s="23" t="s">
        <v>511</v>
      </c>
      <c r="BM283" s="23" t="s">
        <v>536</v>
      </c>
    </row>
    <row r="284" s="12" customFormat="1">
      <c r="B284" s="246"/>
      <c r="C284" s="247"/>
      <c r="D284" s="248" t="s">
        <v>183</v>
      </c>
      <c r="E284" s="249" t="s">
        <v>21</v>
      </c>
      <c r="F284" s="250" t="s">
        <v>537</v>
      </c>
      <c r="G284" s="247"/>
      <c r="H284" s="251">
        <v>1</v>
      </c>
      <c r="I284" s="252"/>
      <c r="J284" s="247"/>
      <c r="K284" s="247"/>
      <c r="L284" s="253"/>
      <c r="M284" s="254"/>
      <c r="N284" s="255"/>
      <c r="O284" s="255"/>
      <c r="P284" s="255"/>
      <c r="Q284" s="255"/>
      <c r="R284" s="255"/>
      <c r="S284" s="255"/>
      <c r="T284" s="256"/>
      <c r="AT284" s="257" t="s">
        <v>183</v>
      </c>
      <c r="AU284" s="257" t="s">
        <v>80</v>
      </c>
      <c r="AV284" s="12" t="s">
        <v>80</v>
      </c>
      <c r="AW284" s="12" t="s">
        <v>35</v>
      </c>
      <c r="AX284" s="12" t="s">
        <v>76</v>
      </c>
      <c r="AY284" s="257" t="s">
        <v>169</v>
      </c>
    </row>
    <row r="285" s="11" customFormat="1" ht="37.44" customHeight="1">
      <c r="B285" s="218"/>
      <c r="C285" s="219"/>
      <c r="D285" s="220" t="s">
        <v>71</v>
      </c>
      <c r="E285" s="221" t="s">
        <v>538</v>
      </c>
      <c r="F285" s="221" t="s">
        <v>539</v>
      </c>
      <c r="G285" s="219"/>
      <c r="H285" s="219"/>
      <c r="I285" s="222"/>
      <c r="J285" s="223">
        <f>BK285</f>
        <v>0</v>
      </c>
      <c r="K285" s="219"/>
      <c r="L285" s="224"/>
      <c r="M285" s="225"/>
      <c r="N285" s="226"/>
      <c r="O285" s="226"/>
      <c r="P285" s="227">
        <f>SUM(P286:P290)</f>
        <v>0</v>
      </c>
      <c r="Q285" s="226"/>
      <c r="R285" s="227">
        <f>SUM(R286:R290)</f>
        <v>0</v>
      </c>
      <c r="S285" s="226"/>
      <c r="T285" s="228">
        <f>SUM(T286:T290)</f>
        <v>0</v>
      </c>
      <c r="AR285" s="229" t="s">
        <v>95</v>
      </c>
      <c r="AT285" s="230" t="s">
        <v>71</v>
      </c>
      <c r="AU285" s="230" t="s">
        <v>72</v>
      </c>
      <c r="AY285" s="229" t="s">
        <v>169</v>
      </c>
      <c r="BK285" s="231">
        <f>SUM(BK286:BK290)</f>
        <v>0</v>
      </c>
    </row>
    <row r="286" s="1" customFormat="1" ht="16.5" customHeight="1">
      <c r="B286" s="45"/>
      <c r="C286" s="234" t="s">
        <v>540</v>
      </c>
      <c r="D286" s="234" t="s">
        <v>172</v>
      </c>
      <c r="E286" s="235" t="s">
        <v>538</v>
      </c>
      <c r="F286" s="236" t="s">
        <v>541</v>
      </c>
      <c r="G286" s="237" t="s">
        <v>175</v>
      </c>
      <c r="H286" s="238">
        <v>1</v>
      </c>
      <c r="I286" s="239"/>
      <c r="J286" s="240">
        <f>ROUND(I286*H286,2)</f>
        <v>0</v>
      </c>
      <c r="K286" s="236" t="s">
        <v>21</v>
      </c>
      <c r="L286" s="71"/>
      <c r="M286" s="241" t="s">
        <v>21</v>
      </c>
      <c r="N286" s="242" t="s">
        <v>43</v>
      </c>
      <c r="O286" s="46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AR286" s="23" t="s">
        <v>542</v>
      </c>
      <c r="AT286" s="23" t="s">
        <v>172</v>
      </c>
      <c r="AU286" s="23" t="s">
        <v>76</v>
      </c>
      <c r="AY286" s="23" t="s">
        <v>169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23" t="s">
        <v>76</v>
      </c>
      <c r="BK286" s="245">
        <f>ROUND(I286*H286,2)</f>
        <v>0</v>
      </c>
      <c r="BL286" s="23" t="s">
        <v>542</v>
      </c>
      <c r="BM286" s="23" t="s">
        <v>543</v>
      </c>
    </row>
    <row r="287" s="12" customFormat="1">
      <c r="B287" s="246"/>
      <c r="C287" s="247"/>
      <c r="D287" s="248" t="s">
        <v>183</v>
      </c>
      <c r="E287" s="249" t="s">
        <v>21</v>
      </c>
      <c r="F287" s="250" t="s">
        <v>544</v>
      </c>
      <c r="G287" s="247"/>
      <c r="H287" s="251">
        <v>1</v>
      </c>
      <c r="I287" s="252"/>
      <c r="J287" s="247"/>
      <c r="K287" s="247"/>
      <c r="L287" s="253"/>
      <c r="M287" s="254"/>
      <c r="N287" s="255"/>
      <c r="O287" s="255"/>
      <c r="P287" s="255"/>
      <c r="Q287" s="255"/>
      <c r="R287" s="255"/>
      <c r="S287" s="255"/>
      <c r="T287" s="256"/>
      <c r="AT287" s="257" t="s">
        <v>183</v>
      </c>
      <c r="AU287" s="257" t="s">
        <v>76</v>
      </c>
      <c r="AV287" s="12" t="s">
        <v>80</v>
      </c>
      <c r="AW287" s="12" t="s">
        <v>35</v>
      </c>
      <c r="AX287" s="12" t="s">
        <v>76</v>
      </c>
      <c r="AY287" s="257" t="s">
        <v>169</v>
      </c>
    </row>
    <row r="288" s="1" customFormat="1" ht="16.5" customHeight="1">
      <c r="B288" s="45"/>
      <c r="C288" s="234" t="s">
        <v>545</v>
      </c>
      <c r="D288" s="234" t="s">
        <v>172</v>
      </c>
      <c r="E288" s="235" t="s">
        <v>546</v>
      </c>
      <c r="F288" s="236" t="s">
        <v>547</v>
      </c>
      <c r="G288" s="237" t="s">
        <v>175</v>
      </c>
      <c r="H288" s="238">
        <v>1</v>
      </c>
      <c r="I288" s="239"/>
      <c r="J288" s="240">
        <f>ROUND(I288*H288,2)</f>
        <v>0</v>
      </c>
      <c r="K288" s="236" t="s">
        <v>21</v>
      </c>
      <c r="L288" s="71"/>
      <c r="M288" s="241" t="s">
        <v>21</v>
      </c>
      <c r="N288" s="242" t="s">
        <v>43</v>
      </c>
      <c r="O288" s="46"/>
      <c r="P288" s="243">
        <f>O288*H288</f>
        <v>0</v>
      </c>
      <c r="Q288" s="243">
        <v>0</v>
      </c>
      <c r="R288" s="243">
        <f>Q288*H288</f>
        <v>0</v>
      </c>
      <c r="S288" s="243">
        <v>0</v>
      </c>
      <c r="T288" s="244">
        <f>S288*H288</f>
        <v>0</v>
      </c>
      <c r="AR288" s="23" t="s">
        <v>542</v>
      </c>
      <c r="AT288" s="23" t="s">
        <v>172</v>
      </c>
      <c r="AU288" s="23" t="s">
        <v>76</v>
      </c>
      <c r="AY288" s="23" t="s">
        <v>169</v>
      </c>
      <c r="BE288" s="245">
        <f>IF(N288="základní",J288,0)</f>
        <v>0</v>
      </c>
      <c r="BF288" s="245">
        <f>IF(N288="snížená",J288,0)</f>
        <v>0</v>
      </c>
      <c r="BG288" s="245">
        <f>IF(N288="zákl. přenesená",J288,0)</f>
        <v>0</v>
      </c>
      <c r="BH288" s="245">
        <f>IF(N288="sníž. přenesená",J288,0)</f>
        <v>0</v>
      </c>
      <c r="BI288" s="245">
        <f>IF(N288="nulová",J288,0)</f>
        <v>0</v>
      </c>
      <c r="BJ288" s="23" t="s">
        <v>76</v>
      </c>
      <c r="BK288" s="245">
        <f>ROUND(I288*H288,2)</f>
        <v>0</v>
      </c>
      <c r="BL288" s="23" t="s">
        <v>542</v>
      </c>
      <c r="BM288" s="23" t="s">
        <v>548</v>
      </c>
    </row>
    <row r="289" s="1" customFormat="1" ht="16.5" customHeight="1">
      <c r="B289" s="45"/>
      <c r="C289" s="234" t="s">
        <v>549</v>
      </c>
      <c r="D289" s="234" t="s">
        <v>172</v>
      </c>
      <c r="E289" s="235" t="s">
        <v>550</v>
      </c>
      <c r="F289" s="236" t="s">
        <v>551</v>
      </c>
      <c r="G289" s="237" t="s">
        <v>175</v>
      </c>
      <c r="H289" s="238">
        <v>1</v>
      </c>
      <c r="I289" s="239"/>
      <c r="J289" s="240">
        <f>ROUND(I289*H289,2)</f>
        <v>0</v>
      </c>
      <c r="K289" s="236" t="s">
        <v>21</v>
      </c>
      <c r="L289" s="71"/>
      <c r="M289" s="241" t="s">
        <v>21</v>
      </c>
      <c r="N289" s="242" t="s">
        <v>43</v>
      </c>
      <c r="O289" s="46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AR289" s="23" t="s">
        <v>542</v>
      </c>
      <c r="AT289" s="23" t="s">
        <v>172</v>
      </c>
      <c r="AU289" s="23" t="s">
        <v>76</v>
      </c>
      <c r="AY289" s="23" t="s">
        <v>169</v>
      </c>
      <c r="BE289" s="245">
        <f>IF(N289="základní",J289,0)</f>
        <v>0</v>
      </c>
      <c r="BF289" s="245">
        <f>IF(N289="snížená",J289,0)</f>
        <v>0</v>
      </c>
      <c r="BG289" s="245">
        <f>IF(N289="zákl. přenesená",J289,0)</f>
        <v>0</v>
      </c>
      <c r="BH289" s="245">
        <f>IF(N289="sníž. přenesená",J289,0)</f>
        <v>0</v>
      </c>
      <c r="BI289" s="245">
        <f>IF(N289="nulová",J289,0)</f>
        <v>0</v>
      </c>
      <c r="BJ289" s="23" t="s">
        <v>76</v>
      </c>
      <c r="BK289" s="245">
        <f>ROUND(I289*H289,2)</f>
        <v>0</v>
      </c>
      <c r="BL289" s="23" t="s">
        <v>542</v>
      </c>
      <c r="BM289" s="23" t="s">
        <v>552</v>
      </c>
    </row>
    <row r="290" s="1" customFormat="1" ht="16.5" customHeight="1">
      <c r="B290" s="45"/>
      <c r="C290" s="234" t="s">
        <v>553</v>
      </c>
      <c r="D290" s="234" t="s">
        <v>172</v>
      </c>
      <c r="E290" s="235" t="s">
        <v>554</v>
      </c>
      <c r="F290" s="236" t="s">
        <v>555</v>
      </c>
      <c r="G290" s="237" t="s">
        <v>175</v>
      </c>
      <c r="H290" s="238">
        <v>1</v>
      </c>
      <c r="I290" s="239"/>
      <c r="J290" s="240">
        <f>ROUND(I290*H290,2)</f>
        <v>0</v>
      </c>
      <c r="K290" s="236" t="s">
        <v>21</v>
      </c>
      <c r="L290" s="71"/>
      <c r="M290" s="241" t="s">
        <v>21</v>
      </c>
      <c r="N290" s="281" t="s">
        <v>43</v>
      </c>
      <c r="O290" s="282"/>
      <c r="P290" s="283">
        <f>O290*H290</f>
        <v>0</v>
      </c>
      <c r="Q290" s="283">
        <v>0</v>
      </c>
      <c r="R290" s="283">
        <f>Q290*H290</f>
        <v>0</v>
      </c>
      <c r="S290" s="283">
        <v>0</v>
      </c>
      <c r="T290" s="284">
        <f>S290*H290</f>
        <v>0</v>
      </c>
      <c r="AR290" s="23" t="s">
        <v>542</v>
      </c>
      <c r="AT290" s="23" t="s">
        <v>172</v>
      </c>
      <c r="AU290" s="23" t="s">
        <v>76</v>
      </c>
      <c r="AY290" s="23" t="s">
        <v>169</v>
      </c>
      <c r="BE290" s="245">
        <f>IF(N290="základní",J290,0)</f>
        <v>0</v>
      </c>
      <c r="BF290" s="245">
        <f>IF(N290="snížená",J290,0)</f>
        <v>0</v>
      </c>
      <c r="BG290" s="245">
        <f>IF(N290="zákl. přenesená",J290,0)</f>
        <v>0</v>
      </c>
      <c r="BH290" s="245">
        <f>IF(N290="sníž. přenesená",J290,0)</f>
        <v>0</v>
      </c>
      <c r="BI290" s="245">
        <f>IF(N290="nulová",J290,0)</f>
        <v>0</v>
      </c>
      <c r="BJ290" s="23" t="s">
        <v>76</v>
      </c>
      <c r="BK290" s="245">
        <f>ROUND(I290*H290,2)</f>
        <v>0</v>
      </c>
      <c r="BL290" s="23" t="s">
        <v>542</v>
      </c>
      <c r="BM290" s="23" t="s">
        <v>556</v>
      </c>
    </row>
    <row r="291" s="1" customFormat="1" ht="6.96" customHeight="1">
      <c r="B291" s="66"/>
      <c r="C291" s="67"/>
      <c r="D291" s="67"/>
      <c r="E291" s="67"/>
      <c r="F291" s="67"/>
      <c r="G291" s="67"/>
      <c r="H291" s="67"/>
      <c r="I291" s="177"/>
      <c r="J291" s="67"/>
      <c r="K291" s="67"/>
      <c r="L291" s="71"/>
    </row>
  </sheetData>
  <sheetProtection sheet="1" autoFilter="0" formatColumns="0" formatRows="0" objects="1" scenarios="1" spinCount="100000" saltValue="zfF/Hesr2jQX687LzjChKoaIrj97DEkIW6/mAXexI4c2N48xB1dlodxBWrLTeNc3F5le8z00/L40X06UIm+SoA==" hashValue="V1J1O/3u0burks55NQESQk2TZ3gRdE/LQAO24yrxGnD6ogQlTsZERz0aOIthyd5mgsidBtg/+eccLuoJ+aVJ3A==" algorithmName="SHA-512" password="CC35"/>
  <autoFilter ref="C96:K29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557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558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129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ROUND(SUM(BE97:BE297), 2)</f>
        <v>0</v>
      </c>
      <c r="G32" s="46"/>
      <c r="H32" s="46"/>
      <c r="I32" s="169">
        <v>0.20999999999999999</v>
      </c>
      <c r="J32" s="168">
        <f>ROUND(ROUND((SUM(BE97:BE297)),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ROUND(SUM(BF97:BF297), 2)</f>
        <v>0</v>
      </c>
      <c r="G33" s="46"/>
      <c r="H33" s="46"/>
      <c r="I33" s="169">
        <v>0.14999999999999999</v>
      </c>
      <c r="J33" s="168">
        <f>ROUND(ROUND((SUM(BF97:BF297)),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ROUND(SUM(BG97:BG297),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ROUND(SUM(BH97:BH297),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ROUND(SUM(BI97:BI297),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557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>01 - PRACKOVICE NAD LABEM - MODERNIZACE VÝTAHU - VÝTAH NA 2.NÁSTUPIŠTI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Prackovice nad Labem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J158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J198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J208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J210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J211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J237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J253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J267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J282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J283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J292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557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>01 - PRACKOVICE NAD LABEM - MODERNIZACE VÝTAHU - VÝTAH NA 2.NÁSTUPIŠTI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Prackovice nad Labem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P98+P210+P282+P292</f>
        <v>0</v>
      </c>
      <c r="Q97" s="105"/>
      <c r="R97" s="215">
        <f>R98+R210+R282+R292</f>
        <v>1.1020924999999999</v>
      </c>
      <c r="S97" s="105"/>
      <c r="T97" s="216">
        <f>T98+T210+T282+T292</f>
        <v>0.83142854999999993</v>
      </c>
      <c r="AT97" s="23" t="s">
        <v>71</v>
      </c>
      <c r="AU97" s="23" t="s">
        <v>137</v>
      </c>
      <c r="BK97" s="217">
        <f>BK98+BK210+BK282+BK292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P99+P101+P111+P158+P198+P208</f>
        <v>0</v>
      </c>
      <c r="Q98" s="226"/>
      <c r="R98" s="227">
        <f>R99+R101+R111+R158+R198+R208</f>
        <v>0.94723583</v>
      </c>
      <c r="S98" s="226"/>
      <c r="T98" s="228">
        <f>T99+T101+T111+T158+T198+T208</f>
        <v>0.71577199999999996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BK99+BK101+BK111+BK158+BK198+BK208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559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0.096140929999999999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178</v>
      </c>
      <c r="F102" s="236" t="s">
        <v>179</v>
      </c>
      <c r="G102" s="237" t="s">
        <v>180</v>
      </c>
      <c r="H102" s="238">
        <v>0.027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1.07965</v>
      </c>
      <c r="R102" s="243">
        <f>Q102*H102</f>
        <v>0.029150550000000001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560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184</v>
      </c>
      <c r="G103" s="247"/>
      <c r="H103" s="251">
        <v>0.027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561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562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563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SUM(P112:P157)</f>
        <v>0</v>
      </c>
      <c r="Q111" s="226"/>
      <c r="R111" s="227">
        <f>SUM(R112:R157)</f>
        <v>0.69255690000000003</v>
      </c>
      <c r="S111" s="226"/>
      <c r="T111" s="228">
        <f>SUM(T112:T157)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SUM(BK112:BK157)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12.17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0.089449500000000001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564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2" customFormat="1">
      <c r="B115" s="246"/>
      <c r="C115" s="247"/>
      <c r="D115" s="248" t="s">
        <v>183</v>
      </c>
      <c r="E115" s="249" t="s">
        <v>21</v>
      </c>
      <c r="F115" s="250" t="s">
        <v>208</v>
      </c>
      <c r="G115" s="247"/>
      <c r="H115" s="251">
        <v>0.17999999999999999</v>
      </c>
      <c r="I115" s="252"/>
      <c r="J115" s="247"/>
      <c r="K115" s="247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183</v>
      </c>
      <c r="AU115" s="257" t="s">
        <v>80</v>
      </c>
      <c r="AV115" s="12" t="s">
        <v>80</v>
      </c>
      <c r="AW115" s="12" t="s">
        <v>35</v>
      </c>
      <c r="AX115" s="12" t="s">
        <v>72</v>
      </c>
      <c r="AY115" s="257" t="s">
        <v>169</v>
      </c>
    </row>
    <row r="116" s="13" customFormat="1">
      <c r="B116" s="270"/>
      <c r="C116" s="271"/>
      <c r="D116" s="248" t="s">
        <v>183</v>
      </c>
      <c r="E116" s="272" t="s">
        <v>21</v>
      </c>
      <c r="F116" s="273" t="s">
        <v>209</v>
      </c>
      <c r="G116" s="271"/>
      <c r="H116" s="274">
        <v>12.17</v>
      </c>
      <c r="I116" s="275"/>
      <c r="J116" s="271"/>
      <c r="K116" s="271"/>
      <c r="L116" s="276"/>
      <c r="M116" s="277"/>
      <c r="N116" s="278"/>
      <c r="O116" s="278"/>
      <c r="P116" s="278"/>
      <c r="Q116" s="278"/>
      <c r="R116" s="278"/>
      <c r="S116" s="278"/>
      <c r="T116" s="279"/>
      <c r="AT116" s="280" t="s">
        <v>183</v>
      </c>
      <c r="AU116" s="280" t="s">
        <v>80</v>
      </c>
      <c r="AV116" s="13" t="s">
        <v>95</v>
      </c>
      <c r="AW116" s="13" t="s">
        <v>35</v>
      </c>
      <c r="AX116" s="13" t="s">
        <v>76</v>
      </c>
      <c r="AY116" s="280" t="s">
        <v>169</v>
      </c>
    </row>
    <row r="117" s="1" customFormat="1" ht="38.25" customHeight="1">
      <c r="B117" s="45"/>
      <c r="C117" s="234" t="s">
        <v>109</v>
      </c>
      <c r="D117" s="234" t="s">
        <v>172</v>
      </c>
      <c r="E117" s="235" t="s">
        <v>210</v>
      </c>
      <c r="F117" s="236" t="s">
        <v>211</v>
      </c>
      <c r="G117" s="237" t="s">
        <v>199</v>
      </c>
      <c r="H117" s="238">
        <v>12.17</v>
      </c>
      <c r="I117" s="239"/>
      <c r="J117" s="240">
        <f>ROUND(I117*H117,2)</f>
        <v>0</v>
      </c>
      <c r="K117" s="236" t="s">
        <v>181</v>
      </c>
      <c r="L117" s="71"/>
      <c r="M117" s="241" t="s">
        <v>21</v>
      </c>
      <c r="N117" s="242" t="s">
        <v>43</v>
      </c>
      <c r="O117" s="46"/>
      <c r="P117" s="243">
        <f>O117*H117</f>
        <v>0</v>
      </c>
      <c r="Q117" s="243">
        <v>0.018380000000000001</v>
      </c>
      <c r="R117" s="243">
        <f>Q117*H117</f>
        <v>0.22368460000000001</v>
      </c>
      <c r="S117" s="243">
        <v>0</v>
      </c>
      <c r="T117" s="244">
        <f>S117*H117</f>
        <v>0</v>
      </c>
      <c r="AR117" s="23" t="s">
        <v>95</v>
      </c>
      <c r="AT117" s="23" t="s">
        <v>172</v>
      </c>
      <c r="AU117" s="23" t="s">
        <v>80</v>
      </c>
      <c r="AY117" s="23" t="s">
        <v>169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3" t="s">
        <v>76</v>
      </c>
      <c r="BK117" s="245">
        <f>ROUND(I117*H117,2)</f>
        <v>0</v>
      </c>
      <c r="BL117" s="23" t="s">
        <v>95</v>
      </c>
      <c r="BM117" s="23" t="s">
        <v>565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206</v>
      </c>
      <c r="G118" s="247"/>
      <c r="H118" s="251">
        <v>15.59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2" customFormat="1">
      <c r="B119" s="246"/>
      <c r="C119" s="247"/>
      <c r="D119" s="248" t="s">
        <v>183</v>
      </c>
      <c r="E119" s="249" t="s">
        <v>21</v>
      </c>
      <c r="F119" s="250" t="s">
        <v>207</v>
      </c>
      <c r="G119" s="247"/>
      <c r="H119" s="251">
        <v>-3.6000000000000001</v>
      </c>
      <c r="I119" s="252"/>
      <c r="J119" s="247"/>
      <c r="K119" s="247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183</v>
      </c>
      <c r="AU119" s="257" t="s">
        <v>80</v>
      </c>
      <c r="AV119" s="12" t="s">
        <v>80</v>
      </c>
      <c r="AW119" s="12" t="s">
        <v>35</v>
      </c>
      <c r="AX119" s="12" t="s">
        <v>72</v>
      </c>
      <c r="AY119" s="257" t="s">
        <v>169</v>
      </c>
    </row>
    <row r="120" s="12" customFormat="1">
      <c r="B120" s="246"/>
      <c r="C120" s="247"/>
      <c r="D120" s="248" t="s">
        <v>183</v>
      </c>
      <c r="E120" s="249" t="s">
        <v>21</v>
      </c>
      <c r="F120" s="250" t="s">
        <v>208</v>
      </c>
      <c r="G120" s="247"/>
      <c r="H120" s="251">
        <v>0.17999999999999999</v>
      </c>
      <c r="I120" s="252"/>
      <c r="J120" s="247"/>
      <c r="K120" s="247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183</v>
      </c>
      <c r="AU120" s="257" t="s">
        <v>80</v>
      </c>
      <c r="AV120" s="12" t="s">
        <v>80</v>
      </c>
      <c r="AW120" s="12" t="s">
        <v>35</v>
      </c>
      <c r="AX120" s="12" t="s">
        <v>72</v>
      </c>
      <c r="AY120" s="257" t="s">
        <v>169</v>
      </c>
    </row>
    <row r="121" s="13" customFormat="1">
      <c r="B121" s="270"/>
      <c r="C121" s="271"/>
      <c r="D121" s="248" t="s">
        <v>183</v>
      </c>
      <c r="E121" s="272" t="s">
        <v>21</v>
      </c>
      <c r="F121" s="273" t="s">
        <v>209</v>
      </c>
      <c r="G121" s="271"/>
      <c r="H121" s="274">
        <v>12.17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AT121" s="280" t="s">
        <v>183</v>
      </c>
      <c r="AU121" s="280" t="s">
        <v>80</v>
      </c>
      <c r="AV121" s="13" t="s">
        <v>95</v>
      </c>
      <c r="AW121" s="13" t="s">
        <v>35</v>
      </c>
      <c r="AX121" s="13" t="s">
        <v>76</v>
      </c>
      <c r="AY121" s="280" t="s">
        <v>169</v>
      </c>
    </row>
    <row r="122" s="1" customFormat="1" ht="25.5" customHeight="1">
      <c r="B122" s="45"/>
      <c r="C122" s="234" t="s">
        <v>114</v>
      </c>
      <c r="D122" s="234" t="s">
        <v>172</v>
      </c>
      <c r="E122" s="235" t="s">
        <v>213</v>
      </c>
      <c r="F122" s="236" t="s">
        <v>214</v>
      </c>
      <c r="G122" s="237" t="s">
        <v>199</v>
      </c>
      <c r="H122" s="238">
        <v>12.17</v>
      </c>
      <c r="I122" s="239"/>
      <c r="J122" s="240">
        <f>ROUND(I122*H122,2)</f>
        <v>0</v>
      </c>
      <c r="K122" s="236" t="s">
        <v>181</v>
      </c>
      <c r="L122" s="71"/>
      <c r="M122" s="241" t="s">
        <v>21</v>
      </c>
      <c r="N122" s="242" t="s">
        <v>43</v>
      </c>
      <c r="O122" s="46"/>
      <c r="P122" s="243">
        <f>O122*H122</f>
        <v>0</v>
      </c>
      <c r="Q122" s="243">
        <v>0.0079000000000000008</v>
      </c>
      <c r="R122" s="243">
        <f>Q122*H122</f>
        <v>0.096143000000000006</v>
      </c>
      <c r="S122" s="243">
        <v>0</v>
      </c>
      <c r="T122" s="244">
        <f>S122*H122</f>
        <v>0</v>
      </c>
      <c r="AR122" s="23" t="s">
        <v>95</v>
      </c>
      <c r="AT122" s="23" t="s">
        <v>172</v>
      </c>
      <c r="AU122" s="23" t="s">
        <v>80</v>
      </c>
      <c r="AY122" s="23" t="s">
        <v>169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3" t="s">
        <v>76</v>
      </c>
      <c r="BK122" s="245">
        <f>ROUND(I122*H122,2)</f>
        <v>0</v>
      </c>
      <c r="BL122" s="23" t="s">
        <v>95</v>
      </c>
      <c r="BM122" s="23" t="s">
        <v>566</v>
      </c>
    </row>
    <row r="123" s="1" customFormat="1" ht="16.5" customHeight="1">
      <c r="B123" s="45"/>
      <c r="C123" s="234" t="s">
        <v>216</v>
      </c>
      <c r="D123" s="234" t="s">
        <v>172</v>
      </c>
      <c r="E123" s="235" t="s">
        <v>217</v>
      </c>
      <c r="F123" s="236" t="s">
        <v>218</v>
      </c>
      <c r="G123" s="237" t="s">
        <v>219</v>
      </c>
      <c r="H123" s="238">
        <v>11.310000000000001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0.0015</v>
      </c>
      <c r="R123" s="243">
        <f>Q123*H123</f>
        <v>0.016965000000000001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567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221</v>
      </c>
      <c r="G124" s="247"/>
      <c r="H124" s="251">
        <v>11.310000000000001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76</v>
      </c>
      <c r="AY124" s="257" t="s">
        <v>169</v>
      </c>
    </row>
    <row r="125" s="1" customFormat="1" ht="38.25" customHeight="1">
      <c r="B125" s="45"/>
      <c r="C125" s="234" t="s">
        <v>222</v>
      </c>
      <c r="D125" s="234" t="s">
        <v>172</v>
      </c>
      <c r="E125" s="235" t="s">
        <v>223</v>
      </c>
      <c r="F125" s="236" t="s">
        <v>224</v>
      </c>
      <c r="G125" s="237" t="s">
        <v>225</v>
      </c>
      <c r="H125" s="238">
        <v>8</v>
      </c>
      <c r="I125" s="239"/>
      <c r="J125" s="240">
        <f>ROUND(I125*H125,2)</f>
        <v>0</v>
      </c>
      <c r="K125" s="236" t="s">
        <v>181</v>
      </c>
      <c r="L125" s="71"/>
      <c r="M125" s="241" t="s">
        <v>21</v>
      </c>
      <c r="N125" s="242" t="s">
        <v>43</v>
      </c>
      <c r="O125" s="46"/>
      <c r="P125" s="243">
        <f>O125*H125</f>
        <v>0</v>
      </c>
      <c r="Q125" s="243">
        <v>0.01337</v>
      </c>
      <c r="R125" s="243">
        <f>Q125*H125</f>
        <v>0.10696</v>
      </c>
      <c r="S125" s="243">
        <v>0</v>
      </c>
      <c r="T125" s="244">
        <f>S125*H125</f>
        <v>0</v>
      </c>
      <c r="AR125" s="23" t="s">
        <v>95</v>
      </c>
      <c r="AT125" s="23" t="s">
        <v>172</v>
      </c>
      <c r="AU125" s="23" t="s">
        <v>80</v>
      </c>
      <c r="AY125" s="23" t="s">
        <v>169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3" t="s">
        <v>76</v>
      </c>
      <c r="BK125" s="245">
        <f>ROUND(I125*H125,2)</f>
        <v>0</v>
      </c>
      <c r="BL125" s="23" t="s">
        <v>95</v>
      </c>
      <c r="BM125" s="23" t="s">
        <v>568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227</v>
      </c>
      <c r="G126" s="247"/>
      <c r="H126" s="251">
        <v>4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2" customFormat="1">
      <c r="B127" s="246"/>
      <c r="C127" s="247"/>
      <c r="D127" s="248" t="s">
        <v>183</v>
      </c>
      <c r="E127" s="249" t="s">
        <v>21</v>
      </c>
      <c r="F127" s="250" t="s">
        <v>228</v>
      </c>
      <c r="G127" s="247"/>
      <c r="H127" s="251">
        <v>2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183</v>
      </c>
      <c r="AU127" s="257" t="s">
        <v>80</v>
      </c>
      <c r="AV127" s="12" t="s">
        <v>80</v>
      </c>
      <c r="AW127" s="12" t="s">
        <v>35</v>
      </c>
      <c r="AX127" s="12" t="s">
        <v>72</v>
      </c>
      <c r="AY127" s="257" t="s">
        <v>169</v>
      </c>
    </row>
    <row r="128" s="12" customFormat="1">
      <c r="B128" s="246"/>
      <c r="C128" s="247"/>
      <c r="D128" s="248" t="s">
        <v>183</v>
      </c>
      <c r="E128" s="249" t="s">
        <v>21</v>
      </c>
      <c r="F128" s="250" t="s">
        <v>228</v>
      </c>
      <c r="G128" s="247"/>
      <c r="H128" s="251">
        <v>2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183</v>
      </c>
      <c r="AU128" s="257" t="s">
        <v>80</v>
      </c>
      <c r="AV128" s="12" t="s">
        <v>80</v>
      </c>
      <c r="AW128" s="12" t="s">
        <v>35</v>
      </c>
      <c r="AX128" s="12" t="s">
        <v>72</v>
      </c>
      <c r="AY128" s="257" t="s">
        <v>169</v>
      </c>
    </row>
    <row r="129" s="13" customFormat="1">
      <c r="B129" s="270"/>
      <c r="C129" s="271"/>
      <c r="D129" s="248" t="s">
        <v>183</v>
      </c>
      <c r="E129" s="272" t="s">
        <v>21</v>
      </c>
      <c r="F129" s="273" t="s">
        <v>209</v>
      </c>
      <c r="G129" s="271"/>
      <c r="H129" s="274">
        <v>8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AT129" s="280" t="s">
        <v>183</v>
      </c>
      <c r="AU129" s="280" t="s">
        <v>80</v>
      </c>
      <c r="AV129" s="13" t="s">
        <v>95</v>
      </c>
      <c r="AW129" s="13" t="s">
        <v>35</v>
      </c>
      <c r="AX129" s="13" t="s">
        <v>76</v>
      </c>
      <c r="AY129" s="280" t="s">
        <v>169</v>
      </c>
    </row>
    <row r="130" s="1" customFormat="1" ht="25.5" customHeight="1">
      <c r="B130" s="45"/>
      <c r="C130" s="234" t="s">
        <v>229</v>
      </c>
      <c r="D130" s="234" t="s">
        <v>172</v>
      </c>
      <c r="E130" s="235" t="s">
        <v>244</v>
      </c>
      <c r="F130" s="236" t="s">
        <v>245</v>
      </c>
      <c r="G130" s="237" t="s">
        <v>199</v>
      </c>
      <c r="H130" s="238">
        <v>4.0579999999999998</v>
      </c>
      <c r="I130" s="239"/>
      <c r="J130" s="240">
        <f>ROUND(I130*H130,2)</f>
        <v>0</v>
      </c>
      <c r="K130" s="236" t="s">
        <v>181</v>
      </c>
      <c r="L130" s="71"/>
      <c r="M130" s="241" t="s">
        <v>21</v>
      </c>
      <c r="N130" s="242" t="s">
        <v>43</v>
      </c>
      <c r="O130" s="46"/>
      <c r="P130" s="243">
        <f>O130*H130</f>
        <v>0</v>
      </c>
      <c r="Q130" s="243">
        <v>0.0048900000000000002</v>
      </c>
      <c r="R130" s="243">
        <f>Q130*H130</f>
        <v>0.019843619999999999</v>
      </c>
      <c r="S130" s="243">
        <v>0</v>
      </c>
      <c r="T130" s="244">
        <f>S130*H130</f>
        <v>0</v>
      </c>
      <c r="AR130" s="23" t="s">
        <v>95</v>
      </c>
      <c r="AT130" s="23" t="s">
        <v>172</v>
      </c>
      <c r="AU130" s="23" t="s">
        <v>80</v>
      </c>
      <c r="AY130" s="23" t="s">
        <v>169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3" t="s">
        <v>76</v>
      </c>
      <c r="BK130" s="245">
        <f>ROUND(I130*H130,2)</f>
        <v>0</v>
      </c>
      <c r="BL130" s="23" t="s">
        <v>95</v>
      </c>
      <c r="BM130" s="23" t="s">
        <v>569</v>
      </c>
    </row>
    <row r="131" s="12" customFormat="1">
      <c r="B131" s="246"/>
      <c r="C131" s="247"/>
      <c r="D131" s="248" t="s">
        <v>183</v>
      </c>
      <c r="E131" s="249" t="s">
        <v>21</v>
      </c>
      <c r="F131" s="250" t="s">
        <v>250</v>
      </c>
      <c r="G131" s="247"/>
      <c r="H131" s="251">
        <v>1.276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183</v>
      </c>
      <c r="AU131" s="257" t="s">
        <v>80</v>
      </c>
      <c r="AV131" s="12" t="s">
        <v>80</v>
      </c>
      <c r="AW131" s="12" t="s">
        <v>35</v>
      </c>
      <c r="AX131" s="12" t="s">
        <v>72</v>
      </c>
      <c r="AY131" s="257" t="s">
        <v>169</v>
      </c>
    </row>
    <row r="132" s="12" customFormat="1">
      <c r="B132" s="246"/>
      <c r="C132" s="247"/>
      <c r="D132" s="248" t="s">
        <v>183</v>
      </c>
      <c r="E132" s="249" t="s">
        <v>21</v>
      </c>
      <c r="F132" s="250" t="s">
        <v>251</v>
      </c>
      <c r="G132" s="247"/>
      <c r="H132" s="251">
        <v>0.30499999999999999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183</v>
      </c>
      <c r="AU132" s="257" t="s">
        <v>80</v>
      </c>
      <c r="AV132" s="12" t="s">
        <v>80</v>
      </c>
      <c r="AW132" s="12" t="s">
        <v>35</v>
      </c>
      <c r="AX132" s="12" t="s">
        <v>72</v>
      </c>
      <c r="AY132" s="257" t="s">
        <v>169</v>
      </c>
    </row>
    <row r="133" s="12" customFormat="1">
      <c r="B133" s="246"/>
      <c r="C133" s="247"/>
      <c r="D133" s="248" t="s">
        <v>183</v>
      </c>
      <c r="E133" s="249" t="s">
        <v>21</v>
      </c>
      <c r="F133" s="250" t="s">
        <v>251</v>
      </c>
      <c r="G133" s="247"/>
      <c r="H133" s="251">
        <v>0.30499999999999999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183</v>
      </c>
      <c r="AU133" s="257" t="s">
        <v>80</v>
      </c>
      <c r="AV133" s="12" t="s">
        <v>80</v>
      </c>
      <c r="AW133" s="12" t="s">
        <v>35</v>
      </c>
      <c r="AX133" s="12" t="s">
        <v>72</v>
      </c>
      <c r="AY133" s="257" t="s">
        <v>169</v>
      </c>
    </row>
    <row r="134" s="12" customFormat="1">
      <c r="B134" s="246"/>
      <c r="C134" s="247"/>
      <c r="D134" s="248" t="s">
        <v>183</v>
      </c>
      <c r="E134" s="249" t="s">
        <v>21</v>
      </c>
      <c r="F134" s="250" t="s">
        <v>570</v>
      </c>
      <c r="G134" s="247"/>
      <c r="H134" s="251">
        <v>1.72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183</v>
      </c>
      <c r="AU134" s="257" t="s">
        <v>80</v>
      </c>
      <c r="AV134" s="12" t="s">
        <v>80</v>
      </c>
      <c r="AW134" s="12" t="s">
        <v>35</v>
      </c>
      <c r="AX134" s="12" t="s">
        <v>72</v>
      </c>
      <c r="AY134" s="257" t="s">
        <v>169</v>
      </c>
    </row>
    <row r="135" s="12" customFormat="1">
      <c r="B135" s="246"/>
      <c r="C135" s="247"/>
      <c r="D135" s="248" t="s">
        <v>183</v>
      </c>
      <c r="E135" s="249" t="s">
        <v>21</v>
      </c>
      <c r="F135" s="250" t="s">
        <v>571</v>
      </c>
      <c r="G135" s="247"/>
      <c r="H135" s="251">
        <v>0.45200000000000001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183</v>
      </c>
      <c r="AU135" s="257" t="s">
        <v>80</v>
      </c>
      <c r="AV135" s="12" t="s">
        <v>80</v>
      </c>
      <c r="AW135" s="12" t="s">
        <v>35</v>
      </c>
      <c r="AX135" s="12" t="s">
        <v>72</v>
      </c>
      <c r="AY135" s="257" t="s">
        <v>169</v>
      </c>
    </row>
    <row r="136" s="13" customFormat="1">
      <c r="B136" s="270"/>
      <c r="C136" s="271"/>
      <c r="D136" s="248" t="s">
        <v>183</v>
      </c>
      <c r="E136" s="272" t="s">
        <v>21</v>
      </c>
      <c r="F136" s="273" t="s">
        <v>209</v>
      </c>
      <c r="G136" s="271"/>
      <c r="H136" s="274">
        <v>4.0579999999999998</v>
      </c>
      <c r="I136" s="275"/>
      <c r="J136" s="271"/>
      <c r="K136" s="271"/>
      <c r="L136" s="276"/>
      <c r="M136" s="277"/>
      <c r="N136" s="278"/>
      <c r="O136" s="278"/>
      <c r="P136" s="278"/>
      <c r="Q136" s="278"/>
      <c r="R136" s="278"/>
      <c r="S136" s="278"/>
      <c r="T136" s="279"/>
      <c r="AT136" s="280" t="s">
        <v>183</v>
      </c>
      <c r="AU136" s="280" t="s">
        <v>80</v>
      </c>
      <c r="AV136" s="13" t="s">
        <v>95</v>
      </c>
      <c r="AW136" s="13" t="s">
        <v>35</v>
      </c>
      <c r="AX136" s="13" t="s">
        <v>76</v>
      </c>
      <c r="AY136" s="280" t="s">
        <v>169</v>
      </c>
    </row>
    <row r="137" s="1" customFormat="1" ht="25.5" customHeight="1">
      <c r="B137" s="45"/>
      <c r="C137" s="234" t="s">
        <v>235</v>
      </c>
      <c r="D137" s="234" t="s">
        <v>172</v>
      </c>
      <c r="E137" s="235" t="s">
        <v>230</v>
      </c>
      <c r="F137" s="236" t="s">
        <v>231</v>
      </c>
      <c r="G137" s="237" t="s">
        <v>199</v>
      </c>
      <c r="H137" s="238">
        <v>2.1720000000000002</v>
      </c>
      <c r="I137" s="239"/>
      <c r="J137" s="240">
        <f>ROUND(I137*H137,2)</f>
        <v>0</v>
      </c>
      <c r="K137" s="236" t="s">
        <v>181</v>
      </c>
      <c r="L137" s="71"/>
      <c r="M137" s="241" t="s">
        <v>21</v>
      </c>
      <c r="N137" s="242" t="s">
        <v>43</v>
      </c>
      <c r="O137" s="46"/>
      <c r="P137" s="243">
        <f>O137*H137</f>
        <v>0</v>
      </c>
      <c r="Q137" s="243">
        <v>0.0073499999999999998</v>
      </c>
      <c r="R137" s="243">
        <f>Q137*H137</f>
        <v>0.015964200000000001</v>
      </c>
      <c r="S137" s="243">
        <v>0</v>
      </c>
      <c r="T137" s="244">
        <f>S137*H137</f>
        <v>0</v>
      </c>
      <c r="AR137" s="23" t="s">
        <v>95</v>
      </c>
      <c r="AT137" s="23" t="s">
        <v>172</v>
      </c>
      <c r="AU137" s="23" t="s">
        <v>80</v>
      </c>
      <c r="AY137" s="23" t="s">
        <v>169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23" t="s">
        <v>76</v>
      </c>
      <c r="BK137" s="245">
        <f>ROUND(I137*H137,2)</f>
        <v>0</v>
      </c>
      <c r="BL137" s="23" t="s">
        <v>95</v>
      </c>
      <c r="BM137" s="23" t="s">
        <v>572</v>
      </c>
    </row>
    <row r="138" s="12" customFormat="1">
      <c r="B138" s="246"/>
      <c r="C138" s="247"/>
      <c r="D138" s="248" t="s">
        <v>183</v>
      </c>
      <c r="E138" s="249" t="s">
        <v>21</v>
      </c>
      <c r="F138" s="250" t="s">
        <v>570</v>
      </c>
      <c r="G138" s="247"/>
      <c r="H138" s="251">
        <v>1.72</v>
      </c>
      <c r="I138" s="252"/>
      <c r="J138" s="247"/>
      <c r="K138" s="247"/>
      <c r="L138" s="253"/>
      <c r="M138" s="254"/>
      <c r="N138" s="255"/>
      <c r="O138" s="255"/>
      <c r="P138" s="255"/>
      <c r="Q138" s="255"/>
      <c r="R138" s="255"/>
      <c r="S138" s="255"/>
      <c r="T138" s="256"/>
      <c r="AT138" s="257" t="s">
        <v>183</v>
      </c>
      <c r="AU138" s="257" t="s">
        <v>80</v>
      </c>
      <c r="AV138" s="12" t="s">
        <v>80</v>
      </c>
      <c r="AW138" s="12" t="s">
        <v>35</v>
      </c>
      <c r="AX138" s="12" t="s">
        <v>72</v>
      </c>
      <c r="AY138" s="257" t="s">
        <v>169</v>
      </c>
    </row>
    <row r="139" s="12" customFormat="1">
      <c r="B139" s="246"/>
      <c r="C139" s="247"/>
      <c r="D139" s="248" t="s">
        <v>183</v>
      </c>
      <c r="E139" s="249" t="s">
        <v>21</v>
      </c>
      <c r="F139" s="250" t="s">
        <v>571</v>
      </c>
      <c r="G139" s="247"/>
      <c r="H139" s="251">
        <v>0.45200000000000001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183</v>
      </c>
      <c r="AU139" s="257" t="s">
        <v>80</v>
      </c>
      <c r="AV139" s="12" t="s">
        <v>80</v>
      </c>
      <c r="AW139" s="12" t="s">
        <v>35</v>
      </c>
      <c r="AX139" s="12" t="s">
        <v>72</v>
      </c>
      <c r="AY139" s="257" t="s">
        <v>169</v>
      </c>
    </row>
    <row r="140" s="13" customFormat="1">
      <c r="B140" s="270"/>
      <c r="C140" s="271"/>
      <c r="D140" s="248" t="s">
        <v>183</v>
      </c>
      <c r="E140" s="272" t="s">
        <v>21</v>
      </c>
      <c r="F140" s="273" t="s">
        <v>209</v>
      </c>
      <c r="G140" s="271"/>
      <c r="H140" s="274">
        <v>2.1720000000000002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AT140" s="280" t="s">
        <v>183</v>
      </c>
      <c r="AU140" s="280" t="s">
        <v>80</v>
      </c>
      <c r="AV140" s="13" t="s">
        <v>95</v>
      </c>
      <c r="AW140" s="13" t="s">
        <v>35</v>
      </c>
      <c r="AX140" s="13" t="s">
        <v>76</v>
      </c>
      <c r="AY140" s="280" t="s">
        <v>169</v>
      </c>
    </row>
    <row r="141" s="1" customFormat="1" ht="25.5" customHeight="1">
      <c r="B141" s="45"/>
      <c r="C141" s="234" t="s">
        <v>239</v>
      </c>
      <c r="D141" s="234" t="s">
        <v>172</v>
      </c>
      <c r="E141" s="235" t="s">
        <v>236</v>
      </c>
      <c r="F141" s="236" t="s">
        <v>237</v>
      </c>
      <c r="G141" s="237" t="s">
        <v>199</v>
      </c>
      <c r="H141" s="238">
        <v>2.1720000000000002</v>
      </c>
      <c r="I141" s="239"/>
      <c r="J141" s="240">
        <f>ROUND(I141*H141,2)</f>
        <v>0</v>
      </c>
      <c r="K141" s="236" t="s">
        <v>181</v>
      </c>
      <c r="L141" s="71"/>
      <c r="M141" s="241" t="s">
        <v>21</v>
      </c>
      <c r="N141" s="242" t="s">
        <v>43</v>
      </c>
      <c r="O141" s="46"/>
      <c r="P141" s="243">
        <f>O141*H141</f>
        <v>0</v>
      </c>
      <c r="Q141" s="243">
        <v>0.026360000000000001</v>
      </c>
      <c r="R141" s="243">
        <f>Q141*H141</f>
        <v>0.057253920000000007</v>
      </c>
      <c r="S141" s="243">
        <v>0</v>
      </c>
      <c r="T141" s="244">
        <f>S141*H141</f>
        <v>0</v>
      </c>
      <c r="AR141" s="23" t="s">
        <v>95</v>
      </c>
      <c r="AT141" s="23" t="s">
        <v>172</v>
      </c>
      <c r="AU141" s="23" t="s">
        <v>80</v>
      </c>
      <c r="AY141" s="23" t="s">
        <v>169</v>
      </c>
      <c r="BE141" s="245">
        <f>IF(N141="základní",J141,0)</f>
        <v>0</v>
      </c>
      <c r="BF141" s="245">
        <f>IF(N141="snížená",J141,0)</f>
        <v>0</v>
      </c>
      <c r="BG141" s="245">
        <f>IF(N141="zákl. přenesená",J141,0)</f>
        <v>0</v>
      </c>
      <c r="BH141" s="245">
        <f>IF(N141="sníž. přenesená",J141,0)</f>
        <v>0</v>
      </c>
      <c r="BI141" s="245">
        <f>IF(N141="nulová",J141,0)</f>
        <v>0</v>
      </c>
      <c r="BJ141" s="23" t="s">
        <v>76</v>
      </c>
      <c r="BK141" s="245">
        <f>ROUND(I141*H141,2)</f>
        <v>0</v>
      </c>
      <c r="BL141" s="23" t="s">
        <v>95</v>
      </c>
      <c r="BM141" s="23" t="s">
        <v>573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570</v>
      </c>
      <c r="G142" s="247"/>
      <c r="H142" s="251">
        <v>1.72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571</v>
      </c>
      <c r="G143" s="247"/>
      <c r="H143" s="251">
        <v>0.45200000000000001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3" customFormat="1">
      <c r="B144" s="270"/>
      <c r="C144" s="271"/>
      <c r="D144" s="248" t="s">
        <v>183</v>
      </c>
      <c r="E144" s="272" t="s">
        <v>21</v>
      </c>
      <c r="F144" s="273" t="s">
        <v>209</v>
      </c>
      <c r="G144" s="271"/>
      <c r="H144" s="274">
        <v>2.1720000000000002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AT144" s="280" t="s">
        <v>183</v>
      </c>
      <c r="AU144" s="280" t="s">
        <v>80</v>
      </c>
      <c r="AV144" s="13" t="s">
        <v>95</v>
      </c>
      <c r="AW144" s="13" t="s">
        <v>35</v>
      </c>
      <c r="AX144" s="13" t="s">
        <v>76</v>
      </c>
      <c r="AY144" s="280" t="s">
        <v>169</v>
      </c>
    </row>
    <row r="145" s="1" customFormat="1" ht="25.5" customHeight="1">
      <c r="B145" s="45"/>
      <c r="C145" s="234" t="s">
        <v>243</v>
      </c>
      <c r="D145" s="234" t="s">
        <v>172</v>
      </c>
      <c r="E145" s="235" t="s">
        <v>240</v>
      </c>
      <c r="F145" s="236" t="s">
        <v>241</v>
      </c>
      <c r="G145" s="237" t="s">
        <v>199</v>
      </c>
      <c r="H145" s="238">
        <v>2.1720000000000002</v>
      </c>
      <c r="I145" s="239"/>
      <c r="J145" s="240">
        <f>ROUND(I145*H145,2)</f>
        <v>0</v>
      </c>
      <c r="K145" s="236" t="s">
        <v>181</v>
      </c>
      <c r="L145" s="71"/>
      <c r="M145" s="241" t="s">
        <v>21</v>
      </c>
      <c r="N145" s="242" t="s">
        <v>43</v>
      </c>
      <c r="O145" s="46"/>
      <c r="P145" s="243">
        <f>O145*H145</f>
        <v>0</v>
      </c>
      <c r="Q145" s="243">
        <v>0.0079000000000000008</v>
      </c>
      <c r="R145" s="243">
        <f>Q145*H145</f>
        <v>0.017158800000000002</v>
      </c>
      <c r="S145" s="243">
        <v>0</v>
      </c>
      <c r="T145" s="244">
        <f>S145*H145</f>
        <v>0</v>
      </c>
      <c r="AR145" s="23" t="s">
        <v>95</v>
      </c>
      <c r="AT145" s="23" t="s">
        <v>172</v>
      </c>
      <c r="AU145" s="23" t="s">
        <v>80</v>
      </c>
      <c r="AY145" s="23" t="s">
        <v>169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23" t="s">
        <v>76</v>
      </c>
      <c r="BK145" s="245">
        <f>ROUND(I145*H145,2)</f>
        <v>0</v>
      </c>
      <c r="BL145" s="23" t="s">
        <v>95</v>
      </c>
      <c r="BM145" s="23" t="s">
        <v>574</v>
      </c>
    </row>
    <row r="146" s="1" customFormat="1" ht="16.5" customHeight="1">
      <c r="B146" s="45"/>
      <c r="C146" s="234" t="s">
        <v>10</v>
      </c>
      <c r="D146" s="234" t="s">
        <v>172</v>
      </c>
      <c r="E146" s="235" t="s">
        <v>247</v>
      </c>
      <c r="F146" s="236" t="s">
        <v>248</v>
      </c>
      <c r="G146" s="237" t="s">
        <v>199</v>
      </c>
      <c r="H146" s="238">
        <v>4.0579999999999998</v>
      </c>
      <c r="I146" s="239"/>
      <c r="J146" s="240">
        <f>ROUND(I146*H146,2)</f>
        <v>0</v>
      </c>
      <c r="K146" s="236" t="s">
        <v>21</v>
      </c>
      <c r="L146" s="71"/>
      <c r="M146" s="241" t="s">
        <v>21</v>
      </c>
      <c r="N146" s="242" t="s">
        <v>43</v>
      </c>
      <c r="O146" s="46"/>
      <c r="P146" s="243">
        <f>O146*H146</f>
        <v>0</v>
      </c>
      <c r="Q146" s="243">
        <v>0.00348</v>
      </c>
      <c r="R146" s="243">
        <f>Q146*H146</f>
        <v>0.01412184</v>
      </c>
      <c r="S146" s="243">
        <v>0</v>
      </c>
      <c r="T146" s="244">
        <f>S146*H146</f>
        <v>0</v>
      </c>
      <c r="AR146" s="23" t="s">
        <v>95</v>
      </c>
      <c r="AT146" s="23" t="s">
        <v>172</v>
      </c>
      <c r="AU146" s="23" t="s">
        <v>80</v>
      </c>
      <c r="AY146" s="23" t="s">
        <v>169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23" t="s">
        <v>76</v>
      </c>
      <c r="BK146" s="245">
        <f>ROUND(I146*H146,2)</f>
        <v>0</v>
      </c>
      <c r="BL146" s="23" t="s">
        <v>95</v>
      </c>
      <c r="BM146" s="23" t="s">
        <v>575</v>
      </c>
    </row>
    <row r="147" s="12" customFormat="1">
      <c r="B147" s="246"/>
      <c r="C147" s="247"/>
      <c r="D147" s="248" t="s">
        <v>183</v>
      </c>
      <c r="E147" s="249" t="s">
        <v>21</v>
      </c>
      <c r="F147" s="250" t="s">
        <v>250</v>
      </c>
      <c r="G147" s="247"/>
      <c r="H147" s="251">
        <v>1.276</v>
      </c>
      <c r="I147" s="252"/>
      <c r="J147" s="247"/>
      <c r="K147" s="247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183</v>
      </c>
      <c r="AU147" s="257" t="s">
        <v>80</v>
      </c>
      <c r="AV147" s="12" t="s">
        <v>80</v>
      </c>
      <c r="AW147" s="12" t="s">
        <v>35</v>
      </c>
      <c r="AX147" s="12" t="s">
        <v>72</v>
      </c>
      <c r="AY147" s="257" t="s">
        <v>169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251</v>
      </c>
      <c r="G148" s="247"/>
      <c r="H148" s="251">
        <v>0.30499999999999999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72</v>
      </c>
      <c r="AY148" s="257" t="s">
        <v>169</v>
      </c>
    </row>
    <row r="149" s="12" customFormat="1">
      <c r="B149" s="246"/>
      <c r="C149" s="247"/>
      <c r="D149" s="248" t="s">
        <v>183</v>
      </c>
      <c r="E149" s="249" t="s">
        <v>21</v>
      </c>
      <c r="F149" s="250" t="s">
        <v>251</v>
      </c>
      <c r="G149" s="247"/>
      <c r="H149" s="251">
        <v>0.30499999999999999</v>
      </c>
      <c r="I149" s="252"/>
      <c r="J149" s="247"/>
      <c r="K149" s="247"/>
      <c r="L149" s="253"/>
      <c r="M149" s="254"/>
      <c r="N149" s="255"/>
      <c r="O149" s="255"/>
      <c r="P149" s="255"/>
      <c r="Q149" s="255"/>
      <c r="R149" s="255"/>
      <c r="S149" s="255"/>
      <c r="T149" s="256"/>
      <c r="AT149" s="257" t="s">
        <v>183</v>
      </c>
      <c r="AU149" s="257" t="s">
        <v>80</v>
      </c>
      <c r="AV149" s="12" t="s">
        <v>80</v>
      </c>
      <c r="AW149" s="12" t="s">
        <v>35</v>
      </c>
      <c r="AX149" s="12" t="s">
        <v>72</v>
      </c>
      <c r="AY149" s="257" t="s">
        <v>169</v>
      </c>
    </row>
    <row r="150" s="12" customFormat="1">
      <c r="B150" s="246"/>
      <c r="C150" s="247"/>
      <c r="D150" s="248" t="s">
        <v>183</v>
      </c>
      <c r="E150" s="249" t="s">
        <v>21</v>
      </c>
      <c r="F150" s="250" t="s">
        <v>570</v>
      </c>
      <c r="G150" s="247"/>
      <c r="H150" s="251">
        <v>1.72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183</v>
      </c>
      <c r="AU150" s="257" t="s">
        <v>80</v>
      </c>
      <c r="AV150" s="12" t="s">
        <v>80</v>
      </c>
      <c r="AW150" s="12" t="s">
        <v>35</v>
      </c>
      <c r="AX150" s="12" t="s">
        <v>72</v>
      </c>
      <c r="AY150" s="257" t="s">
        <v>169</v>
      </c>
    </row>
    <row r="151" s="12" customFormat="1">
      <c r="B151" s="246"/>
      <c r="C151" s="247"/>
      <c r="D151" s="248" t="s">
        <v>183</v>
      </c>
      <c r="E151" s="249" t="s">
        <v>21</v>
      </c>
      <c r="F151" s="250" t="s">
        <v>571</v>
      </c>
      <c r="G151" s="247"/>
      <c r="H151" s="251">
        <v>0.45200000000000001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AT151" s="257" t="s">
        <v>183</v>
      </c>
      <c r="AU151" s="257" t="s">
        <v>80</v>
      </c>
      <c r="AV151" s="12" t="s">
        <v>80</v>
      </c>
      <c r="AW151" s="12" t="s">
        <v>35</v>
      </c>
      <c r="AX151" s="12" t="s">
        <v>72</v>
      </c>
      <c r="AY151" s="257" t="s">
        <v>169</v>
      </c>
    </row>
    <row r="152" s="13" customFormat="1">
      <c r="B152" s="270"/>
      <c r="C152" s="271"/>
      <c r="D152" s="248" t="s">
        <v>183</v>
      </c>
      <c r="E152" s="272" t="s">
        <v>21</v>
      </c>
      <c r="F152" s="273" t="s">
        <v>209</v>
      </c>
      <c r="G152" s="271"/>
      <c r="H152" s="274">
        <v>4.0579999999999998</v>
      </c>
      <c r="I152" s="275"/>
      <c r="J152" s="271"/>
      <c r="K152" s="271"/>
      <c r="L152" s="276"/>
      <c r="M152" s="277"/>
      <c r="N152" s="278"/>
      <c r="O152" s="278"/>
      <c r="P152" s="278"/>
      <c r="Q152" s="278"/>
      <c r="R152" s="278"/>
      <c r="S152" s="278"/>
      <c r="T152" s="279"/>
      <c r="AT152" s="280" t="s">
        <v>183</v>
      </c>
      <c r="AU152" s="280" t="s">
        <v>80</v>
      </c>
      <c r="AV152" s="13" t="s">
        <v>95</v>
      </c>
      <c r="AW152" s="13" t="s">
        <v>35</v>
      </c>
      <c r="AX152" s="13" t="s">
        <v>76</v>
      </c>
      <c r="AY152" s="280" t="s">
        <v>169</v>
      </c>
    </row>
    <row r="153" s="1" customFormat="1" ht="38.25" customHeight="1">
      <c r="B153" s="45"/>
      <c r="C153" s="234" t="s">
        <v>252</v>
      </c>
      <c r="D153" s="234" t="s">
        <v>172</v>
      </c>
      <c r="E153" s="235" t="s">
        <v>253</v>
      </c>
      <c r="F153" s="236" t="s">
        <v>254</v>
      </c>
      <c r="G153" s="237" t="s">
        <v>219</v>
      </c>
      <c r="H153" s="238">
        <v>8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0.00071000000000000002</v>
      </c>
      <c r="R153" s="243">
        <f>Q153*H153</f>
        <v>0.0056800000000000002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576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256</v>
      </c>
      <c r="G154" s="247"/>
      <c r="H154" s="251">
        <v>8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76</v>
      </c>
      <c r="AY154" s="257" t="s">
        <v>169</v>
      </c>
    </row>
    <row r="155" s="1" customFormat="1" ht="25.5" customHeight="1">
      <c r="B155" s="45"/>
      <c r="C155" s="234" t="s">
        <v>257</v>
      </c>
      <c r="D155" s="234" t="s">
        <v>172</v>
      </c>
      <c r="E155" s="235" t="s">
        <v>258</v>
      </c>
      <c r="F155" s="236" t="s">
        <v>259</v>
      </c>
      <c r="G155" s="237" t="s">
        <v>180</v>
      </c>
      <c r="H155" s="238">
        <v>0.012999999999999999</v>
      </c>
      <c r="I155" s="239"/>
      <c r="J155" s="240">
        <f>ROUND(I155*H155,2)</f>
        <v>0</v>
      </c>
      <c r="K155" s="236" t="s">
        <v>181</v>
      </c>
      <c r="L155" s="71"/>
      <c r="M155" s="241" t="s">
        <v>21</v>
      </c>
      <c r="N155" s="242" t="s">
        <v>43</v>
      </c>
      <c r="O155" s="46"/>
      <c r="P155" s="243">
        <f>O155*H155</f>
        <v>0</v>
      </c>
      <c r="Q155" s="243">
        <v>2.2563399999999998</v>
      </c>
      <c r="R155" s="243">
        <f>Q155*H155</f>
        <v>0.029332419999999994</v>
      </c>
      <c r="S155" s="243">
        <v>0</v>
      </c>
      <c r="T155" s="244">
        <f>S155*H155</f>
        <v>0</v>
      </c>
      <c r="AR155" s="23" t="s">
        <v>95</v>
      </c>
      <c r="AT155" s="23" t="s">
        <v>172</v>
      </c>
      <c r="AU155" s="23" t="s">
        <v>80</v>
      </c>
      <c r="AY155" s="23" t="s">
        <v>169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3" t="s">
        <v>76</v>
      </c>
      <c r="BK155" s="245">
        <f>ROUND(I155*H155,2)</f>
        <v>0</v>
      </c>
      <c r="BL155" s="23" t="s">
        <v>95</v>
      </c>
      <c r="BM155" s="23" t="s">
        <v>577</v>
      </c>
    </row>
    <row r="156" s="12" customFormat="1">
      <c r="B156" s="246"/>
      <c r="C156" s="247"/>
      <c r="D156" s="248" t="s">
        <v>183</v>
      </c>
      <c r="E156" s="249" t="s">
        <v>21</v>
      </c>
      <c r="F156" s="250" t="s">
        <v>578</v>
      </c>
      <c r="G156" s="247"/>
      <c r="H156" s="251">
        <v>0.012999999999999999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183</v>
      </c>
      <c r="AU156" s="257" t="s">
        <v>80</v>
      </c>
      <c r="AV156" s="12" t="s">
        <v>80</v>
      </c>
      <c r="AW156" s="12" t="s">
        <v>35</v>
      </c>
      <c r="AX156" s="12" t="s">
        <v>72</v>
      </c>
      <c r="AY156" s="257" t="s">
        <v>169</v>
      </c>
    </row>
    <row r="157" s="13" customFormat="1">
      <c r="B157" s="270"/>
      <c r="C157" s="271"/>
      <c r="D157" s="248" t="s">
        <v>183</v>
      </c>
      <c r="E157" s="272" t="s">
        <v>21</v>
      </c>
      <c r="F157" s="273" t="s">
        <v>209</v>
      </c>
      <c r="G157" s="271"/>
      <c r="H157" s="274">
        <v>0.012999999999999999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AT157" s="280" t="s">
        <v>183</v>
      </c>
      <c r="AU157" s="280" t="s">
        <v>80</v>
      </c>
      <c r="AV157" s="13" t="s">
        <v>95</v>
      </c>
      <c r="AW157" s="13" t="s">
        <v>35</v>
      </c>
      <c r="AX157" s="13" t="s">
        <v>76</v>
      </c>
      <c r="AY157" s="280" t="s">
        <v>169</v>
      </c>
    </row>
    <row r="158" s="11" customFormat="1" ht="29.88" customHeight="1">
      <c r="B158" s="218"/>
      <c r="C158" s="219"/>
      <c r="D158" s="220" t="s">
        <v>71</v>
      </c>
      <c r="E158" s="232" t="s">
        <v>216</v>
      </c>
      <c r="F158" s="232" t="s">
        <v>262</v>
      </c>
      <c r="G158" s="219"/>
      <c r="H158" s="219"/>
      <c r="I158" s="222"/>
      <c r="J158" s="233">
        <f>BK158</f>
        <v>0</v>
      </c>
      <c r="K158" s="219"/>
      <c r="L158" s="224"/>
      <c r="M158" s="225"/>
      <c r="N158" s="226"/>
      <c r="O158" s="226"/>
      <c r="P158" s="227">
        <f>SUM(P159:P197)</f>
        <v>0</v>
      </c>
      <c r="Q158" s="226"/>
      <c r="R158" s="227">
        <f>SUM(R159:R197)</f>
        <v>0.15853799999999998</v>
      </c>
      <c r="S158" s="226"/>
      <c r="T158" s="228">
        <f>SUM(T159:T197)</f>
        <v>0.71577199999999996</v>
      </c>
      <c r="AR158" s="229" t="s">
        <v>76</v>
      </c>
      <c r="AT158" s="230" t="s">
        <v>71</v>
      </c>
      <c r="AU158" s="230" t="s">
        <v>76</v>
      </c>
      <c r="AY158" s="229" t="s">
        <v>169</v>
      </c>
      <c r="BK158" s="231">
        <f>SUM(BK159:BK197)</f>
        <v>0</v>
      </c>
    </row>
    <row r="159" s="1" customFormat="1" ht="25.5" customHeight="1">
      <c r="B159" s="45"/>
      <c r="C159" s="234" t="s">
        <v>263</v>
      </c>
      <c r="D159" s="234" t="s">
        <v>172</v>
      </c>
      <c r="E159" s="235" t="s">
        <v>264</v>
      </c>
      <c r="F159" s="236" t="s">
        <v>265</v>
      </c>
      <c r="G159" s="237" t="s">
        <v>219</v>
      </c>
      <c r="H159" s="238">
        <v>9.2129999999999992</v>
      </c>
      <c r="I159" s="239"/>
      <c r="J159" s="240">
        <f>ROUND(I159*H159,2)</f>
        <v>0</v>
      </c>
      <c r="K159" s="236" t="s">
        <v>181</v>
      </c>
      <c r="L159" s="71"/>
      <c r="M159" s="241" t="s">
        <v>21</v>
      </c>
      <c r="N159" s="242" t="s">
        <v>43</v>
      </c>
      <c r="O159" s="46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AR159" s="23" t="s">
        <v>95</v>
      </c>
      <c r="AT159" s="23" t="s">
        <v>172</v>
      </c>
      <c r="AU159" s="23" t="s">
        <v>80</v>
      </c>
      <c r="AY159" s="23" t="s">
        <v>169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23" t="s">
        <v>76</v>
      </c>
      <c r="BK159" s="245">
        <f>ROUND(I159*H159,2)</f>
        <v>0</v>
      </c>
      <c r="BL159" s="23" t="s">
        <v>95</v>
      </c>
      <c r="BM159" s="23" t="s">
        <v>579</v>
      </c>
    </row>
    <row r="160" s="12" customFormat="1">
      <c r="B160" s="246"/>
      <c r="C160" s="247"/>
      <c r="D160" s="248" t="s">
        <v>183</v>
      </c>
      <c r="E160" s="249" t="s">
        <v>21</v>
      </c>
      <c r="F160" s="250" t="s">
        <v>580</v>
      </c>
      <c r="G160" s="247"/>
      <c r="H160" s="251">
        <v>9.2129999999999992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AT160" s="257" t="s">
        <v>183</v>
      </c>
      <c r="AU160" s="257" t="s">
        <v>80</v>
      </c>
      <c r="AV160" s="12" t="s">
        <v>80</v>
      </c>
      <c r="AW160" s="12" t="s">
        <v>35</v>
      </c>
      <c r="AX160" s="12" t="s">
        <v>76</v>
      </c>
      <c r="AY160" s="257" t="s">
        <v>169</v>
      </c>
    </row>
    <row r="161" s="1" customFormat="1" ht="25.5" customHeight="1">
      <c r="B161" s="45"/>
      <c r="C161" s="234" t="s">
        <v>268</v>
      </c>
      <c r="D161" s="234" t="s">
        <v>172</v>
      </c>
      <c r="E161" s="235" t="s">
        <v>269</v>
      </c>
      <c r="F161" s="236" t="s">
        <v>270</v>
      </c>
      <c r="G161" s="237" t="s">
        <v>219</v>
      </c>
      <c r="H161" s="238">
        <v>350.09399999999999</v>
      </c>
      <c r="I161" s="239"/>
      <c r="J161" s="240">
        <f>ROUND(I161*H161,2)</f>
        <v>0</v>
      </c>
      <c r="K161" s="236" t="s">
        <v>181</v>
      </c>
      <c r="L161" s="71"/>
      <c r="M161" s="241" t="s">
        <v>21</v>
      </c>
      <c r="N161" s="242" t="s">
        <v>43</v>
      </c>
      <c r="O161" s="46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AR161" s="23" t="s">
        <v>95</v>
      </c>
      <c r="AT161" s="23" t="s">
        <v>172</v>
      </c>
      <c r="AU161" s="23" t="s">
        <v>80</v>
      </c>
      <c r="AY161" s="23" t="s">
        <v>169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23" t="s">
        <v>76</v>
      </c>
      <c r="BK161" s="245">
        <f>ROUND(I161*H161,2)</f>
        <v>0</v>
      </c>
      <c r="BL161" s="23" t="s">
        <v>95</v>
      </c>
      <c r="BM161" s="23" t="s">
        <v>581</v>
      </c>
    </row>
    <row r="162" s="12" customFormat="1">
      <c r="B162" s="246"/>
      <c r="C162" s="247"/>
      <c r="D162" s="248" t="s">
        <v>183</v>
      </c>
      <c r="E162" s="249" t="s">
        <v>21</v>
      </c>
      <c r="F162" s="250" t="s">
        <v>580</v>
      </c>
      <c r="G162" s="247"/>
      <c r="H162" s="251">
        <v>9.2129999999999992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183</v>
      </c>
      <c r="AU162" s="257" t="s">
        <v>80</v>
      </c>
      <c r="AV162" s="12" t="s">
        <v>80</v>
      </c>
      <c r="AW162" s="12" t="s">
        <v>35</v>
      </c>
      <c r="AX162" s="12" t="s">
        <v>72</v>
      </c>
      <c r="AY162" s="257" t="s">
        <v>169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582</v>
      </c>
      <c r="G163" s="247"/>
      <c r="H163" s="251">
        <v>350.09399999999999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76</v>
      </c>
      <c r="AY163" s="257" t="s">
        <v>169</v>
      </c>
    </row>
    <row r="164" s="1" customFormat="1" ht="25.5" customHeight="1">
      <c r="B164" s="45"/>
      <c r="C164" s="234" t="s">
        <v>273</v>
      </c>
      <c r="D164" s="234" t="s">
        <v>172</v>
      </c>
      <c r="E164" s="235" t="s">
        <v>274</v>
      </c>
      <c r="F164" s="236" t="s">
        <v>275</v>
      </c>
      <c r="G164" s="237" t="s">
        <v>219</v>
      </c>
      <c r="H164" s="238">
        <v>9.2129999999999992</v>
      </c>
      <c r="I164" s="239"/>
      <c r="J164" s="240">
        <f>ROUND(I164*H164,2)</f>
        <v>0</v>
      </c>
      <c r="K164" s="236" t="s">
        <v>181</v>
      </c>
      <c r="L164" s="71"/>
      <c r="M164" s="241" t="s">
        <v>21</v>
      </c>
      <c r="N164" s="242" t="s">
        <v>43</v>
      </c>
      <c r="O164" s="46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AR164" s="23" t="s">
        <v>95</v>
      </c>
      <c r="AT164" s="23" t="s">
        <v>172</v>
      </c>
      <c r="AU164" s="23" t="s">
        <v>80</v>
      </c>
      <c r="AY164" s="23" t="s">
        <v>169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23" t="s">
        <v>76</v>
      </c>
      <c r="BK164" s="245">
        <f>ROUND(I164*H164,2)</f>
        <v>0</v>
      </c>
      <c r="BL164" s="23" t="s">
        <v>95</v>
      </c>
      <c r="BM164" s="23" t="s">
        <v>583</v>
      </c>
    </row>
    <row r="165" s="12" customFormat="1">
      <c r="B165" s="246"/>
      <c r="C165" s="247"/>
      <c r="D165" s="248" t="s">
        <v>183</v>
      </c>
      <c r="E165" s="249" t="s">
        <v>21</v>
      </c>
      <c r="F165" s="250" t="s">
        <v>580</v>
      </c>
      <c r="G165" s="247"/>
      <c r="H165" s="251">
        <v>9.2129999999999992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183</v>
      </c>
      <c r="AU165" s="257" t="s">
        <v>80</v>
      </c>
      <c r="AV165" s="12" t="s">
        <v>80</v>
      </c>
      <c r="AW165" s="12" t="s">
        <v>35</v>
      </c>
      <c r="AX165" s="12" t="s">
        <v>76</v>
      </c>
      <c r="AY165" s="257" t="s">
        <v>169</v>
      </c>
    </row>
    <row r="166" s="1" customFormat="1" ht="16.5" customHeight="1">
      <c r="B166" s="45"/>
      <c r="C166" s="234" t="s">
        <v>9</v>
      </c>
      <c r="D166" s="234" t="s">
        <v>172</v>
      </c>
      <c r="E166" s="235" t="s">
        <v>277</v>
      </c>
      <c r="F166" s="236" t="s">
        <v>278</v>
      </c>
      <c r="G166" s="237" t="s">
        <v>199</v>
      </c>
      <c r="H166" s="238">
        <v>4.0279999999999996</v>
      </c>
      <c r="I166" s="239"/>
      <c r="J166" s="240">
        <f>ROUND(I166*H166,2)</f>
        <v>0</v>
      </c>
      <c r="K166" s="236" t="s">
        <v>21</v>
      </c>
      <c r="L166" s="71"/>
      <c r="M166" s="241" t="s">
        <v>21</v>
      </c>
      <c r="N166" s="242" t="s">
        <v>43</v>
      </c>
      <c r="O166" s="46"/>
      <c r="P166" s="243">
        <f>O166*H166</f>
        <v>0</v>
      </c>
      <c r="Q166" s="243">
        <v>0</v>
      </c>
      <c r="R166" s="243">
        <f>Q166*H166</f>
        <v>0</v>
      </c>
      <c r="S166" s="243">
        <v>0</v>
      </c>
      <c r="T166" s="244">
        <f>S166*H166</f>
        <v>0</v>
      </c>
      <c r="AR166" s="23" t="s">
        <v>95</v>
      </c>
      <c r="AT166" s="23" t="s">
        <v>172</v>
      </c>
      <c r="AU166" s="23" t="s">
        <v>80</v>
      </c>
      <c r="AY166" s="23" t="s">
        <v>169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23" t="s">
        <v>76</v>
      </c>
      <c r="BK166" s="245">
        <f>ROUND(I166*H166,2)</f>
        <v>0</v>
      </c>
      <c r="BL166" s="23" t="s">
        <v>95</v>
      </c>
      <c r="BM166" s="23" t="s">
        <v>584</v>
      </c>
    </row>
    <row r="167" s="12" customFormat="1">
      <c r="B167" s="246"/>
      <c r="C167" s="247"/>
      <c r="D167" s="248" t="s">
        <v>183</v>
      </c>
      <c r="E167" s="249" t="s">
        <v>21</v>
      </c>
      <c r="F167" s="250" t="s">
        <v>585</v>
      </c>
      <c r="G167" s="247"/>
      <c r="H167" s="251">
        <v>4.0279999999999996</v>
      </c>
      <c r="I167" s="252"/>
      <c r="J167" s="247"/>
      <c r="K167" s="247"/>
      <c r="L167" s="253"/>
      <c r="M167" s="254"/>
      <c r="N167" s="255"/>
      <c r="O167" s="255"/>
      <c r="P167" s="255"/>
      <c r="Q167" s="255"/>
      <c r="R167" s="255"/>
      <c r="S167" s="255"/>
      <c r="T167" s="256"/>
      <c r="AT167" s="257" t="s">
        <v>183</v>
      </c>
      <c r="AU167" s="257" t="s">
        <v>80</v>
      </c>
      <c r="AV167" s="12" t="s">
        <v>80</v>
      </c>
      <c r="AW167" s="12" t="s">
        <v>35</v>
      </c>
      <c r="AX167" s="12" t="s">
        <v>76</v>
      </c>
      <c r="AY167" s="257" t="s">
        <v>169</v>
      </c>
    </row>
    <row r="168" s="1" customFormat="1" ht="38.25" customHeight="1">
      <c r="B168" s="45"/>
      <c r="C168" s="234" t="s">
        <v>281</v>
      </c>
      <c r="D168" s="234" t="s">
        <v>172</v>
      </c>
      <c r="E168" s="235" t="s">
        <v>282</v>
      </c>
      <c r="F168" s="236" t="s">
        <v>283</v>
      </c>
      <c r="G168" s="237" t="s">
        <v>225</v>
      </c>
      <c r="H168" s="238">
        <v>10</v>
      </c>
      <c r="I168" s="239"/>
      <c r="J168" s="240">
        <f>ROUND(I168*H168,2)</f>
        <v>0</v>
      </c>
      <c r="K168" s="236" t="s">
        <v>181</v>
      </c>
      <c r="L168" s="71"/>
      <c r="M168" s="241" t="s">
        <v>21</v>
      </c>
      <c r="N168" s="242" t="s">
        <v>43</v>
      </c>
      <c r="O168" s="46"/>
      <c r="P168" s="243">
        <f>O168*H168</f>
        <v>0</v>
      </c>
      <c r="Q168" s="243">
        <v>0.00025000000000000001</v>
      </c>
      <c r="R168" s="243">
        <f>Q168*H168</f>
        <v>0.0025000000000000001</v>
      </c>
      <c r="S168" s="243">
        <v>0</v>
      </c>
      <c r="T168" s="244">
        <f>S168*H168</f>
        <v>0</v>
      </c>
      <c r="AR168" s="23" t="s">
        <v>95</v>
      </c>
      <c r="AT168" s="23" t="s">
        <v>172</v>
      </c>
      <c r="AU168" s="23" t="s">
        <v>80</v>
      </c>
      <c r="AY168" s="23" t="s">
        <v>169</v>
      </c>
      <c r="BE168" s="245">
        <f>IF(N168="základní",J168,0)</f>
        <v>0</v>
      </c>
      <c r="BF168" s="245">
        <f>IF(N168="snížená",J168,0)</f>
        <v>0</v>
      </c>
      <c r="BG168" s="245">
        <f>IF(N168="zákl. přenesená",J168,0)</f>
        <v>0</v>
      </c>
      <c r="BH168" s="245">
        <f>IF(N168="sníž. přenesená",J168,0)</f>
        <v>0</v>
      </c>
      <c r="BI168" s="245">
        <f>IF(N168="nulová",J168,0)</f>
        <v>0</v>
      </c>
      <c r="BJ168" s="23" t="s">
        <v>76</v>
      </c>
      <c r="BK168" s="245">
        <f>ROUND(I168*H168,2)</f>
        <v>0</v>
      </c>
      <c r="BL168" s="23" t="s">
        <v>95</v>
      </c>
      <c r="BM168" s="23" t="s">
        <v>586</v>
      </c>
    </row>
    <row r="169" s="12" customFormat="1">
      <c r="B169" s="246"/>
      <c r="C169" s="247"/>
      <c r="D169" s="248" t="s">
        <v>183</v>
      </c>
      <c r="E169" s="249" t="s">
        <v>21</v>
      </c>
      <c r="F169" s="250" t="s">
        <v>222</v>
      </c>
      <c r="G169" s="247"/>
      <c r="H169" s="251">
        <v>10</v>
      </c>
      <c r="I169" s="252"/>
      <c r="J169" s="247"/>
      <c r="K169" s="247"/>
      <c r="L169" s="253"/>
      <c r="M169" s="254"/>
      <c r="N169" s="255"/>
      <c r="O169" s="255"/>
      <c r="P169" s="255"/>
      <c r="Q169" s="255"/>
      <c r="R169" s="255"/>
      <c r="S169" s="255"/>
      <c r="T169" s="256"/>
      <c r="AT169" s="257" t="s">
        <v>183</v>
      </c>
      <c r="AU169" s="257" t="s">
        <v>80</v>
      </c>
      <c r="AV169" s="12" t="s">
        <v>80</v>
      </c>
      <c r="AW169" s="12" t="s">
        <v>35</v>
      </c>
      <c r="AX169" s="12" t="s">
        <v>76</v>
      </c>
      <c r="AY169" s="257" t="s">
        <v>169</v>
      </c>
    </row>
    <row r="170" s="1" customFormat="1" ht="16.5" customHeight="1">
      <c r="B170" s="45"/>
      <c r="C170" s="258" t="s">
        <v>285</v>
      </c>
      <c r="D170" s="258" t="s">
        <v>190</v>
      </c>
      <c r="E170" s="259" t="s">
        <v>286</v>
      </c>
      <c r="F170" s="260" t="s">
        <v>287</v>
      </c>
      <c r="G170" s="261" t="s">
        <v>187</v>
      </c>
      <c r="H170" s="262">
        <v>0.14899999999999999</v>
      </c>
      <c r="I170" s="263"/>
      <c r="J170" s="264">
        <f>ROUND(I170*H170,2)</f>
        <v>0</v>
      </c>
      <c r="K170" s="260" t="s">
        <v>21</v>
      </c>
      <c r="L170" s="265"/>
      <c r="M170" s="266" t="s">
        <v>21</v>
      </c>
      <c r="N170" s="267" t="s">
        <v>43</v>
      </c>
      <c r="O170" s="46"/>
      <c r="P170" s="243">
        <f>O170*H170</f>
        <v>0</v>
      </c>
      <c r="Q170" s="243">
        <v>1</v>
      </c>
      <c r="R170" s="243">
        <f>Q170*H170</f>
        <v>0.14899999999999999</v>
      </c>
      <c r="S170" s="243">
        <v>0</v>
      </c>
      <c r="T170" s="244">
        <f>S170*H170</f>
        <v>0</v>
      </c>
      <c r="AR170" s="23" t="s">
        <v>114</v>
      </c>
      <c r="AT170" s="23" t="s">
        <v>190</v>
      </c>
      <c r="AU170" s="23" t="s">
        <v>80</v>
      </c>
      <c r="AY170" s="23" t="s">
        <v>169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23" t="s">
        <v>76</v>
      </c>
      <c r="BK170" s="245">
        <f>ROUND(I170*H170,2)</f>
        <v>0</v>
      </c>
      <c r="BL170" s="23" t="s">
        <v>95</v>
      </c>
      <c r="BM170" s="23" t="s">
        <v>587</v>
      </c>
    </row>
    <row r="171" s="12" customFormat="1">
      <c r="B171" s="246"/>
      <c r="C171" s="247"/>
      <c r="D171" s="248" t="s">
        <v>183</v>
      </c>
      <c r="E171" s="249" t="s">
        <v>21</v>
      </c>
      <c r="F171" s="250" t="s">
        <v>289</v>
      </c>
      <c r="G171" s="247"/>
      <c r="H171" s="251">
        <v>0.13800000000000001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183</v>
      </c>
      <c r="AU171" s="257" t="s">
        <v>80</v>
      </c>
      <c r="AV171" s="12" t="s">
        <v>80</v>
      </c>
      <c r="AW171" s="12" t="s">
        <v>35</v>
      </c>
      <c r="AX171" s="12" t="s">
        <v>72</v>
      </c>
      <c r="AY171" s="257" t="s">
        <v>169</v>
      </c>
    </row>
    <row r="172" s="12" customFormat="1">
      <c r="B172" s="246"/>
      <c r="C172" s="247"/>
      <c r="D172" s="248" t="s">
        <v>183</v>
      </c>
      <c r="E172" s="249" t="s">
        <v>21</v>
      </c>
      <c r="F172" s="250" t="s">
        <v>290</v>
      </c>
      <c r="G172" s="247"/>
      <c r="H172" s="251">
        <v>0.14899999999999999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183</v>
      </c>
      <c r="AU172" s="257" t="s">
        <v>80</v>
      </c>
      <c r="AV172" s="12" t="s">
        <v>80</v>
      </c>
      <c r="AW172" s="12" t="s">
        <v>35</v>
      </c>
      <c r="AX172" s="12" t="s">
        <v>76</v>
      </c>
      <c r="AY172" s="257" t="s">
        <v>169</v>
      </c>
    </row>
    <row r="173" s="1" customFormat="1" ht="25.5" customHeight="1">
      <c r="B173" s="45"/>
      <c r="C173" s="234" t="s">
        <v>291</v>
      </c>
      <c r="D173" s="234" t="s">
        <v>172</v>
      </c>
      <c r="E173" s="235" t="s">
        <v>292</v>
      </c>
      <c r="F173" s="236" t="s">
        <v>293</v>
      </c>
      <c r="G173" s="237" t="s">
        <v>225</v>
      </c>
      <c r="H173" s="238">
        <v>24</v>
      </c>
      <c r="I173" s="239"/>
      <c r="J173" s="240">
        <f>ROUND(I173*H173,2)</f>
        <v>0</v>
      </c>
      <c r="K173" s="236" t="s">
        <v>181</v>
      </c>
      <c r="L173" s="71"/>
      <c r="M173" s="241" t="s">
        <v>21</v>
      </c>
      <c r="N173" s="242" t="s">
        <v>43</v>
      </c>
      <c r="O173" s="46"/>
      <c r="P173" s="243">
        <f>O173*H173</f>
        <v>0</v>
      </c>
      <c r="Q173" s="243">
        <v>1.0000000000000001E-05</v>
      </c>
      <c r="R173" s="243">
        <f>Q173*H173</f>
        <v>0.00024000000000000003</v>
      </c>
      <c r="S173" s="243">
        <v>0</v>
      </c>
      <c r="T173" s="244">
        <f>S173*H173</f>
        <v>0</v>
      </c>
      <c r="AR173" s="23" t="s">
        <v>95</v>
      </c>
      <c r="AT173" s="23" t="s">
        <v>172</v>
      </c>
      <c r="AU173" s="23" t="s">
        <v>80</v>
      </c>
      <c r="AY173" s="23" t="s">
        <v>169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23" t="s">
        <v>76</v>
      </c>
      <c r="BK173" s="245">
        <f>ROUND(I173*H173,2)</f>
        <v>0</v>
      </c>
      <c r="BL173" s="23" t="s">
        <v>95</v>
      </c>
      <c r="BM173" s="23" t="s">
        <v>588</v>
      </c>
    </row>
    <row r="174" s="12" customFormat="1">
      <c r="B174" s="246"/>
      <c r="C174" s="247"/>
      <c r="D174" s="248" t="s">
        <v>183</v>
      </c>
      <c r="E174" s="249" t="s">
        <v>21</v>
      </c>
      <c r="F174" s="250" t="s">
        <v>295</v>
      </c>
      <c r="G174" s="247"/>
      <c r="H174" s="251">
        <v>24</v>
      </c>
      <c r="I174" s="252"/>
      <c r="J174" s="247"/>
      <c r="K174" s="247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183</v>
      </c>
      <c r="AU174" s="257" t="s">
        <v>80</v>
      </c>
      <c r="AV174" s="12" t="s">
        <v>80</v>
      </c>
      <c r="AW174" s="12" t="s">
        <v>35</v>
      </c>
      <c r="AX174" s="12" t="s">
        <v>76</v>
      </c>
      <c r="AY174" s="257" t="s">
        <v>169</v>
      </c>
    </row>
    <row r="175" s="1" customFormat="1" ht="25.5" customHeight="1">
      <c r="B175" s="45"/>
      <c r="C175" s="234" t="s">
        <v>296</v>
      </c>
      <c r="D175" s="234" t="s">
        <v>172</v>
      </c>
      <c r="E175" s="235" t="s">
        <v>297</v>
      </c>
      <c r="F175" s="236" t="s">
        <v>298</v>
      </c>
      <c r="G175" s="237" t="s">
        <v>225</v>
      </c>
      <c r="H175" s="238">
        <v>24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0.00020000000000000001</v>
      </c>
      <c r="R175" s="243">
        <f>Q175*H175</f>
        <v>0.0048000000000000004</v>
      </c>
      <c r="S175" s="243">
        <v>0</v>
      </c>
      <c r="T175" s="244">
        <f>S175*H175</f>
        <v>0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589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590</v>
      </c>
      <c r="G176" s="247"/>
      <c r="H176" s="251">
        <v>24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76</v>
      </c>
      <c r="AY176" s="257" t="s">
        <v>169</v>
      </c>
    </row>
    <row r="177" s="1" customFormat="1" ht="16.5" customHeight="1">
      <c r="B177" s="45"/>
      <c r="C177" s="234" t="s">
        <v>301</v>
      </c>
      <c r="D177" s="234" t="s">
        <v>172</v>
      </c>
      <c r="E177" s="235" t="s">
        <v>302</v>
      </c>
      <c r="F177" s="236" t="s">
        <v>303</v>
      </c>
      <c r="G177" s="237" t="s">
        <v>180</v>
      </c>
      <c r="H177" s="238">
        <v>0.28699999999999998</v>
      </c>
      <c r="I177" s="239"/>
      <c r="J177" s="240">
        <f>ROUND(I177*H177,2)</f>
        <v>0</v>
      </c>
      <c r="K177" s="236" t="s">
        <v>181</v>
      </c>
      <c r="L177" s="71"/>
      <c r="M177" s="241" t="s">
        <v>21</v>
      </c>
      <c r="N177" s="242" t="s">
        <v>43</v>
      </c>
      <c r="O177" s="46"/>
      <c r="P177" s="243">
        <f>O177*H177</f>
        <v>0</v>
      </c>
      <c r="Q177" s="243">
        <v>0</v>
      </c>
      <c r="R177" s="243">
        <f>Q177*H177</f>
        <v>0</v>
      </c>
      <c r="S177" s="243">
        <v>2.3999999999999999</v>
      </c>
      <c r="T177" s="244">
        <f>S177*H177</f>
        <v>0.68879999999999997</v>
      </c>
      <c r="AR177" s="23" t="s">
        <v>95</v>
      </c>
      <c r="AT177" s="23" t="s">
        <v>172</v>
      </c>
      <c r="AU177" s="23" t="s">
        <v>80</v>
      </c>
      <c r="AY177" s="23" t="s">
        <v>169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23" t="s">
        <v>76</v>
      </c>
      <c r="BK177" s="245">
        <f>ROUND(I177*H177,2)</f>
        <v>0</v>
      </c>
      <c r="BL177" s="23" t="s">
        <v>95</v>
      </c>
      <c r="BM177" s="23" t="s">
        <v>591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305</v>
      </c>
      <c r="G178" s="247"/>
      <c r="H178" s="251">
        <v>0.57099999999999995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306</v>
      </c>
      <c r="G179" s="247"/>
      <c r="H179" s="251">
        <v>-0.28399999999999997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3" customFormat="1">
      <c r="B180" s="270"/>
      <c r="C180" s="271"/>
      <c r="D180" s="248" t="s">
        <v>183</v>
      </c>
      <c r="E180" s="272" t="s">
        <v>21</v>
      </c>
      <c r="F180" s="273" t="s">
        <v>209</v>
      </c>
      <c r="G180" s="271"/>
      <c r="H180" s="274">
        <v>0.28699999999999998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AT180" s="280" t="s">
        <v>183</v>
      </c>
      <c r="AU180" s="280" t="s">
        <v>80</v>
      </c>
      <c r="AV180" s="13" t="s">
        <v>95</v>
      </c>
      <c r="AW180" s="13" t="s">
        <v>35</v>
      </c>
      <c r="AX180" s="13" t="s">
        <v>76</v>
      </c>
      <c r="AY180" s="280" t="s">
        <v>169</v>
      </c>
    </row>
    <row r="181" s="1" customFormat="1" ht="25.5" customHeight="1">
      <c r="B181" s="45"/>
      <c r="C181" s="234" t="s">
        <v>307</v>
      </c>
      <c r="D181" s="234" t="s">
        <v>172</v>
      </c>
      <c r="E181" s="235" t="s">
        <v>308</v>
      </c>
      <c r="F181" s="236" t="s">
        <v>309</v>
      </c>
      <c r="G181" s="237" t="s">
        <v>199</v>
      </c>
      <c r="H181" s="238">
        <v>0.222</v>
      </c>
      <c r="I181" s="239"/>
      <c r="J181" s="240">
        <f>ROUND(I181*H181,2)</f>
        <v>0</v>
      </c>
      <c r="K181" s="236" t="s">
        <v>181</v>
      </c>
      <c r="L181" s="71"/>
      <c r="M181" s="241" t="s">
        <v>21</v>
      </c>
      <c r="N181" s="242" t="s">
        <v>43</v>
      </c>
      <c r="O181" s="46"/>
      <c r="P181" s="243">
        <f>O181*H181</f>
        <v>0</v>
      </c>
      <c r="Q181" s="243">
        <v>0</v>
      </c>
      <c r="R181" s="243">
        <f>Q181*H181</f>
        <v>0</v>
      </c>
      <c r="S181" s="243">
        <v>0.066000000000000003</v>
      </c>
      <c r="T181" s="244">
        <f>S181*H181</f>
        <v>0.014652</v>
      </c>
      <c r="AR181" s="23" t="s">
        <v>95</v>
      </c>
      <c r="AT181" s="23" t="s">
        <v>172</v>
      </c>
      <c r="AU181" s="23" t="s">
        <v>80</v>
      </c>
      <c r="AY181" s="23" t="s">
        <v>169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23" t="s">
        <v>76</v>
      </c>
      <c r="BK181" s="245">
        <f>ROUND(I181*H181,2)</f>
        <v>0</v>
      </c>
      <c r="BL181" s="23" t="s">
        <v>95</v>
      </c>
      <c r="BM181" s="23" t="s">
        <v>592</v>
      </c>
    </row>
    <row r="182" s="12" customFormat="1">
      <c r="B182" s="246"/>
      <c r="C182" s="247"/>
      <c r="D182" s="248" t="s">
        <v>183</v>
      </c>
      <c r="E182" s="249" t="s">
        <v>21</v>
      </c>
      <c r="F182" s="250" t="s">
        <v>593</v>
      </c>
      <c r="G182" s="247"/>
      <c r="H182" s="251">
        <v>0.222</v>
      </c>
      <c r="I182" s="252"/>
      <c r="J182" s="247"/>
      <c r="K182" s="247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183</v>
      </c>
      <c r="AU182" s="257" t="s">
        <v>80</v>
      </c>
      <c r="AV182" s="12" t="s">
        <v>80</v>
      </c>
      <c r="AW182" s="12" t="s">
        <v>35</v>
      </c>
      <c r="AX182" s="12" t="s">
        <v>76</v>
      </c>
      <c r="AY182" s="257" t="s">
        <v>169</v>
      </c>
    </row>
    <row r="183" s="1" customFormat="1" ht="25.5" customHeight="1">
      <c r="B183" s="45"/>
      <c r="C183" s="234" t="s">
        <v>312</v>
      </c>
      <c r="D183" s="234" t="s">
        <v>172</v>
      </c>
      <c r="E183" s="235" t="s">
        <v>313</v>
      </c>
      <c r="F183" s="236" t="s">
        <v>314</v>
      </c>
      <c r="G183" s="237" t="s">
        <v>219</v>
      </c>
      <c r="H183" s="238">
        <v>1.54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0.00073999999999999999</v>
      </c>
      <c r="R183" s="243">
        <f>Q183*H183</f>
        <v>0.0011395999999999999</v>
      </c>
      <c r="S183" s="243">
        <v>0.0080000000000000002</v>
      </c>
      <c r="T183" s="244">
        <f>S183*H183</f>
        <v>0.012320000000000001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594</v>
      </c>
    </row>
    <row r="184" s="12" customFormat="1">
      <c r="B184" s="246"/>
      <c r="C184" s="247"/>
      <c r="D184" s="248" t="s">
        <v>183</v>
      </c>
      <c r="E184" s="249" t="s">
        <v>21</v>
      </c>
      <c r="F184" s="250" t="s">
        <v>316</v>
      </c>
      <c r="G184" s="247"/>
      <c r="H184" s="251">
        <v>0.29999999999999999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183</v>
      </c>
      <c r="AU184" s="257" t="s">
        <v>80</v>
      </c>
      <c r="AV184" s="12" t="s">
        <v>80</v>
      </c>
      <c r="AW184" s="12" t="s">
        <v>35</v>
      </c>
      <c r="AX184" s="12" t="s">
        <v>72</v>
      </c>
      <c r="AY184" s="257" t="s">
        <v>169</v>
      </c>
    </row>
    <row r="185" s="12" customFormat="1">
      <c r="B185" s="246"/>
      <c r="C185" s="247"/>
      <c r="D185" s="248" t="s">
        <v>183</v>
      </c>
      <c r="E185" s="249" t="s">
        <v>21</v>
      </c>
      <c r="F185" s="250" t="s">
        <v>317</v>
      </c>
      <c r="G185" s="247"/>
      <c r="H185" s="251">
        <v>0.29999999999999999</v>
      </c>
      <c r="I185" s="252"/>
      <c r="J185" s="247"/>
      <c r="K185" s="247"/>
      <c r="L185" s="253"/>
      <c r="M185" s="254"/>
      <c r="N185" s="255"/>
      <c r="O185" s="255"/>
      <c r="P185" s="255"/>
      <c r="Q185" s="255"/>
      <c r="R185" s="255"/>
      <c r="S185" s="255"/>
      <c r="T185" s="256"/>
      <c r="AT185" s="257" t="s">
        <v>183</v>
      </c>
      <c r="AU185" s="257" t="s">
        <v>80</v>
      </c>
      <c r="AV185" s="12" t="s">
        <v>80</v>
      </c>
      <c r="AW185" s="12" t="s">
        <v>35</v>
      </c>
      <c r="AX185" s="12" t="s">
        <v>72</v>
      </c>
      <c r="AY185" s="257" t="s">
        <v>169</v>
      </c>
    </row>
    <row r="186" s="12" customFormat="1">
      <c r="B186" s="246"/>
      <c r="C186" s="247"/>
      <c r="D186" s="248" t="s">
        <v>183</v>
      </c>
      <c r="E186" s="249" t="s">
        <v>21</v>
      </c>
      <c r="F186" s="250" t="s">
        <v>595</v>
      </c>
      <c r="G186" s="247"/>
      <c r="H186" s="251">
        <v>0.46999999999999997</v>
      </c>
      <c r="I186" s="252"/>
      <c r="J186" s="247"/>
      <c r="K186" s="247"/>
      <c r="L186" s="253"/>
      <c r="M186" s="254"/>
      <c r="N186" s="255"/>
      <c r="O186" s="255"/>
      <c r="P186" s="255"/>
      <c r="Q186" s="255"/>
      <c r="R186" s="255"/>
      <c r="S186" s="255"/>
      <c r="T186" s="256"/>
      <c r="AT186" s="257" t="s">
        <v>183</v>
      </c>
      <c r="AU186" s="257" t="s">
        <v>80</v>
      </c>
      <c r="AV186" s="12" t="s">
        <v>80</v>
      </c>
      <c r="AW186" s="12" t="s">
        <v>35</v>
      </c>
      <c r="AX186" s="12" t="s">
        <v>72</v>
      </c>
      <c r="AY186" s="257" t="s">
        <v>169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596</v>
      </c>
      <c r="G187" s="247"/>
      <c r="H187" s="251">
        <v>0.46999999999999997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72</v>
      </c>
      <c r="AY187" s="257" t="s">
        <v>169</v>
      </c>
    </row>
    <row r="188" s="13" customFormat="1">
      <c r="B188" s="270"/>
      <c r="C188" s="271"/>
      <c r="D188" s="248" t="s">
        <v>183</v>
      </c>
      <c r="E188" s="272" t="s">
        <v>21</v>
      </c>
      <c r="F188" s="273" t="s">
        <v>209</v>
      </c>
      <c r="G188" s="271"/>
      <c r="H188" s="274">
        <v>1.54</v>
      </c>
      <c r="I188" s="275"/>
      <c r="J188" s="271"/>
      <c r="K188" s="271"/>
      <c r="L188" s="276"/>
      <c r="M188" s="277"/>
      <c r="N188" s="278"/>
      <c r="O188" s="278"/>
      <c r="P188" s="278"/>
      <c r="Q188" s="278"/>
      <c r="R188" s="278"/>
      <c r="S188" s="278"/>
      <c r="T188" s="279"/>
      <c r="AT188" s="280" t="s">
        <v>183</v>
      </c>
      <c r="AU188" s="280" t="s">
        <v>80</v>
      </c>
      <c r="AV188" s="13" t="s">
        <v>95</v>
      </c>
      <c r="AW188" s="13" t="s">
        <v>35</v>
      </c>
      <c r="AX188" s="13" t="s">
        <v>76</v>
      </c>
      <c r="AY188" s="280" t="s">
        <v>169</v>
      </c>
    </row>
    <row r="189" s="1" customFormat="1" ht="25.5" customHeight="1">
      <c r="B189" s="45"/>
      <c r="C189" s="234" t="s">
        <v>320</v>
      </c>
      <c r="D189" s="234" t="s">
        <v>172</v>
      </c>
      <c r="E189" s="235" t="s">
        <v>321</v>
      </c>
      <c r="F189" s="236" t="s">
        <v>322</v>
      </c>
      <c r="G189" s="237" t="s">
        <v>219</v>
      </c>
      <c r="H189" s="238">
        <v>2.3199999999999998</v>
      </c>
      <c r="I189" s="239"/>
      <c r="J189" s="240">
        <f>ROUND(I189*H189,2)</f>
        <v>0</v>
      </c>
      <c r="K189" s="236" t="s">
        <v>181</v>
      </c>
      <c r="L189" s="71"/>
      <c r="M189" s="241" t="s">
        <v>21</v>
      </c>
      <c r="N189" s="242" t="s">
        <v>43</v>
      </c>
      <c r="O189" s="46"/>
      <c r="P189" s="243">
        <f>O189*H189</f>
        <v>0</v>
      </c>
      <c r="Q189" s="243">
        <v>3.0000000000000001E-05</v>
      </c>
      <c r="R189" s="243">
        <f>Q189*H189</f>
        <v>6.9599999999999998E-05</v>
      </c>
      <c r="S189" s="243">
        <v>0</v>
      </c>
      <c r="T189" s="244">
        <f>S189*H189</f>
        <v>0</v>
      </c>
      <c r="AR189" s="23" t="s">
        <v>95</v>
      </c>
      <c r="AT189" s="23" t="s">
        <v>172</v>
      </c>
      <c r="AU189" s="23" t="s">
        <v>80</v>
      </c>
      <c r="AY189" s="23" t="s">
        <v>169</v>
      </c>
      <c r="BE189" s="245">
        <f>IF(N189="základní",J189,0)</f>
        <v>0</v>
      </c>
      <c r="BF189" s="245">
        <f>IF(N189="snížená",J189,0)</f>
        <v>0</v>
      </c>
      <c r="BG189" s="245">
        <f>IF(N189="zákl. přenesená",J189,0)</f>
        <v>0</v>
      </c>
      <c r="BH189" s="245">
        <f>IF(N189="sníž. přenesená",J189,0)</f>
        <v>0</v>
      </c>
      <c r="BI189" s="245">
        <f>IF(N189="nulová",J189,0)</f>
        <v>0</v>
      </c>
      <c r="BJ189" s="23" t="s">
        <v>76</v>
      </c>
      <c r="BK189" s="245">
        <f>ROUND(I189*H189,2)</f>
        <v>0</v>
      </c>
      <c r="BL189" s="23" t="s">
        <v>95</v>
      </c>
      <c r="BM189" s="23" t="s">
        <v>597</v>
      </c>
    </row>
    <row r="190" s="12" customFormat="1">
      <c r="B190" s="246"/>
      <c r="C190" s="247"/>
      <c r="D190" s="248" t="s">
        <v>183</v>
      </c>
      <c r="E190" s="249" t="s">
        <v>21</v>
      </c>
      <c r="F190" s="250" t="s">
        <v>324</v>
      </c>
      <c r="G190" s="247"/>
      <c r="H190" s="251">
        <v>2.3199999999999998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183</v>
      </c>
      <c r="AU190" s="257" t="s">
        <v>80</v>
      </c>
      <c r="AV190" s="12" t="s">
        <v>80</v>
      </c>
      <c r="AW190" s="12" t="s">
        <v>35</v>
      </c>
      <c r="AX190" s="12" t="s">
        <v>76</v>
      </c>
      <c r="AY190" s="257" t="s">
        <v>169</v>
      </c>
    </row>
    <row r="191" s="1" customFormat="1" ht="25.5" customHeight="1">
      <c r="B191" s="45"/>
      <c r="C191" s="234" t="s">
        <v>325</v>
      </c>
      <c r="D191" s="234" t="s">
        <v>172</v>
      </c>
      <c r="E191" s="235" t="s">
        <v>326</v>
      </c>
      <c r="F191" s="236" t="s">
        <v>327</v>
      </c>
      <c r="G191" s="237" t="s">
        <v>219</v>
      </c>
      <c r="H191" s="238">
        <v>2.3199999999999998</v>
      </c>
      <c r="I191" s="239"/>
      <c r="J191" s="240">
        <f>ROUND(I191*H191,2)</f>
        <v>0</v>
      </c>
      <c r="K191" s="236" t="s">
        <v>181</v>
      </c>
      <c r="L191" s="71"/>
      <c r="M191" s="241" t="s">
        <v>21</v>
      </c>
      <c r="N191" s="242" t="s">
        <v>43</v>
      </c>
      <c r="O191" s="46"/>
      <c r="P191" s="243">
        <f>O191*H191</f>
        <v>0</v>
      </c>
      <c r="Q191" s="243">
        <v>0.00034000000000000002</v>
      </c>
      <c r="R191" s="243">
        <f>Q191*H191</f>
        <v>0.00078879999999999998</v>
      </c>
      <c r="S191" s="243">
        <v>0</v>
      </c>
      <c r="T191" s="244">
        <f>S191*H191</f>
        <v>0</v>
      </c>
      <c r="AR191" s="23" t="s">
        <v>95</v>
      </c>
      <c r="AT191" s="23" t="s">
        <v>172</v>
      </c>
      <c r="AU191" s="23" t="s">
        <v>80</v>
      </c>
      <c r="AY191" s="23" t="s">
        <v>169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23" t="s">
        <v>76</v>
      </c>
      <c r="BK191" s="245">
        <f>ROUND(I191*H191,2)</f>
        <v>0</v>
      </c>
      <c r="BL191" s="23" t="s">
        <v>95</v>
      </c>
      <c r="BM191" s="23" t="s">
        <v>598</v>
      </c>
    </row>
    <row r="192" s="1" customFormat="1" ht="25.5" customHeight="1">
      <c r="B192" s="45"/>
      <c r="C192" s="234" t="s">
        <v>329</v>
      </c>
      <c r="D192" s="234" t="s">
        <v>172</v>
      </c>
      <c r="E192" s="235" t="s">
        <v>330</v>
      </c>
      <c r="F192" s="236" t="s">
        <v>331</v>
      </c>
      <c r="G192" s="237" t="s">
        <v>219</v>
      </c>
      <c r="H192" s="238">
        <v>4.6399999999999997</v>
      </c>
      <c r="I192" s="239"/>
      <c r="J192" s="240">
        <f>ROUND(I192*H192,2)</f>
        <v>0</v>
      </c>
      <c r="K192" s="236" t="s">
        <v>181</v>
      </c>
      <c r="L192" s="71"/>
      <c r="M192" s="241" t="s">
        <v>21</v>
      </c>
      <c r="N192" s="242" t="s">
        <v>43</v>
      </c>
      <c r="O192" s="46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AR192" s="23" t="s">
        <v>95</v>
      </c>
      <c r="AT192" s="23" t="s">
        <v>172</v>
      </c>
      <c r="AU192" s="23" t="s">
        <v>80</v>
      </c>
      <c r="AY192" s="23" t="s">
        <v>169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23" t="s">
        <v>76</v>
      </c>
      <c r="BK192" s="245">
        <f>ROUND(I192*H192,2)</f>
        <v>0</v>
      </c>
      <c r="BL192" s="23" t="s">
        <v>95</v>
      </c>
      <c r="BM192" s="23" t="s">
        <v>599</v>
      </c>
    </row>
    <row r="193" s="12" customFormat="1">
      <c r="B193" s="246"/>
      <c r="C193" s="247"/>
      <c r="D193" s="248" t="s">
        <v>183</v>
      </c>
      <c r="E193" s="249" t="s">
        <v>21</v>
      </c>
      <c r="F193" s="250" t="s">
        <v>333</v>
      </c>
      <c r="G193" s="247"/>
      <c r="H193" s="251">
        <v>4.6399999999999997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AT193" s="257" t="s">
        <v>183</v>
      </c>
      <c r="AU193" s="257" t="s">
        <v>80</v>
      </c>
      <c r="AV193" s="12" t="s">
        <v>80</v>
      </c>
      <c r="AW193" s="12" t="s">
        <v>35</v>
      </c>
      <c r="AX193" s="12" t="s">
        <v>76</v>
      </c>
      <c r="AY193" s="257" t="s">
        <v>169</v>
      </c>
    </row>
    <row r="194" s="1" customFormat="1" ht="25.5" customHeight="1">
      <c r="B194" s="45"/>
      <c r="C194" s="234" t="s">
        <v>334</v>
      </c>
      <c r="D194" s="234" t="s">
        <v>172</v>
      </c>
      <c r="E194" s="235" t="s">
        <v>335</v>
      </c>
      <c r="F194" s="236" t="s">
        <v>336</v>
      </c>
      <c r="G194" s="237" t="s">
        <v>219</v>
      </c>
      <c r="H194" s="238">
        <v>4.1600000000000001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600</v>
      </c>
    </row>
    <row r="195" s="12" customFormat="1">
      <c r="B195" s="246"/>
      <c r="C195" s="247"/>
      <c r="D195" s="248" t="s">
        <v>183</v>
      </c>
      <c r="E195" s="249" t="s">
        <v>21</v>
      </c>
      <c r="F195" s="250" t="s">
        <v>601</v>
      </c>
      <c r="G195" s="247"/>
      <c r="H195" s="251">
        <v>2.0800000000000001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183</v>
      </c>
      <c r="AU195" s="257" t="s">
        <v>80</v>
      </c>
      <c r="AV195" s="12" t="s">
        <v>80</v>
      </c>
      <c r="AW195" s="12" t="s">
        <v>35</v>
      </c>
      <c r="AX195" s="12" t="s">
        <v>72</v>
      </c>
      <c r="AY195" s="257" t="s">
        <v>169</v>
      </c>
    </row>
    <row r="196" s="12" customFormat="1">
      <c r="B196" s="246"/>
      <c r="C196" s="247"/>
      <c r="D196" s="248" t="s">
        <v>183</v>
      </c>
      <c r="E196" s="249" t="s">
        <v>21</v>
      </c>
      <c r="F196" s="250" t="s">
        <v>602</v>
      </c>
      <c r="G196" s="247"/>
      <c r="H196" s="251">
        <v>2.0800000000000001</v>
      </c>
      <c r="I196" s="252"/>
      <c r="J196" s="247"/>
      <c r="K196" s="247"/>
      <c r="L196" s="253"/>
      <c r="M196" s="254"/>
      <c r="N196" s="255"/>
      <c r="O196" s="255"/>
      <c r="P196" s="255"/>
      <c r="Q196" s="255"/>
      <c r="R196" s="255"/>
      <c r="S196" s="255"/>
      <c r="T196" s="256"/>
      <c r="AT196" s="257" t="s">
        <v>183</v>
      </c>
      <c r="AU196" s="257" t="s">
        <v>80</v>
      </c>
      <c r="AV196" s="12" t="s">
        <v>80</v>
      </c>
      <c r="AW196" s="12" t="s">
        <v>35</v>
      </c>
      <c r="AX196" s="12" t="s">
        <v>72</v>
      </c>
      <c r="AY196" s="257" t="s">
        <v>169</v>
      </c>
    </row>
    <row r="197" s="13" customFormat="1">
      <c r="B197" s="270"/>
      <c r="C197" s="271"/>
      <c r="D197" s="248" t="s">
        <v>183</v>
      </c>
      <c r="E197" s="272" t="s">
        <v>21</v>
      </c>
      <c r="F197" s="273" t="s">
        <v>209</v>
      </c>
      <c r="G197" s="271"/>
      <c r="H197" s="274">
        <v>4.1600000000000001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AT197" s="280" t="s">
        <v>183</v>
      </c>
      <c r="AU197" s="280" t="s">
        <v>80</v>
      </c>
      <c r="AV197" s="13" t="s">
        <v>95</v>
      </c>
      <c r="AW197" s="13" t="s">
        <v>35</v>
      </c>
      <c r="AX197" s="13" t="s">
        <v>76</v>
      </c>
      <c r="AY197" s="280" t="s">
        <v>169</v>
      </c>
    </row>
    <row r="198" s="11" customFormat="1" ht="29.88" customHeight="1">
      <c r="B198" s="218"/>
      <c r="C198" s="219"/>
      <c r="D198" s="220" t="s">
        <v>71</v>
      </c>
      <c r="E198" s="232" t="s">
        <v>340</v>
      </c>
      <c r="F198" s="232" t="s">
        <v>341</v>
      </c>
      <c r="G198" s="219"/>
      <c r="H198" s="219"/>
      <c r="I198" s="222"/>
      <c r="J198" s="233">
        <f>BK198</f>
        <v>0</v>
      </c>
      <c r="K198" s="219"/>
      <c r="L198" s="224"/>
      <c r="M198" s="225"/>
      <c r="N198" s="226"/>
      <c r="O198" s="226"/>
      <c r="P198" s="227">
        <f>SUM(P199:P207)</f>
        <v>0</v>
      </c>
      <c r="Q198" s="226"/>
      <c r="R198" s="227">
        <f>SUM(R199:R207)</f>
        <v>0</v>
      </c>
      <c r="S198" s="226"/>
      <c r="T198" s="228">
        <f>SUM(T199:T207)</f>
        <v>0</v>
      </c>
      <c r="AR198" s="229" t="s">
        <v>76</v>
      </c>
      <c r="AT198" s="230" t="s">
        <v>71</v>
      </c>
      <c r="AU198" s="230" t="s">
        <v>76</v>
      </c>
      <c r="AY198" s="229" t="s">
        <v>169</v>
      </c>
      <c r="BK198" s="231">
        <f>SUM(BK199:BK207)</f>
        <v>0</v>
      </c>
    </row>
    <row r="199" s="1" customFormat="1" ht="25.5" customHeight="1">
      <c r="B199" s="45"/>
      <c r="C199" s="234" t="s">
        <v>342</v>
      </c>
      <c r="D199" s="234" t="s">
        <v>172</v>
      </c>
      <c r="E199" s="235" t="s">
        <v>343</v>
      </c>
      <c r="F199" s="236" t="s">
        <v>344</v>
      </c>
      <c r="G199" s="237" t="s">
        <v>187</v>
      </c>
      <c r="H199" s="238">
        <v>0.83099999999999996</v>
      </c>
      <c r="I199" s="239"/>
      <c r="J199" s="240">
        <f>ROUND(I199*H199,2)</f>
        <v>0</v>
      </c>
      <c r="K199" s="236" t="s">
        <v>181</v>
      </c>
      <c r="L199" s="71"/>
      <c r="M199" s="241" t="s">
        <v>21</v>
      </c>
      <c r="N199" s="242" t="s">
        <v>43</v>
      </c>
      <c r="O199" s="46"/>
      <c r="P199" s="243">
        <f>O199*H199</f>
        <v>0</v>
      </c>
      <c r="Q199" s="243">
        <v>0</v>
      </c>
      <c r="R199" s="243">
        <f>Q199*H199</f>
        <v>0</v>
      </c>
      <c r="S199" s="243">
        <v>0</v>
      </c>
      <c r="T199" s="244">
        <f>S199*H199</f>
        <v>0</v>
      </c>
      <c r="AR199" s="23" t="s">
        <v>95</v>
      </c>
      <c r="AT199" s="23" t="s">
        <v>172</v>
      </c>
      <c r="AU199" s="23" t="s">
        <v>80</v>
      </c>
      <c r="AY199" s="23" t="s">
        <v>169</v>
      </c>
      <c r="BE199" s="245">
        <f>IF(N199="základní",J199,0)</f>
        <v>0</v>
      </c>
      <c r="BF199" s="245">
        <f>IF(N199="snížená",J199,0)</f>
        <v>0</v>
      </c>
      <c r="BG199" s="245">
        <f>IF(N199="zákl. přenesená",J199,0)</f>
        <v>0</v>
      </c>
      <c r="BH199" s="245">
        <f>IF(N199="sníž. přenesená",J199,0)</f>
        <v>0</v>
      </c>
      <c r="BI199" s="245">
        <f>IF(N199="nulová",J199,0)</f>
        <v>0</v>
      </c>
      <c r="BJ199" s="23" t="s">
        <v>76</v>
      </c>
      <c r="BK199" s="245">
        <f>ROUND(I199*H199,2)</f>
        <v>0</v>
      </c>
      <c r="BL199" s="23" t="s">
        <v>95</v>
      </c>
      <c r="BM199" s="23" t="s">
        <v>603</v>
      </c>
    </row>
    <row r="200" s="1" customFormat="1" ht="38.25" customHeight="1">
      <c r="B200" s="45"/>
      <c r="C200" s="234" t="s">
        <v>346</v>
      </c>
      <c r="D200" s="234" t="s">
        <v>172</v>
      </c>
      <c r="E200" s="235" t="s">
        <v>347</v>
      </c>
      <c r="F200" s="236" t="s">
        <v>348</v>
      </c>
      <c r="G200" s="237" t="s">
        <v>187</v>
      </c>
      <c r="H200" s="238">
        <v>0.83099999999999996</v>
      </c>
      <c r="I200" s="239"/>
      <c r="J200" s="240">
        <f>ROUND(I200*H200,2)</f>
        <v>0</v>
      </c>
      <c r="K200" s="236" t="s">
        <v>181</v>
      </c>
      <c r="L200" s="71"/>
      <c r="M200" s="241" t="s">
        <v>21</v>
      </c>
      <c r="N200" s="242" t="s">
        <v>43</v>
      </c>
      <c r="O200" s="46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AR200" s="23" t="s">
        <v>95</v>
      </c>
      <c r="AT200" s="23" t="s">
        <v>172</v>
      </c>
      <c r="AU200" s="23" t="s">
        <v>80</v>
      </c>
      <c r="AY200" s="23" t="s">
        <v>169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23" t="s">
        <v>76</v>
      </c>
      <c r="BK200" s="245">
        <f>ROUND(I200*H200,2)</f>
        <v>0</v>
      </c>
      <c r="BL200" s="23" t="s">
        <v>95</v>
      </c>
      <c r="BM200" s="23" t="s">
        <v>604</v>
      </c>
    </row>
    <row r="201" s="1" customFormat="1" ht="25.5" customHeight="1">
      <c r="B201" s="45"/>
      <c r="C201" s="234" t="s">
        <v>350</v>
      </c>
      <c r="D201" s="234" t="s">
        <v>172</v>
      </c>
      <c r="E201" s="235" t="s">
        <v>351</v>
      </c>
      <c r="F201" s="236" t="s">
        <v>352</v>
      </c>
      <c r="G201" s="237" t="s">
        <v>187</v>
      </c>
      <c r="H201" s="238">
        <v>0.83099999999999996</v>
      </c>
      <c r="I201" s="239"/>
      <c r="J201" s="240">
        <f>ROUND(I201*H201,2)</f>
        <v>0</v>
      </c>
      <c r="K201" s="236" t="s">
        <v>181</v>
      </c>
      <c r="L201" s="71"/>
      <c r="M201" s="241" t="s">
        <v>21</v>
      </c>
      <c r="N201" s="242" t="s">
        <v>43</v>
      </c>
      <c r="O201" s="46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AR201" s="23" t="s">
        <v>95</v>
      </c>
      <c r="AT201" s="23" t="s">
        <v>172</v>
      </c>
      <c r="AU201" s="23" t="s">
        <v>80</v>
      </c>
      <c r="AY201" s="23" t="s">
        <v>169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23" t="s">
        <v>76</v>
      </c>
      <c r="BK201" s="245">
        <f>ROUND(I201*H201,2)</f>
        <v>0</v>
      </c>
      <c r="BL201" s="23" t="s">
        <v>95</v>
      </c>
      <c r="BM201" s="23" t="s">
        <v>605</v>
      </c>
    </row>
    <row r="202" s="1" customFormat="1" ht="25.5" customHeight="1">
      <c r="B202" s="45"/>
      <c r="C202" s="234" t="s">
        <v>354</v>
      </c>
      <c r="D202" s="234" t="s">
        <v>172</v>
      </c>
      <c r="E202" s="235" t="s">
        <v>355</v>
      </c>
      <c r="F202" s="236" t="s">
        <v>356</v>
      </c>
      <c r="G202" s="237" t="s">
        <v>187</v>
      </c>
      <c r="H202" s="238">
        <v>11.634</v>
      </c>
      <c r="I202" s="239"/>
      <c r="J202" s="240">
        <f>ROUND(I202*H202,2)</f>
        <v>0</v>
      </c>
      <c r="K202" s="236" t="s">
        <v>181</v>
      </c>
      <c r="L202" s="71"/>
      <c r="M202" s="241" t="s">
        <v>21</v>
      </c>
      <c r="N202" s="242" t="s">
        <v>43</v>
      </c>
      <c r="O202" s="46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AR202" s="23" t="s">
        <v>95</v>
      </c>
      <c r="AT202" s="23" t="s">
        <v>172</v>
      </c>
      <c r="AU202" s="23" t="s">
        <v>80</v>
      </c>
      <c r="AY202" s="23" t="s">
        <v>169</v>
      </c>
      <c r="BE202" s="245">
        <f>IF(N202="základní",J202,0)</f>
        <v>0</v>
      </c>
      <c r="BF202" s="245">
        <f>IF(N202="snížená",J202,0)</f>
        <v>0</v>
      </c>
      <c r="BG202" s="245">
        <f>IF(N202="zákl. přenesená",J202,0)</f>
        <v>0</v>
      </c>
      <c r="BH202" s="245">
        <f>IF(N202="sníž. přenesená",J202,0)</f>
        <v>0</v>
      </c>
      <c r="BI202" s="245">
        <f>IF(N202="nulová",J202,0)</f>
        <v>0</v>
      </c>
      <c r="BJ202" s="23" t="s">
        <v>76</v>
      </c>
      <c r="BK202" s="245">
        <f>ROUND(I202*H202,2)</f>
        <v>0</v>
      </c>
      <c r="BL202" s="23" t="s">
        <v>95</v>
      </c>
      <c r="BM202" s="23" t="s">
        <v>606</v>
      </c>
    </row>
    <row r="203" s="12" customFormat="1">
      <c r="B203" s="246"/>
      <c r="C203" s="247"/>
      <c r="D203" s="248" t="s">
        <v>183</v>
      </c>
      <c r="E203" s="249" t="s">
        <v>21</v>
      </c>
      <c r="F203" s="250" t="s">
        <v>607</v>
      </c>
      <c r="G203" s="247"/>
      <c r="H203" s="251">
        <v>11.634</v>
      </c>
      <c r="I203" s="252"/>
      <c r="J203" s="247"/>
      <c r="K203" s="247"/>
      <c r="L203" s="253"/>
      <c r="M203" s="254"/>
      <c r="N203" s="255"/>
      <c r="O203" s="255"/>
      <c r="P203" s="255"/>
      <c r="Q203" s="255"/>
      <c r="R203" s="255"/>
      <c r="S203" s="255"/>
      <c r="T203" s="256"/>
      <c r="AT203" s="257" t="s">
        <v>183</v>
      </c>
      <c r="AU203" s="257" t="s">
        <v>80</v>
      </c>
      <c r="AV203" s="12" t="s">
        <v>80</v>
      </c>
      <c r="AW203" s="12" t="s">
        <v>35</v>
      </c>
      <c r="AX203" s="12" t="s">
        <v>76</v>
      </c>
      <c r="AY203" s="257" t="s">
        <v>169</v>
      </c>
    </row>
    <row r="204" s="1" customFormat="1" ht="25.5" customHeight="1">
      <c r="B204" s="45"/>
      <c r="C204" s="234" t="s">
        <v>359</v>
      </c>
      <c r="D204" s="234" t="s">
        <v>172</v>
      </c>
      <c r="E204" s="235" t="s">
        <v>360</v>
      </c>
      <c r="F204" s="236" t="s">
        <v>361</v>
      </c>
      <c r="G204" s="237" t="s">
        <v>187</v>
      </c>
      <c r="H204" s="238">
        <v>0.71599999999999997</v>
      </c>
      <c r="I204" s="239"/>
      <c r="J204" s="240">
        <f>ROUND(I204*H204,2)</f>
        <v>0</v>
      </c>
      <c r="K204" s="236" t="s">
        <v>181</v>
      </c>
      <c r="L204" s="71"/>
      <c r="M204" s="241" t="s">
        <v>21</v>
      </c>
      <c r="N204" s="242" t="s">
        <v>43</v>
      </c>
      <c r="O204" s="46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AR204" s="23" t="s">
        <v>95</v>
      </c>
      <c r="AT204" s="23" t="s">
        <v>172</v>
      </c>
      <c r="AU204" s="23" t="s">
        <v>80</v>
      </c>
      <c r="AY204" s="23" t="s">
        <v>169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23" t="s">
        <v>76</v>
      </c>
      <c r="BK204" s="245">
        <f>ROUND(I204*H204,2)</f>
        <v>0</v>
      </c>
      <c r="BL204" s="23" t="s">
        <v>95</v>
      </c>
      <c r="BM204" s="23" t="s">
        <v>608</v>
      </c>
    </row>
    <row r="205" s="12" customFormat="1">
      <c r="B205" s="246"/>
      <c r="C205" s="247"/>
      <c r="D205" s="248" t="s">
        <v>183</v>
      </c>
      <c r="E205" s="249" t="s">
        <v>21</v>
      </c>
      <c r="F205" s="250" t="s">
        <v>609</v>
      </c>
      <c r="G205" s="247"/>
      <c r="H205" s="251">
        <v>0.71599999999999997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AT205" s="257" t="s">
        <v>183</v>
      </c>
      <c r="AU205" s="257" t="s">
        <v>80</v>
      </c>
      <c r="AV205" s="12" t="s">
        <v>80</v>
      </c>
      <c r="AW205" s="12" t="s">
        <v>35</v>
      </c>
      <c r="AX205" s="12" t="s">
        <v>76</v>
      </c>
      <c r="AY205" s="257" t="s">
        <v>169</v>
      </c>
    </row>
    <row r="206" s="1" customFormat="1" ht="16.5" customHeight="1">
      <c r="B206" s="45"/>
      <c r="C206" s="234" t="s">
        <v>364</v>
      </c>
      <c r="D206" s="234" t="s">
        <v>172</v>
      </c>
      <c r="E206" s="235" t="s">
        <v>365</v>
      </c>
      <c r="F206" s="236" t="s">
        <v>366</v>
      </c>
      <c r="G206" s="237" t="s">
        <v>187</v>
      </c>
      <c r="H206" s="238">
        <v>0.11500000000000001</v>
      </c>
      <c r="I206" s="239"/>
      <c r="J206" s="240">
        <f>ROUND(I206*H206,2)</f>
        <v>0</v>
      </c>
      <c r="K206" s="236" t="s">
        <v>181</v>
      </c>
      <c r="L206" s="71"/>
      <c r="M206" s="241" t="s">
        <v>21</v>
      </c>
      <c r="N206" s="242" t="s">
        <v>43</v>
      </c>
      <c r="O206" s="46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AR206" s="23" t="s">
        <v>95</v>
      </c>
      <c r="AT206" s="23" t="s">
        <v>172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95</v>
      </c>
      <c r="BM206" s="23" t="s">
        <v>610</v>
      </c>
    </row>
    <row r="207" s="12" customFormat="1">
      <c r="B207" s="246"/>
      <c r="C207" s="247"/>
      <c r="D207" s="248" t="s">
        <v>183</v>
      </c>
      <c r="E207" s="249" t="s">
        <v>21</v>
      </c>
      <c r="F207" s="250" t="s">
        <v>611</v>
      </c>
      <c r="G207" s="247"/>
      <c r="H207" s="251">
        <v>0.11500000000000001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183</v>
      </c>
      <c r="AU207" s="257" t="s">
        <v>80</v>
      </c>
      <c r="AV207" s="12" t="s">
        <v>80</v>
      </c>
      <c r="AW207" s="12" t="s">
        <v>35</v>
      </c>
      <c r="AX207" s="12" t="s">
        <v>76</v>
      </c>
      <c r="AY207" s="257" t="s">
        <v>169</v>
      </c>
    </row>
    <row r="208" s="11" customFormat="1" ht="29.88" customHeight="1">
      <c r="B208" s="218"/>
      <c r="C208" s="219"/>
      <c r="D208" s="220" t="s">
        <v>71</v>
      </c>
      <c r="E208" s="232" t="s">
        <v>369</v>
      </c>
      <c r="F208" s="232" t="s">
        <v>370</v>
      </c>
      <c r="G208" s="219"/>
      <c r="H208" s="219"/>
      <c r="I208" s="222"/>
      <c r="J208" s="233">
        <f>BK208</f>
        <v>0</v>
      </c>
      <c r="K208" s="219"/>
      <c r="L208" s="224"/>
      <c r="M208" s="225"/>
      <c r="N208" s="226"/>
      <c r="O208" s="226"/>
      <c r="P208" s="227">
        <f>P209</f>
        <v>0</v>
      </c>
      <c r="Q208" s="226"/>
      <c r="R208" s="227">
        <f>R209</f>
        <v>0</v>
      </c>
      <c r="S208" s="226"/>
      <c r="T208" s="228">
        <f>T209</f>
        <v>0</v>
      </c>
      <c r="AR208" s="229" t="s">
        <v>76</v>
      </c>
      <c r="AT208" s="230" t="s">
        <v>71</v>
      </c>
      <c r="AU208" s="230" t="s">
        <v>76</v>
      </c>
      <c r="AY208" s="229" t="s">
        <v>169</v>
      </c>
      <c r="BK208" s="231">
        <f>BK209</f>
        <v>0</v>
      </c>
    </row>
    <row r="209" s="1" customFormat="1" ht="38.25" customHeight="1">
      <c r="B209" s="45"/>
      <c r="C209" s="234" t="s">
        <v>371</v>
      </c>
      <c r="D209" s="234" t="s">
        <v>172</v>
      </c>
      <c r="E209" s="235" t="s">
        <v>372</v>
      </c>
      <c r="F209" s="236" t="s">
        <v>373</v>
      </c>
      <c r="G209" s="237" t="s">
        <v>187</v>
      </c>
      <c r="H209" s="238">
        <v>0.94699999999999995</v>
      </c>
      <c r="I209" s="239"/>
      <c r="J209" s="240">
        <f>ROUND(I209*H209,2)</f>
        <v>0</v>
      </c>
      <c r="K209" s="236" t="s">
        <v>181</v>
      </c>
      <c r="L209" s="71"/>
      <c r="M209" s="241" t="s">
        <v>21</v>
      </c>
      <c r="N209" s="242" t="s">
        <v>43</v>
      </c>
      <c r="O209" s="46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AR209" s="23" t="s">
        <v>95</v>
      </c>
      <c r="AT209" s="23" t="s">
        <v>172</v>
      </c>
      <c r="AU209" s="23" t="s">
        <v>80</v>
      </c>
      <c r="AY209" s="23" t="s">
        <v>169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3" t="s">
        <v>76</v>
      </c>
      <c r="BK209" s="245">
        <f>ROUND(I209*H209,2)</f>
        <v>0</v>
      </c>
      <c r="BL209" s="23" t="s">
        <v>95</v>
      </c>
      <c r="BM209" s="23" t="s">
        <v>612</v>
      </c>
    </row>
    <row r="210" s="11" customFormat="1" ht="37.44" customHeight="1">
      <c r="B210" s="218"/>
      <c r="C210" s="219"/>
      <c r="D210" s="220" t="s">
        <v>71</v>
      </c>
      <c r="E210" s="221" t="s">
        <v>375</v>
      </c>
      <c r="F210" s="221" t="s">
        <v>376</v>
      </c>
      <c r="G210" s="219"/>
      <c r="H210" s="219"/>
      <c r="I210" s="222"/>
      <c r="J210" s="223">
        <f>BK210</f>
        <v>0</v>
      </c>
      <c r="K210" s="219"/>
      <c r="L210" s="224"/>
      <c r="M210" s="225"/>
      <c r="N210" s="226"/>
      <c r="O210" s="226"/>
      <c r="P210" s="227">
        <f>P211+P237+P253+P267</f>
        <v>0</v>
      </c>
      <c r="Q210" s="226"/>
      <c r="R210" s="227">
        <f>R211+R237+R253+R267</f>
        <v>0.15485667</v>
      </c>
      <c r="S210" s="226"/>
      <c r="T210" s="228">
        <f>T211+T237+T253+T267</f>
        <v>0.11565655</v>
      </c>
      <c r="AR210" s="229" t="s">
        <v>80</v>
      </c>
      <c r="AT210" s="230" t="s">
        <v>71</v>
      </c>
      <c r="AU210" s="230" t="s">
        <v>72</v>
      </c>
      <c r="AY210" s="229" t="s">
        <v>169</v>
      </c>
      <c r="BK210" s="231">
        <f>BK211+BK237+BK253+BK267</f>
        <v>0</v>
      </c>
    </row>
    <row r="211" s="11" customFormat="1" ht="19.92" customHeight="1">
      <c r="B211" s="218"/>
      <c r="C211" s="219"/>
      <c r="D211" s="220" t="s">
        <v>71</v>
      </c>
      <c r="E211" s="232" t="s">
        <v>377</v>
      </c>
      <c r="F211" s="232" t="s">
        <v>378</v>
      </c>
      <c r="G211" s="219"/>
      <c r="H211" s="219"/>
      <c r="I211" s="222"/>
      <c r="J211" s="233">
        <f>BK211</f>
        <v>0</v>
      </c>
      <c r="K211" s="219"/>
      <c r="L211" s="224"/>
      <c r="M211" s="225"/>
      <c r="N211" s="226"/>
      <c r="O211" s="226"/>
      <c r="P211" s="227">
        <f>SUM(P212:P236)</f>
        <v>0</v>
      </c>
      <c r="Q211" s="226"/>
      <c r="R211" s="227">
        <f>SUM(R212:R236)</f>
        <v>0.10130061999999999</v>
      </c>
      <c r="S211" s="226"/>
      <c r="T211" s="228">
        <f>SUM(T212:T236)</f>
        <v>0.081057999999999991</v>
      </c>
      <c r="AR211" s="229" t="s">
        <v>80</v>
      </c>
      <c r="AT211" s="230" t="s">
        <v>71</v>
      </c>
      <c r="AU211" s="230" t="s">
        <v>76</v>
      </c>
      <c r="AY211" s="229" t="s">
        <v>169</v>
      </c>
      <c r="BK211" s="231">
        <f>SUM(BK212:BK236)</f>
        <v>0</v>
      </c>
    </row>
    <row r="212" s="1" customFormat="1" ht="16.5" customHeight="1">
      <c r="B212" s="45"/>
      <c r="C212" s="234" t="s">
        <v>379</v>
      </c>
      <c r="D212" s="234" t="s">
        <v>172</v>
      </c>
      <c r="E212" s="235" t="s">
        <v>380</v>
      </c>
      <c r="F212" s="236" t="s">
        <v>381</v>
      </c>
      <c r="G212" s="237" t="s">
        <v>219</v>
      </c>
      <c r="H212" s="238">
        <v>2.0800000000000001</v>
      </c>
      <c r="I212" s="239"/>
      <c r="J212" s="240">
        <f>ROUND(I212*H212,2)</f>
        <v>0</v>
      </c>
      <c r="K212" s="236" t="s">
        <v>21</v>
      </c>
      <c r="L212" s="71"/>
      <c r="M212" s="241" t="s">
        <v>21</v>
      </c>
      <c r="N212" s="242" t="s">
        <v>43</v>
      </c>
      <c r="O212" s="46"/>
      <c r="P212" s="243">
        <f>O212*H212</f>
        <v>0</v>
      </c>
      <c r="Q212" s="243">
        <v>0</v>
      </c>
      <c r="R212" s="243">
        <f>Q212*H212</f>
        <v>0</v>
      </c>
      <c r="S212" s="243">
        <v>0.00010000000000000001</v>
      </c>
      <c r="T212" s="244">
        <f>S212*H212</f>
        <v>0.00020800000000000001</v>
      </c>
      <c r="AR212" s="23" t="s">
        <v>252</v>
      </c>
      <c r="AT212" s="23" t="s">
        <v>172</v>
      </c>
      <c r="AU212" s="23" t="s">
        <v>80</v>
      </c>
      <c r="AY212" s="23" t="s">
        <v>169</v>
      </c>
      <c r="BE212" s="245">
        <f>IF(N212="základní",J212,0)</f>
        <v>0</v>
      </c>
      <c r="BF212" s="245">
        <f>IF(N212="snížená",J212,0)</f>
        <v>0</v>
      </c>
      <c r="BG212" s="245">
        <f>IF(N212="zákl. přenesená",J212,0)</f>
        <v>0</v>
      </c>
      <c r="BH212" s="245">
        <f>IF(N212="sníž. přenesená",J212,0)</f>
        <v>0</v>
      </c>
      <c r="BI212" s="245">
        <f>IF(N212="nulová",J212,0)</f>
        <v>0</v>
      </c>
      <c r="BJ212" s="23" t="s">
        <v>76</v>
      </c>
      <c r="BK212" s="245">
        <f>ROUND(I212*H212,2)</f>
        <v>0</v>
      </c>
      <c r="BL212" s="23" t="s">
        <v>252</v>
      </c>
      <c r="BM212" s="23" t="s">
        <v>613</v>
      </c>
    </row>
    <row r="213" s="12" customFormat="1">
      <c r="B213" s="246"/>
      <c r="C213" s="247"/>
      <c r="D213" s="248" t="s">
        <v>183</v>
      </c>
      <c r="E213" s="249" t="s">
        <v>21</v>
      </c>
      <c r="F213" s="250" t="s">
        <v>601</v>
      </c>
      <c r="G213" s="247"/>
      <c r="H213" s="251">
        <v>2.0800000000000001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183</v>
      </c>
      <c r="AU213" s="257" t="s">
        <v>80</v>
      </c>
      <c r="AV213" s="12" t="s">
        <v>80</v>
      </c>
      <c r="AW213" s="12" t="s">
        <v>35</v>
      </c>
      <c r="AX213" s="12" t="s">
        <v>76</v>
      </c>
      <c r="AY213" s="257" t="s">
        <v>169</v>
      </c>
    </row>
    <row r="214" s="1" customFormat="1" ht="16.5" customHeight="1">
      <c r="B214" s="45"/>
      <c r="C214" s="234" t="s">
        <v>383</v>
      </c>
      <c r="D214" s="234" t="s">
        <v>172</v>
      </c>
      <c r="E214" s="235" t="s">
        <v>384</v>
      </c>
      <c r="F214" s="236" t="s">
        <v>385</v>
      </c>
      <c r="G214" s="237" t="s">
        <v>386</v>
      </c>
      <c r="H214" s="238">
        <v>62.210000000000001</v>
      </c>
      <c r="I214" s="239"/>
      <c r="J214" s="240">
        <f>ROUND(I214*H214,2)</f>
        <v>0</v>
      </c>
      <c r="K214" s="236" t="s">
        <v>181</v>
      </c>
      <c r="L214" s="71"/>
      <c r="M214" s="241" t="s">
        <v>21</v>
      </c>
      <c r="N214" s="242" t="s">
        <v>43</v>
      </c>
      <c r="O214" s="46"/>
      <c r="P214" s="243">
        <f>O214*H214</f>
        <v>0</v>
      </c>
      <c r="Q214" s="243">
        <v>6.9999999999999994E-05</v>
      </c>
      <c r="R214" s="243">
        <f>Q214*H214</f>
        <v>0.0043546999999999995</v>
      </c>
      <c r="S214" s="243">
        <v>0</v>
      </c>
      <c r="T214" s="244">
        <f>S214*H214</f>
        <v>0</v>
      </c>
      <c r="AR214" s="23" t="s">
        <v>252</v>
      </c>
      <c r="AT214" s="23" t="s">
        <v>172</v>
      </c>
      <c r="AU214" s="23" t="s">
        <v>80</v>
      </c>
      <c r="AY214" s="23" t="s">
        <v>169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23" t="s">
        <v>76</v>
      </c>
      <c r="BK214" s="245">
        <f>ROUND(I214*H214,2)</f>
        <v>0</v>
      </c>
      <c r="BL214" s="23" t="s">
        <v>252</v>
      </c>
      <c r="BM214" s="23" t="s">
        <v>614</v>
      </c>
    </row>
    <row r="215" s="12" customFormat="1">
      <c r="B215" s="246"/>
      <c r="C215" s="247"/>
      <c r="D215" s="248" t="s">
        <v>183</v>
      </c>
      <c r="E215" s="249" t="s">
        <v>21</v>
      </c>
      <c r="F215" s="250" t="s">
        <v>388</v>
      </c>
      <c r="G215" s="247"/>
      <c r="H215" s="251">
        <v>35.551000000000002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183</v>
      </c>
      <c r="AU215" s="257" t="s">
        <v>80</v>
      </c>
      <c r="AV215" s="12" t="s">
        <v>80</v>
      </c>
      <c r="AW215" s="12" t="s">
        <v>35</v>
      </c>
      <c r="AX215" s="12" t="s">
        <v>72</v>
      </c>
      <c r="AY215" s="257" t="s">
        <v>169</v>
      </c>
    </row>
    <row r="216" s="12" customFormat="1">
      <c r="B216" s="246"/>
      <c r="C216" s="247"/>
      <c r="D216" s="248" t="s">
        <v>183</v>
      </c>
      <c r="E216" s="249" t="s">
        <v>21</v>
      </c>
      <c r="F216" s="250" t="s">
        <v>389</v>
      </c>
      <c r="G216" s="247"/>
      <c r="H216" s="251">
        <v>22.050999999999998</v>
      </c>
      <c r="I216" s="252"/>
      <c r="J216" s="247"/>
      <c r="K216" s="247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183</v>
      </c>
      <c r="AU216" s="257" t="s">
        <v>80</v>
      </c>
      <c r="AV216" s="12" t="s">
        <v>80</v>
      </c>
      <c r="AW216" s="12" t="s">
        <v>35</v>
      </c>
      <c r="AX216" s="12" t="s">
        <v>72</v>
      </c>
      <c r="AY216" s="257" t="s">
        <v>169</v>
      </c>
    </row>
    <row r="217" s="13" customFormat="1">
      <c r="B217" s="270"/>
      <c r="C217" s="271"/>
      <c r="D217" s="248" t="s">
        <v>183</v>
      </c>
      <c r="E217" s="272" t="s">
        <v>21</v>
      </c>
      <c r="F217" s="273" t="s">
        <v>209</v>
      </c>
      <c r="G217" s="271"/>
      <c r="H217" s="274">
        <v>57.601999999999997</v>
      </c>
      <c r="I217" s="275"/>
      <c r="J217" s="271"/>
      <c r="K217" s="271"/>
      <c r="L217" s="276"/>
      <c r="M217" s="277"/>
      <c r="N217" s="278"/>
      <c r="O217" s="278"/>
      <c r="P217" s="278"/>
      <c r="Q217" s="278"/>
      <c r="R217" s="278"/>
      <c r="S217" s="278"/>
      <c r="T217" s="279"/>
      <c r="AT217" s="280" t="s">
        <v>183</v>
      </c>
      <c r="AU217" s="280" t="s">
        <v>80</v>
      </c>
      <c r="AV217" s="13" t="s">
        <v>95</v>
      </c>
      <c r="AW217" s="13" t="s">
        <v>35</v>
      </c>
      <c r="AX217" s="13" t="s">
        <v>72</v>
      </c>
      <c r="AY217" s="280" t="s">
        <v>169</v>
      </c>
    </row>
    <row r="218" s="12" customFormat="1">
      <c r="B218" s="246"/>
      <c r="C218" s="247"/>
      <c r="D218" s="248" t="s">
        <v>183</v>
      </c>
      <c r="E218" s="249" t="s">
        <v>21</v>
      </c>
      <c r="F218" s="250" t="s">
        <v>390</v>
      </c>
      <c r="G218" s="247"/>
      <c r="H218" s="251">
        <v>62.210000000000001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183</v>
      </c>
      <c r="AU218" s="257" t="s">
        <v>80</v>
      </c>
      <c r="AV218" s="12" t="s">
        <v>80</v>
      </c>
      <c r="AW218" s="12" t="s">
        <v>35</v>
      </c>
      <c r="AX218" s="12" t="s">
        <v>76</v>
      </c>
      <c r="AY218" s="257" t="s">
        <v>169</v>
      </c>
    </row>
    <row r="219" s="1" customFormat="1" ht="16.5" customHeight="1">
      <c r="B219" s="45"/>
      <c r="C219" s="258" t="s">
        <v>391</v>
      </c>
      <c r="D219" s="258" t="s">
        <v>190</v>
      </c>
      <c r="E219" s="259" t="s">
        <v>392</v>
      </c>
      <c r="F219" s="260" t="s">
        <v>393</v>
      </c>
      <c r="G219" s="261" t="s">
        <v>187</v>
      </c>
      <c r="H219" s="262">
        <v>0.039</v>
      </c>
      <c r="I219" s="263"/>
      <c r="J219" s="264">
        <f>ROUND(I219*H219,2)</f>
        <v>0</v>
      </c>
      <c r="K219" s="260" t="s">
        <v>181</v>
      </c>
      <c r="L219" s="265"/>
      <c r="M219" s="266" t="s">
        <v>21</v>
      </c>
      <c r="N219" s="267" t="s">
        <v>43</v>
      </c>
      <c r="O219" s="46"/>
      <c r="P219" s="243">
        <f>O219*H219</f>
        <v>0</v>
      </c>
      <c r="Q219" s="243">
        <v>1</v>
      </c>
      <c r="R219" s="243">
        <f>Q219*H219</f>
        <v>0.039</v>
      </c>
      <c r="S219" s="243">
        <v>0</v>
      </c>
      <c r="T219" s="244">
        <f>S219*H219</f>
        <v>0</v>
      </c>
      <c r="AR219" s="23" t="s">
        <v>334</v>
      </c>
      <c r="AT219" s="23" t="s">
        <v>190</v>
      </c>
      <c r="AU219" s="23" t="s">
        <v>80</v>
      </c>
      <c r="AY219" s="23" t="s">
        <v>169</v>
      </c>
      <c r="BE219" s="245">
        <f>IF(N219="základní",J219,0)</f>
        <v>0</v>
      </c>
      <c r="BF219" s="245">
        <f>IF(N219="snížená",J219,0)</f>
        <v>0</v>
      </c>
      <c r="BG219" s="245">
        <f>IF(N219="zákl. přenesená",J219,0)</f>
        <v>0</v>
      </c>
      <c r="BH219" s="245">
        <f>IF(N219="sníž. přenesená",J219,0)</f>
        <v>0</v>
      </c>
      <c r="BI219" s="245">
        <f>IF(N219="nulová",J219,0)</f>
        <v>0</v>
      </c>
      <c r="BJ219" s="23" t="s">
        <v>76</v>
      </c>
      <c r="BK219" s="245">
        <f>ROUND(I219*H219,2)</f>
        <v>0</v>
      </c>
      <c r="BL219" s="23" t="s">
        <v>252</v>
      </c>
      <c r="BM219" s="23" t="s">
        <v>615</v>
      </c>
    </row>
    <row r="220" s="12" customFormat="1">
      <c r="B220" s="246"/>
      <c r="C220" s="247"/>
      <c r="D220" s="248" t="s">
        <v>183</v>
      </c>
      <c r="E220" s="249" t="s">
        <v>21</v>
      </c>
      <c r="F220" s="250" t="s">
        <v>395</v>
      </c>
      <c r="G220" s="247"/>
      <c r="H220" s="251">
        <v>0.035999999999999997</v>
      </c>
      <c r="I220" s="252"/>
      <c r="J220" s="247"/>
      <c r="K220" s="247"/>
      <c r="L220" s="253"/>
      <c r="M220" s="254"/>
      <c r="N220" s="255"/>
      <c r="O220" s="255"/>
      <c r="P220" s="255"/>
      <c r="Q220" s="255"/>
      <c r="R220" s="255"/>
      <c r="S220" s="255"/>
      <c r="T220" s="256"/>
      <c r="AT220" s="257" t="s">
        <v>183</v>
      </c>
      <c r="AU220" s="257" t="s">
        <v>80</v>
      </c>
      <c r="AV220" s="12" t="s">
        <v>80</v>
      </c>
      <c r="AW220" s="12" t="s">
        <v>35</v>
      </c>
      <c r="AX220" s="12" t="s">
        <v>72</v>
      </c>
      <c r="AY220" s="257" t="s">
        <v>169</v>
      </c>
    </row>
    <row r="221" s="12" customFormat="1">
      <c r="B221" s="246"/>
      <c r="C221" s="247"/>
      <c r="D221" s="248" t="s">
        <v>183</v>
      </c>
      <c r="E221" s="249" t="s">
        <v>21</v>
      </c>
      <c r="F221" s="250" t="s">
        <v>396</v>
      </c>
      <c r="G221" s="247"/>
      <c r="H221" s="251">
        <v>0.039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183</v>
      </c>
      <c r="AU221" s="257" t="s">
        <v>80</v>
      </c>
      <c r="AV221" s="12" t="s">
        <v>80</v>
      </c>
      <c r="AW221" s="12" t="s">
        <v>35</v>
      </c>
      <c r="AX221" s="12" t="s">
        <v>76</v>
      </c>
      <c r="AY221" s="257" t="s">
        <v>169</v>
      </c>
    </row>
    <row r="222" s="1" customFormat="1" ht="16.5" customHeight="1">
      <c r="B222" s="45"/>
      <c r="C222" s="258" t="s">
        <v>397</v>
      </c>
      <c r="D222" s="258" t="s">
        <v>190</v>
      </c>
      <c r="E222" s="259" t="s">
        <v>398</v>
      </c>
      <c r="F222" s="260" t="s">
        <v>399</v>
      </c>
      <c r="G222" s="261" t="s">
        <v>187</v>
      </c>
      <c r="H222" s="262">
        <v>0.024</v>
      </c>
      <c r="I222" s="263"/>
      <c r="J222" s="264">
        <f>ROUND(I222*H222,2)</f>
        <v>0</v>
      </c>
      <c r="K222" s="260" t="s">
        <v>21</v>
      </c>
      <c r="L222" s="265"/>
      <c r="M222" s="266" t="s">
        <v>21</v>
      </c>
      <c r="N222" s="267" t="s">
        <v>43</v>
      </c>
      <c r="O222" s="46"/>
      <c r="P222" s="243">
        <f>O222*H222</f>
        <v>0</v>
      </c>
      <c r="Q222" s="243">
        <v>1</v>
      </c>
      <c r="R222" s="243">
        <f>Q222*H222</f>
        <v>0.024</v>
      </c>
      <c r="S222" s="243">
        <v>0</v>
      </c>
      <c r="T222" s="244">
        <f>S222*H222</f>
        <v>0</v>
      </c>
      <c r="AR222" s="23" t="s">
        <v>334</v>
      </c>
      <c r="AT222" s="23" t="s">
        <v>190</v>
      </c>
      <c r="AU222" s="23" t="s">
        <v>80</v>
      </c>
      <c r="AY222" s="23" t="s">
        <v>169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3" t="s">
        <v>76</v>
      </c>
      <c r="BK222" s="245">
        <f>ROUND(I222*H222,2)</f>
        <v>0</v>
      </c>
      <c r="BL222" s="23" t="s">
        <v>252</v>
      </c>
      <c r="BM222" s="23" t="s">
        <v>616</v>
      </c>
    </row>
    <row r="223" s="1" customFormat="1">
      <c r="B223" s="45"/>
      <c r="C223" s="73"/>
      <c r="D223" s="248" t="s">
        <v>194</v>
      </c>
      <c r="E223" s="73"/>
      <c r="F223" s="268" t="s">
        <v>617</v>
      </c>
      <c r="G223" s="73"/>
      <c r="H223" s="73"/>
      <c r="I223" s="202"/>
      <c r="J223" s="73"/>
      <c r="K223" s="73"/>
      <c r="L223" s="71"/>
      <c r="M223" s="269"/>
      <c r="N223" s="46"/>
      <c r="O223" s="46"/>
      <c r="P223" s="46"/>
      <c r="Q223" s="46"/>
      <c r="R223" s="46"/>
      <c r="S223" s="46"/>
      <c r="T223" s="94"/>
      <c r="AT223" s="23" t="s">
        <v>194</v>
      </c>
      <c r="AU223" s="23" t="s">
        <v>80</v>
      </c>
    </row>
    <row r="224" s="12" customFormat="1">
      <c r="B224" s="246"/>
      <c r="C224" s="247"/>
      <c r="D224" s="248" t="s">
        <v>183</v>
      </c>
      <c r="E224" s="249" t="s">
        <v>21</v>
      </c>
      <c r="F224" s="250" t="s">
        <v>401</v>
      </c>
      <c r="G224" s="247"/>
      <c r="H224" s="251">
        <v>0.021999999999999999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AT224" s="257" t="s">
        <v>183</v>
      </c>
      <c r="AU224" s="257" t="s">
        <v>80</v>
      </c>
      <c r="AV224" s="12" t="s">
        <v>80</v>
      </c>
      <c r="AW224" s="12" t="s">
        <v>35</v>
      </c>
      <c r="AX224" s="12" t="s">
        <v>72</v>
      </c>
      <c r="AY224" s="257" t="s">
        <v>169</v>
      </c>
    </row>
    <row r="225" s="12" customFormat="1">
      <c r="B225" s="246"/>
      <c r="C225" s="247"/>
      <c r="D225" s="248" t="s">
        <v>183</v>
      </c>
      <c r="E225" s="249" t="s">
        <v>21</v>
      </c>
      <c r="F225" s="250" t="s">
        <v>402</v>
      </c>
      <c r="G225" s="247"/>
      <c r="H225" s="251">
        <v>0.024</v>
      </c>
      <c r="I225" s="252"/>
      <c r="J225" s="247"/>
      <c r="K225" s="247"/>
      <c r="L225" s="253"/>
      <c r="M225" s="254"/>
      <c r="N225" s="255"/>
      <c r="O225" s="255"/>
      <c r="P225" s="255"/>
      <c r="Q225" s="255"/>
      <c r="R225" s="255"/>
      <c r="S225" s="255"/>
      <c r="T225" s="256"/>
      <c r="AT225" s="257" t="s">
        <v>183</v>
      </c>
      <c r="AU225" s="257" t="s">
        <v>80</v>
      </c>
      <c r="AV225" s="12" t="s">
        <v>80</v>
      </c>
      <c r="AW225" s="12" t="s">
        <v>35</v>
      </c>
      <c r="AX225" s="12" t="s">
        <v>76</v>
      </c>
      <c r="AY225" s="257" t="s">
        <v>169</v>
      </c>
    </row>
    <row r="226" s="1" customFormat="1" ht="25.5" customHeight="1">
      <c r="B226" s="45"/>
      <c r="C226" s="234" t="s">
        <v>403</v>
      </c>
      <c r="D226" s="234" t="s">
        <v>172</v>
      </c>
      <c r="E226" s="235" t="s">
        <v>404</v>
      </c>
      <c r="F226" s="236" t="s">
        <v>405</v>
      </c>
      <c r="G226" s="237" t="s">
        <v>386</v>
      </c>
      <c r="H226" s="238">
        <v>32.432000000000002</v>
      </c>
      <c r="I226" s="239"/>
      <c r="J226" s="240">
        <f>ROUND(I226*H226,2)</f>
        <v>0</v>
      </c>
      <c r="K226" s="236" t="s">
        <v>181</v>
      </c>
      <c r="L226" s="71"/>
      <c r="M226" s="241" t="s">
        <v>21</v>
      </c>
      <c r="N226" s="242" t="s">
        <v>43</v>
      </c>
      <c r="O226" s="46"/>
      <c r="P226" s="243">
        <f>O226*H226</f>
        <v>0</v>
      </c>
      <c r="Q226" s="243">
        <v>6.0000000000000002E-05</v>
      </c>
      <c r="R226" s="243">
        <f>Q226*H226</f>
        <v>0.0019459200000000001</v>
      </c>
      <c r="S226" s="243">
        <v>0</v>
      </c>
      <c r="T226" s="244">
        <f>S226*H226</f>
        <v>0</v>
      </c>
      <c r="AR226" s="23" t="s">
        <v>252</v>
      </c>
      <c r="AT226" s="23" t="s">
        <v>172</v>
      </c>
      <c r="AU226" s="23" t="s">
        <v>80</v>
      </c>
      <c r="AY226" s="23" t="s">
        <v>169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23" t="s">
        <v>76</v>
      </c>
      <c r="BK226" s="245">
        <f>ROUND(I226*H226,2)</f>
        <v>0</v>
      </c>
      <c r="BL226" s="23" t="s">
        <v>252</v>
      </c>
      <c r="BM226" s="23" t="s">
        <v>618</v>
      </c>
    </row>
    <row r="227" s="12" customFormat="1">
      <c r="B227" s="246"/>
      <c r="C227" s="247"/>
      <c r="D227" s="248" t="s">
        <v>183</v>
      </c>
      <c r="E227" s="249" t="s">
        <v>21</v>
      </c>
      <c r="F227" s="250" t="s">
        <v>407</v>
      </c>
      <c r="G227" s="247"/>
      <c r="H227" s="251">
        <v>30.030000000000001</v>
      </c>
      <c r="I227" s="252"/>
      <c r="J227" s="247"/>
      <c r="K227" s="247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183</v>
      </c>
      <c r="AU227" s="257" t="s">
        <v>80</v>
      </c>
      <c r="AV227" s="12" t="s">
        <v>80</v>
      </c>
      <c r="AW227" s="12" t="s">
        <v>35</v>
      </c>
      <c r="AX227" s="12" t="s">
        <v>72</v>
      </c>
      <c r="AY227" s="257" t="s">
        <v>169</v>
      </c>
    </row>
    <row r="228" s="12" customFormat="1">
      <c r="B228" s="246"/>
      <c r="C228" s="247"/>
      <c r="D228" s="248" t="s">
        <v>183</v>
      </c>
      <c r="E228" s="249" t="s">
        <v>21</v>
      </c>
      <c r="F228" s="250" t="s">
        <v>408</v>
      </c>
      <c r="G228" s="247"/>
      <c r="H228" s="251">
        <v>32.432000000000002</v>
      </c>
      <c r="I228" s="252"/>
      <c r="J228" s="247"/>
      <c r="K228" s="247"/>
      <c r="L228" s="253"/>
      <c r="M228" s="254"/>
      <c r="N228" s="255"/>
      <c r="O228" s="255"/>
      <c r="P228" s="255"/>
      <c r="Q228" s="255"/>
      <c r="R228" s="255"/>
      <c r="S228" s="255"/>
      <c r="T228" s="256"/>
      <c r="AT228" s="257" t="s">
        <v>183</v>
      </c>
      <c r="AU228" s="257" t="s">
        <v>80</v>
      </c>
      <c r="AV228" s="12" t="s">
        <v>80</v>
      </c>
      <c r="AW228" s="12" t="s">
        <v>35</v>
      </c>
      <c r="AX228" s="12" t="s">
        <v>76</v>
      </c>
      <c r="AY228" s="257" t="s">
        <v>169</v>
      </c>
    </row>
    <row r="229" s="1" customFormat="1" ht="16.5" customHeight="1">
      <c r="B229" s="45"/>
      <c r="C229" s="258" t="s">
        <v>409</v>
      </c>
      <c r="D229" s="258" t="s">
        <v>190</v>
      </c>
      <c r="E229" s="259" t="s">
        <v>410</v>
      </c>
      <c r="F229" s="260" t="s">
        <v>411</v>
      </c>
      <c r="G229" s="261" t="s">
        <v>187</v>
      </c>
      <c r="H229" s="262">
        <v>0.032000000000000001</v>
      </c>
      <c r="I229" s="263"/>
      <c r="J229" s="264">
        <f>ROUND(I229*H229,2)</f>
        <v>0</v>
      </c>
      <c r="K229" s="260" t="s">
        <v>181</v>
      </c>
      <c r="L229" s="265"/>
      <c r="M229" s="266" t="s">
        <v>21</v>
      </c>
      <c r="N229" s="267" t="s">
        <v>43</v>
      </c>
      <c r="O229" s="46"/>
      <c r="P229" s="243">
        <f>O229*H229</f>
        <v>0</v>
      </c>
      <c r="Q229" s="243">
        <v>1</v>
      </c>
      <c r="R229" s="243">
        <f>Q229*H229</f>
        <v>0.032000000000000001</v>
      </c>
      <c r="S229" s="243">
        <v>0</v>
      </c>
      <c r="T229" s="244">
        <f>S229*H229</f>
        <v>0</v>
      </c>
      <c r="AR229" s="23" t="s">
        <v>334</v>
      </c>
      <c r="AT229" s="23" t="s">
        <v>190</v>
      </c>
      <c r="AU229" s="23" t="s">
        <v>80</v>
      </c>
      <c r="AY229" s="23" t="s">
        <v>169</v>
      </c>
      <c r="BE229" s="245">
        <f>IF(N229="základní",J229,0)</f>
        <v>0</v>
      </c>
      <c r="BF229" s="245">
        <f>IF(N229="snížená",J229,0)</f>
        <v>0</v>
      </c>
      <c r="BG229" s="245">
        <f>IF(N229="zákl. přenesená",J229,0)</f>
        <v>0</v>
      </c>
      <c r="BH229" s="245">
        <f>IF(N229="sníž. přenesená",J229,0)</f>
        <v>0</v>
      </c>
      <c r="BI229" s="245">
        <f>IF(N229="nulová",J229,0)</f>
        <v>0</v>
      </c>
      <c r="BJ229" s="23" t="s">
        <v>76</v>
      </c>
      <c r="BK229" s="245">
        <f>ROUND(I229*H229,2)</f>
        <v>0</v>
      </c>
      <c r="BL229" s="23" t="s">
        <v>252</v>
      </c>
      <c r="BM229" s="23" t="s">
        <v>619</v>
      </c>
    </row>
    <row r="230" s="1" customFormat="1">
      <c r="B230" s="45"/>
      <c r="C230" s="73"/>
      <c r="D230" s="248" t="s">
        <v>194</v>
      </c>
      <c r="E230" s="73"/>
      <c r="F230" s="268" t="s">
        <v>413</v>
      </c>
      <c r="G230" s="73"/>
      <c r="H230" s="73"/>
      <c r="I230" s="202"/>
      <c r="J230" s="73"/>
      <c r="K230" s="73"/>
      <c r="L230" s="71"/>
      <c r="M230" s="269"/>
      <c r="N230" s="46"/>
      <c r="O230" s="46"/>
      <c r="P230" s="46"/>
      <c r="Q230" s="46"/>
      <c r="R230" s="46"/>
      <c r="S230" s="46"/>
      <c r="T230" s="94"/>
      <c r="AT230" s="23" t="s">
        <v>194</v>
      </c>
      <c r="AU230" s="23" t="s">
        <v>80</v>
      </c>
    </row>
    <row r="231" s="12" customFormat="1">
      <c r="B231" s="246"/>
      <c r="C231" s="247"/>
      <c r="D231" s="248" t="s">
        <v>183</v>
      </c>
      <c r="E231" s="249" t="s">
        <v>21</v>
      </c>
      <c r="F231" s="250" t="s">
        <v>414</v>
      </c>
      <c r="G231" s="247"/>
      <c r="H231" s="251">
        <v>0.029999999999999999</v>
      </c>
      <c r="I231" s="252"/>
      <c r="J231" s="247"/>
      <c r="K231" s="247"/>
      <c r="L231" s="253"/>
      <c r="M231" s="254"/>
      <c r="N231" s="255"/>
      <c r="O231" s="255"/>
      <c r="P231" s="255"/>
      <c r="Q231" s="255"/>
      <c r="R231" s="255"/>
      <c r="S231" s="255"/>
      <c r="T231" s="256"/>
      <c r="AT231" s="257" t="s">
        <v>183</v>
      </c>
      <c r="AU231" s="257" t="s">
        <v>80</v>
      </c>
      <c r="AV231" s="12" t="s">
        <v>80</v>
      </c>
      <c r="AW231" s="12" t="s">
        <v>35</v>
      </c>
      <c r="AX231" s="12" t="s">
        <v>72</v>
      </c>
      <c r="AY231" s="257" t="s">
        <v>169</v>
      </c>
    </row>
    <row r="232" s="12" customFormat="1">
      <c r="B232" s="246"/>
      <c r="C232" s="247"/>
      <c r="D232" s="248" t="s">
        <v>183</v>
      </c>
      <c r="E232" s="249" t="s">
        <v>21</v>
      </c>
      <c r="F232" s="250" t="s">
        <v>415</v>
      </c>
      <c r="G232" s="247"/>
      <c r="H232" s="251">
        <v>0.032000000000000001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183</v>
      </c>
      <c r="AU232" s="257" t="s">
        <v>80</v>
      </c>
      <c r="AV232" s="12" t="s">
        <v>80</v>
      </c>
      <c r="AW232" s="12" t="s">
        <v>35</v>
      </c>
      <c r="AX232" s="12" t="s">
        <v>76</v>
      </c>
      <c r="AY232" s="257" t="s">
        <v>169</v>
      </c>
    </row>
    <row r="233" s="1" customFormat="1" ht="25.5" customHeight="1">
      <c r="B233" s="45"/>
      <c r="C233" s="234" t="s">
        <v>416</v>
      </c>
      <c r="D233" s="234" t="s">
        <v>172</v>
      </c>
      <c r="E233" s="235" t="s">
        <v>417</v>
      </c>
      <c r="F233" s="236" t="s">
        <v>418</v>
      </c>
      <c r="G233" s="237" t="s">
        <v>386</v>
      </c>
      <c r="H233" s="238">
        <v>80.849999999999994</v>
      </c>
      <c r="I233" s="239"/>
      <c r="J233" s="240">
        <f>ROUND(I233*H233,2)</f>
        <v>0</v>
      </c>
      <c r="K233" s="236" t="s">
        <v>181</v>
      </c>
      <c r="L233" s="71"/>
      <c r="M233" s="241" t="s">
        <v>21</v>
      </c>
      <c r="N233" s="242" t="s">
        <v>43</v>
      </c>
      <c r="O233" s="46"/>
      <c r="P233" s="243">
        <f>O233*H233</f>
        <v>0</v>
      </c>
      <c r="Q233" s="243">
        <v>0</v>
      </c>
      <c r="R233" s="243">
        <f>Q233*H233</f>
        <v>0</v>
      </c>
      <c r="S233" s="243">
        <v>0.001</v>
      </c>
      <c r="T233" s="244">
        <f>S233*H233</f>
        <v>0.080849999999999991</v>
      </c>
      <c r="AR233" s="23" t="s">
        <v>252</v>
      </c>
      <c r="AT233" s="23" t="s">
        <v>172</v>
      </c>
      <c r="AU233" s="23" t="s">
        <v>80</v>
      </c>
      <c r="AY233" s="23" t="s">
        <v>169</v>
      </c>
      <c r="BE233" s="245">
        <f>IF(N233="základní",J233,0)</f>
        <v>0</v>
      </c>
      <c r="BF233" s="245">
        <f>IF(N233="snížená",J233,0)</f>
        <v>0</v>
      </c>
      <c r="BG233" s="245">
        <f>IF(N233="zákl. přenesená",J233,0)</f>
        <v>0</v>
      </c>
      <c r="BH233" s="245">
        <f>IF(N233="sníž. přenesená",J233,0)</f>
        <v>0</v>
      </c>
      <c r="BI233" s="245">
        <f>IF(N233="nulová",J233,0)</f>
        <v>0</v>
      </c>
      <c r="BJ233" s="23" t="s">
        <v>76</v>
      </c>
      <c r="BK233" s="245">
        <f>ROUND(I233*H233,2)</f>
        <v>0</v>
      </c>
      <c r="BL233" s="23" t="s">
        <v>252</v>
      </c>
      <c r="BM233" s="23" t="s">
        <v>620</v>
      </c>
    </row>
    <row r="234" s="12" customFormat="1">
      <c r="B234" s="246"/>
      <c r="C234" s="247"/>
      <c r="D234" s="248" t="s">
        <v>183</v>
      </c>
      <c r="E234" s="249" t="s">
        <v>21</v>
      </c>
      <c r="F234" s="250" t="s">
        <v>420</v>
      </c>
      <c r="G234" s="247"/>
      <c r="H234" s="251">
        <v>80.849999999999994</v>
      </c>
      <c r="I234" s="252"/>
      <c r="J234" s="247"/>
      <c r="K234" s="247"/>
      <c r="L234" s="253"/>
      <c r="M234" s="254"/>
      <c r="N234" s="255"/>
      <c r="O234" s="255"/>
      <c r="P234" s="255"/>
      <c r="Q234" s="255"/>
      <c r="R234" s="255"/>
      <c r="S234" s="255"/>
      <c r="T234" s="256"/>
      <c r="AT234" s="257" t="s">
        <v>183</v>
      </c>
      <c r="AU234" s="257" t="s">
        <v>80</v>
      </c>
      <c r="AV234" s="12" t="s">
        <v>80</v>
      </c>
      <c r="AW234" s="12" t="s">
        <v>35</v>
      </c>
      <c r="AX234" s="12" t="s">
        <v>76</v>
      </c>
      <c r="AY234" s="257" t="s">
        <v>169</v>
      </c>
    </row>
    <row r="235" s="1" customFormat="1" ht="38.25" customHeight="1">
      <c r="B235" s="45"/>
      <c r="C235" s="234" t="s">
        <v>421</v>
      </c>
      <c r="D235" s="234" t="s">
        <v>172</v>
      </c>
      <c r="E235" s="235" t="s">
        <v>422</v>
      </c>
      <c r="F235" s="236" t="s">
        <v>423</v>
      </c>
      <c r="G235" s="237" t="s">
        <v>187</v>
      </c>
      <c r="H235" s="238">
        <v>0.10100000000000001</v>
      </c>
      <c r="I235" s="239"/>
      <c r="J235" s="240">
        <f>ROUND(I235*H235,2)</f>
        <v>0</v>
      </c>
      <c r="K235" s="236" t="s">
        <v>181</v>
      </c>
      <c r="L235" s="71"/>
      <c r="M235" s="241" t="s">
        <v>21</v>
      </c>
      <c r="N235" s="242" t="s">
        <v>43</v>
      </c>
      <c r="O235" s="46"/>
      <c r="P235" s="243">
        <f>O235*H235</f>
        <v>0</v>
      </c>
      <c r="Q235" s="243">
        <v>0</v>
      </c>
      <c r="R235" s="243">
        <f>Q235*H235</f>
        <v>0</v>
      </c>
      <c r="S235" s="243">
        <v>0</v>
      </c>
      <c r="T235" s="244">
        <f>S235*H235</f>
        <v>0</v>
      </c>
      <c r="AR235" s="23" t="s">
        <v>252</v>
      </c>
      <c r="AT235" s="23" t="s">
        <v>172</v>
      </c>
      <c r="AU235" s="23" t="s">
        <v>80</v>
      </c>
      <c r="AY235" s="23" t="s">
        <v>169</v>
      </c>
      <c r="BE235" s="245">
        <f>IF(N235="základní",J235,0)</f>
        <v>0</v>
      </c>
      <c r="BF235" s="245">
        <f>IF(N235="snížená",J235,0)</f>
        <v>0</v>
      </c>
      <c r="BG235" s="245">
        <f>IF(N235="zákl. přenesená",J235,0)</f>
        <v>0</v>
      </c>
      <c r="BH235" s="245">
        <f>IF(N235="sníž. přenesená",J235,0)</f>
        <v>0</v>
      </c>
      <c r="BI235" s="245">
        <f>IF(N235="nulová",J235,0)</f>
        <v>0</v>
      </c>
      <c r="BJ235" s="23" t="s">
        <v>76</v>
      </c>
      <c r="BK235" s="245">
        <f>ROUND(I235*H235,2)</f>
        <v>0</v>
      </c>
      <c r="BL235" s="23" t="s">
        <v>252</v>
      </c>
      <c r="BM235" s="23" t="s">
        <v>621</v>
      </c>
    </row>
    <row r="236" s="1" customFormat="1" ht="38.25" customHeight="1">
      <c r="B236" s="45"/>
      <c r="C236" s="234" t="s">
        <v>425</v>
      </c>
      <c r="D236" s="234" t="s">
        <v>172</v>
      </c>
      <c r="E236" s="235" t="s">
        <v>426</v>
      </c>
      <c r="F236" s="236" t="s">
        <v>427</v>
      </c>
      <c r="G236" s="237" t="s">
        <v>187</v>
      </c>
      <c r="H236" s="238">
        <v>0.10100000000000001</v>
      </c>
      <c r="I236" s="239"/>
      <c r="J236" s="240">
        <f>ROUND(I236*H236,2)</f>
        <v>0</v>
      </c>
      <c r="K236" s="236" t="s">
        <v>181</v>
      </c>
      <c r="L236" s="71"/>
      <c r="M236" s="241" t="s">
        <v>21</v>
      </c>
      <c r="N236" s="242" t="s">
        <v>43</v>
      </c>
      <c r="O236" s="46"/>
      <c r="P236" s="243">
        <f>O236*H236</f>
        <v>0</v>
      </c>
      <c r="Q236" s="243">
        <v>0</v>
      </c>
      <c r="R236" s="243">
        <f>Q236*H236</f>
        <v>0</v>
      </c>
      <c r="S236" s="243">
        <v>0</v>
      </c>
      <c r="T236" s="244">
        <f>S236*H236</f>
        <v>0</v>
      </c>
      <c r="AR236" s="23" t="s">
        <v>252</v>
      </c>
      <c r="AT236" s="23" t="s">
        <v>172</v>
      </c>
      <c r="AU236" s="23" t="s">
        <v>80</v>
      </c>
      <c r="AY236" s="23" t="s">
        <v>169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3" t="s">
        <v>76</v>
      </c>
      <c r="BK236" s="245">
        <f>ROUND(I236*H236,2)</f>
        <v>0</v>
      </c>
      <c r="BL236" s="23" t="s">
        <v>252</v>
      </c>
      <c r="BM236" s="23" t="s">
        <v>622</v>
      </c>
    </row>
    <row r="237" s="11" customFormat="1" ht="29.88" customHeight="1">
      <c r="B237" s="218"/>
      <c r="C237" s="219"/>
      <c r="D237" s="220" t="s">
        <v>71</v>
      </c>
      <c r="E237" s="232" t="s">
        <v>429</v>
      </c>
      <c r="F237" s="232" t="s">
        <v>430</v>
      </c>
      <c r="G237" s="219"/>
      <c r="H237" s="219"/>
      <c r="I237" s="222"/>
      <c r="J237" s="233">
        <f>BK237</f>
        <v>0</v>
      </c>
      <c r="K237" s="219"/>
      <c r="L237" s="224"/>
      <c r="M237" s="225"/>
      <c r="N237" s="226"/>
      <c r="O237" s="226"/>
      <c r="P237" s="227">
        <f>SUM(P238:P252)</f>
        <v>0</v>
      </c>
      <c r="Q237" s="226"/>
      <c r="R237" s="227">
        <f>SUM(R238:R252)</f>
        <v>0.0102214</v>
      </c>
      <c r="S237" s="226"/>
      <c r="T237" s="228">
        <f>SUM(T238:T252)</f>
        <v>0.034598549999999999</v>
      </c>
      <c r="AR237" s="229" t="s">
        <v>80</v>
      </c>
      <c r="AT237" s="230" t="s">
        <v>71</v>
      </c>
      <c r="AU237" s="230" t="s">
        <v>76</v>
      </c>
      <c r="AY237" s="229" t="s">
        <v>169</v>
      </c>
      <c r="BK237" s="231">
        <f>SUM(BK238:BK252)</f>
        <v>0</v>
      </c>
    </row>
    <row r="238" s="1" customFormat="1" ht="16.5" customHeight="1">
      <c r="B238" s="45"/>
      <c r="C238" s="234" t="s">
        <v>431</v>
      </c>
      <c r="D238" s="234" t="s">
        <v>172</v>
      </c>
      <c r="E238" s="235" t="s">
        <v>432</v>
      </c>
      <c r="F238" s="236" t="s">
        <v>433</v>
      </c>
      <c r="G238" s="237" t="s">
        <v>199</v>
      </c>
      <c r="H238" s="238">
        <v>0.315</v>
      </c>
      <c r="I238" s="239"/>
      <c r="J238" s="240">
        <f>ROUND(I238*H238,2)</f>
        <v>0</v>
      </c>
      <c r="K238" s="236" t="s">
        <v>181</v>
      </c>
      <c r="L238" s="71"/>
      <c r="M238" s="241" t="s">
        <v>21</v>
      </c>
      <c r="N238" s="242" t="s">
        <v>43</v>
      </c>
      <c r="O238" s="46"/>
      <c r="P238" s="243">
        <f>O238*H238</f>
        <v>0</v>
      </c>
      <c r="Q238" s="243">
        <v>0</v>
      </c>
      <c r="R238" s="243">
        <f>Q238*H238</f>
        <v>0</v>
      </c>
      <c r="S238" s="243">
        <v>0.083169999999999994</v>
      </c>
      <c r="T238" s="244">
        <f>S238*H238</f>
        <v>0.026198549999999998</v>
      </c>
      <c r="AR238" s="23" t="s">
        <v>252</v>
      </c>
      <c r="AT238" s="23" t="s">
        <v>172</v>
      </c>
      <c r="AU238" s="23" t="s">
        <v>80</v>
      </c>
      <c r="AY238" s="23" t="s">
        <v>169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3" t="s">
        <v>76</v>
      </c>
      <c r="BK238" s="245">
        <f>ROUND(I238*H238,2)</f>
        <v>0</v>
      </c>
      <c r="BL238" s="23" t="s">
        <v>252</v>
      </c>
      <c r="BM238" s="23" t="s">
        <v>623</v>
      </c>
    </row>
    <row r="239" s="12" customFormat="1">
      <c r="B239" s="246"/>
      <c r="C239" s="247"/>
      <c r="D239" s="248" t="s">
        <v>183</v>
      </c>
      <c r="E239" s="249" t="s">
        <v>21</v>
      </c>
      <c r="F239" s="250" t="s">
        <v>624</v>
      </c>
      <c r="G239" s="247"/>
      <c r="H239" s="251">
        <v>0.315</v>
      </c>
      <c r="I239" s="252"/>
      <c r="J239" s="247"/>
      <c r="K239" s="247"/>
      <c r="L239" s="253"/>
      <c r="M239" s="254"/>
      <c r="N239" s="255"/>
      <c r="O239" s="255"/>
      <c r="P239" s="255"/>
      <c r="Q239" s="255"/>
      <c r="R239" s="255"/>
      <c r="S239" s="255"/>
      <c r="T239" s="256"/>
      <c r="AT239" s="257" t="s">
        <v>183</v>
      </c>
      <c r="AU239" s="257" t="s">
        <v>80</v>
      </c>
      <c r="AV239" s="12" t="s">
        <v>80</v>
      </c>
      <c r="AW239" s="12" t="s">
        <v>35</v>
      </c>
      <c r="AX239" s="12" t="s">
        <v>72</v>
      </c>
      <c r="AY239" s="257" t="s">
        <v>169</v>
      </c>
    </row>
    <row r="240" s="13" customFormat="1">
      <c r="B240" s="270"/>
      <c r="C240" s="271"/>
      <c r="D240" s="248" t="s">
        <v>183</v>
      </c>
      <c r="E240" s="272" t="s">
        <v>21</v>
      </c>
      <c r="F240" s="273" t="s">
        <v>209</v>
      </c>
      <c r="G240" s="271"/>
      <c r="H240" s="274">
        <v>0.315</v>
      </c>
      <c r="I240" s="275"/>
      <c r="J240" s="271"/>
      <c r="K240" s="271"/>
      <c r="L240" s="276"/>
      <c r="M240" s="277"/>
      <c r="N240" s="278"/>
      <c r="O240" s="278"/>
      <c r="P240" s="278"/>
      <c r="Q240" s="278"/>
      <c r="R240" s="278"/>
      <c r="S240" s="278"/>
      <c r="T240" s="279"/>
      <c r="AT240" s="280" t="s">
        <v>183</v>
      </c>
      <c r="AU240" s="280" t="s">
        <v>80</v>
      </c>
      <c r="AV240" s="13" t="s">
        <v>95</v>
      </c>
      <c r="AW240" s="13" t="s">
        <v>35</v>
      </c>
      <c r="AX240" s="13" t="s">
        <v>76</v>
      </c>
      <c r="AY240" s="280" t="s">
        <v>169</v>
      </c>
    </row>
    <row r="241" s="1" customFormat="1" ht="25.5" customHeight="1">
      <c r="B241" s="45"/>
      <c r="C241" s="234" t="s">
        <v>436</v>
      </c>
      <c r="D241" s="234" t="s">
        <v>172</v>
      </c>
      <c r="E241" s="235" t="s">
        <v>437</v>
      </c>
      <c r="F241" s="236" t="s">
        <v>438</v>
      </c>
      <c r="G241" s="237" t="s">
        <v>225</v>
      </c>
      <c r="H241" s="238">
        <v>14</v>
      </c>
      <c r="I241" s="239"/>
      <c r="J241" s="240">
        <f>ROUND(I241*H241,2)</f>
        <v>0</v>
      </c>
      <c r="K241" s="236" t="s">
        <v>181</v>
      </c>
      <c r="L241" s="71"/>
      <c r="M241" s="241" t="s">
        <v>21</v>
      </c>
      <c r="N241" s="242" t="s">
        <v>43</v>
      </c>
      <c r="O241" s="46"/>
      <c r="P241" s="243">
        <f>O241*H241</f>
        <v>0</v>
      </c>
      <c r="Q241" s="243">
        <v>0.00014999999999999999</v>
      </c>
      <c r="R241" s="243">
        <f>Q241*H241</f>
        <v>0.0020999999999999999</v>
      </c>
      <c r="S241" s="243">
        <v>0.00059999999999999995</v>
      </c>
      <c r="T241" s="244">
        <f>S241*H241</f>
        <v>0.0083999999999999995</v>
      </c>
      <c r="AR241" s="23" t="s">
        <v>252</v>
      </c>
      <c r="AT241" s="23" t="s">
        <v>172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625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626</v>
      </c>
      <c r="G242" s="247"/>
      <c r="H242" s="251">
        <v>14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72</v>
      </c>
      <c r="AY242" s="257" t="s">
        <v>169</v>
      </c>
    </row>
    <row r="243" s="13" customFormat="1">
      <c r="B243" s="270"/>
      <c r="C243" s="271"/>
      <c r="D243" s="248" t="s">
        <v>183</v>
      </c>
      <c r="E243" s="272" t="s">
        <v>21</v>
      </c>
      <c r="F243" s="273" t="s">
        <v>209</v>
      </c>
      <c r="G243" s="271"/>
      <c r="H243" s="274">
        <v>14</v>
      </c>
      <c r="I243" s="275"/>
      <c r="J243" s="271"/>
      <c r="K243" s="271"/>
      <c r="L243" s="276"/>
      <c r="M243" s="277"/>
      <c r="N243" s="278"/>
      <c r="O243" s="278"/>
      <c r="P243" s="278"/>
      <c r="Q243" s="278"/>
      <c r="R243" s="278"/>
      <c r="S243" s="278"/>
      <c r="T243" s="279"/>
      <c r="AT243" s="280" t="s">
        <v>183</v>
      </c>
      <c r="AU243" s="280" t="s">
        <v>80</v>
      </c>
      <c r="AV243" s="13" t="s">
        <v>95</v>
      </c>
      <c r="AW243" s="13" t="s">
        <v>35</v>
      </c>
      <c r="AX243" s="13" t="s">
        <v>76</v>
      </c>
      <c r="AY243" s="280" t="s">
        <v>169</v>
      </c>
    </row>
    <row r="244" s="1" customFormat="1" ht="16.5" customHeight="1">
      <c r="B244" s="45"/>
      <c r="C244" s="258" t="s">
        <v>441</v>
      </c>
      <c r="D244" s="258" t="s">
        <v>190</v>
      </c>
      <c r="E244" s="259" t="s">
        <v>442</v>
      </c>
      <c r="F244" s="260" t="s">
        <v>443</v>
      </c>
      <c r="G244" s="261" t="s">
        <v>199</v>
      </c>
      <c r="H244" s="262">
        <v>0.34699999999999998</v>
      </c>
      <c r="I244" s="263"/>
      <c r="J244" s="264">
        <f>ROUND(I244*H244,2)</f>
        <v>0</v>
      </c>
      <c r="K244" s="260" t="s">
        <v>21</v>
      </c>
      <c r="L244" s="265"/>
      <c r="M244" s="266" t="s">
        <v>21</v>
      </c>
      <c r="N244" s="267" t="s">
        <v>43</v>
      </c>
      <c r="O244" s="46"/>
      <c r="P244" s="243">
        <f>O244*H244</f>
        <v>0</v>
      </c>
      <c r="Q244" s="243">
        <v>0.018200000000000001</v>
      </c>
      <c r="R244" s="243">
        <f>Q244*H244</f>
        <v>0.0063153999999999997</v>
      </c>
      <c r="S244" s="243">
        <v>0</v>
      </c>
      <c r="T244" s="244">
        <f>S244*H244</f>
        <v>0</v>
      </c>
      <c r="AR244" s="23" t="s">
        <v>334</v>
      </c>
      <c r="AT244" s="23" t="s">
        <v>190</v>
      </c>
      <c r="AU244" s="23" t="s">
        <v>80</v>
      </c>
      <c r="AY244" s="23" t="s">
        <v>169</v>
      </c>
      <c r="BE244" s="245">
        <f>IF(N244="základní",J244,0)</f>
        <v>0</v>
      </c>
      <c r="BF244" s="245">
        <f>IF(N244="snížená",J244,0)</f>
        <v>0</v>
      </c>
      <c r="BG244" s="245">
        <f>IF(N244="zákl. přenesená",J244,0)</f>
        <v>0</v>
      </c>
      <c r="BH244" s="245">
        <f>IF(N244="sníž. přenesená",J244,0)</f>
        <v>0</v>
      </c>
      <c r="BI244" s="245">
        <f>IF(N244="nulová",J244,0)</f>
        <v>0</v>
      </c>
      <c r="BJ244" s="23" t="s">
        <v>76</v>
      </c>
      <c r="BK244" s="245">
        <f>ROUND(I244*H244,2)</f>
        <v>0</v>
      </c>
      <c r="BL244" s="23" t="s">
        <v>252</v>
      </c>
      <c r="BM244" s="23" t="s">
        <v>627</v>
      </c>
    </row>
    <row r="245" s="12" customFormat="1">
      <c r="B245" s="246"/>
      <c r="C245" s="247"/>
      <c r="D245" s="248" t="s">
        <v>183</v>
      </c>
      <c r="E245" s="249" t="s">
        <v>21</v>
      </c>
      <c r="F245" s="250" t="s">
        <v>628</v>
      </c>
      <c r="G245" s="247"/>
      <c r="H245" s="251">
        <v>0.315</v>
      </c>
      <c r="I245" s="252"/>
      <c r="J245" s="247"/>
      <c r="K245" s="247"/>
      <c r="L245" s="253"/>
      <c r="M245" s="254"/>
      <c r="N245" s="255"/>
      <c r="O245" s="255"/>
      <c r="P245" s="255"/>
      <c r="Q245" s="255"/>
      <c r="R245" s="255"/>
      <c r="S245" s="255"/>
      <c r="T245" s="256"/>
      <c r="AT245" s="257" t="s">
        <v>183</v>
      </c>
      <c r="AU245" s="257" t="s">
        <v>80</v>
      </c>
      <c r="AV245" s="12" t="s">
        <v>80</v>
      </c>
      <c r="AW245" s="12" t="s">
        <v>35</v>
      </c>
      <c r="AX245" s="12" t="s">
        <v>72</v>
      </c>
      <c r="AY245" s="257" t="s">
        <v>169</v>
      </c>
    </row>
    <row r="246" s="12" customFormat="1">
      <c r="B246" s="246"/>
      <c r="C246" s="247"/>
      <c r="D246" s="248" t="s">
        <v>183</v>
      </c>
      <c r="E246" s="249" t="s">
        <v>21</v>
      </c>
      <c r="F246" s="250" t="s">
        <v>629</v>
      </c>
      <c r="G246" s="247"/>
      <c r="H246" s="251">
        <v>0.34699999999999998</v>
      </c>
      <c r="I246" s="252"/>
      <c r="J246" s="247"/>
      <c r="K246" s="247"/>
      <c r="L246" s="253"/>
      <c r="M246" s="254"/>
      <c r="N246" s="255"/>
      <c r="O246" s="255"/>
      <c r="P246" s="255"/>
      <c r="Q246" s="255"/>
      <c r="R246" s="255"/>
      <c r="S246" s="255"/>
      <c r="T246" s="256"/>
      <c r="AT246" s="257" t="s">
        <v>183</v>
      </c>
      <c r="AU246" s="257" t="s">
        <v>80</v>
      </c>
      <c r="AV246" s="12" t="s">
        <v>80</v>
      </c>
      <c r="AW246" s="12" t="s">
        <v>35</v>
      </c>
      <c r="AX246" s="12" t="s">
        <v>76</v>
      </c>
      <c r="AY246" s="257" t="s">
        <v>169</v>
      </c>
    </row>
    <row r="247" s="1" customFormat="1" ht="25.5" customHeight="1">
      <c r="B247" s="45"/>
      <c r="C247" s="234" t="s">
        <v>446</v>
      </c>
      <c r="D247" s="234" t="s">
        <v>172</v>
      </c>
      <c r="E247" s="235" t="s">
        <v>447</v>
      </c>
      <c r="F247" s="236" t="s">
        <v>448</v>
      </c>
      <c r="G247" s="237" t="s">
        <v>219</v>
      </c>
      <c r="H247" s="238">
        <v>2.1000000000000001</v>
      </c>
      <c r="I247" s="239"/>
      <c r="J247" s="240">
        <f>ROUND(I247*H247,2)</f>
        <v>0</v>
      </c>
      <c r="K247" s="236" t="s">
        <v>181</v>
      </c>
      <c r="L247" s="71"/>
      <c r="M247" s="241" t="s">
        <v>21</v>
      </c>
      <c r="N247" s="242" t="s">
        <v>43</v>
      </c>
      <c r="O247" s="46"/>
      <c r="P247" s="243">
        <f>O247*H247</f>
        <v>0</v>
      </c>
      <c r="Q247" s="243">
        <v>0.00020000000000000001</v>
      </c>
      <c r="R247" s="243">
        <f>Q247*H247</f>
        <v>0.00042000000000000002</v>
      </c>
      <c r="S247" s="243">
        <v>0</v>
      </c>
      <c r="T247" s="244">
        <f>S247*H247</f>
        <v>0</v>
      </c>
      <c r="AR247" s="23" t="s">
        <v>252</v>
      </c>
      <c r="AT247" s="23" t="s">
        <v>172</v>
      </c>
      <c r="AU247" s="23" t="s">
        <v>80</v>
      </c>
      <c r="AY247" s="23" t="s">
        <v>169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3" t="s">
        <v>76</v>
      </c>
      <c r="BK247" s="245">
        <f>ROUND(I247*H247,2)</f>
        <v>0</v>
      </c>
      <c r="BL247" s="23" t="s">
        <v>252</v>
      </c>
      <c r="BM247" s="23" t="s">
        <v>630</v>
      </c>
    </row>
    <row r="248" s="12" customFormat="1">
      <c r="B248" s="246"/>
      <c r="C248" s="247"/>
      <c r="D248" s="248" t="s">
        <v>183</v>
      </c>
      <c r="E248" s="249" t="s">
        <v>21</v>
      </c>
      <c r="F248" s="250" t="s">
        <v>631</v>
      </c>
      <c r="G248" s="247"/>
      <c r="H248" s="251">
        <v>2.1000000000000001</v>
      </c>
      <c r="I248" s="252"/>
      <c r="J248" s="247"/>
      <c r="K248" s="247"/>
      <c r="L248" s="253"/>
      <c r="M248" s="254"/>
      <c r="N248" s="255"/>
      <c r="O248" s="255"/>
      <c r="P248" s="255"/>
      <c r="Q248" s="255"/>
      <c r="R248" s="255"/>
      <c r="S248" s="255"/>
      <c r="T248" s="256"/>
      <c r="AT248" s="257" t="s">
        <v>183</v>
      </c>
      <c r="AU248" s="257" t="s">
        <v>80</v>
      </c>
      <c r="AV248" s="12" t="s">
        <v>80</v>
      </c>
      <c r="AW248" s="12" t="s">
        <v>35</v>
      </c>
      <c r="AX248" s="12" t="s">
        <v>76</v>
      </c>
      <c r="AY248" s="257" t="s">
        <v>169</v>
      </c>
    </row>
    <row r="249" s="1" customFormat="1" ht="16.5" customHeight="1">
      <c r="B249" s="45"/>
      <c r="C249" s="258" t="s">
        <v>451</v>
      </c>
      <c r="D249" s="258" t="s">
        <v>190</v>
      </c>
      <c r="E249" s="259" t="s">
        <v>452</v>
      </c>
      <c r="F249" s="260" t="s">
        <v>453</v>
      </c>
      <c r="G249" s="261" t="s">
        <v>219</v>
      </c>
      <c r="H249" s="262">
        <v>2.3100000000000001</v>
      </c>
      <c r="I249" s="263"/>
      <c r="J249" s="264">
        <f>ROUND(I249*H249,2)</f>
        <v>0</v>
      </c>
      <c r="K249" s="260" t="s">
        <v>181</v>
      </c>
      <c r="L249" s="265"/>
      <c r="M249" s="266" t="s">
        <v>21</v>
      </c>
      <c r="N249" s="267" t="s">
        <v>43</v>
      </c>
      <c r="O249" s="46"/>
      <c r="P249" s="243">
        <f>O249*H249</f>
        <v>0</v>
      </c>
      <c r="Q249" s="243">
        <v>0.00059999999999999995</v>
      </c>
      <c r="R249" s="243">
        <f>Q249*H249</f>
        <v>0.0013859999999999999</v>
      </c>
      <c r="S249" s="243">
        <v>0</v>
      </c>
      <c r="T249" s="244">
        <f>S249*H249</f>
        <v>0</v>
      </c>
      <c r="AR249" s="23" t="s">
        <v>334</v>
      </c>
      <c r="AT249" s="23" t="s">
        <v>190</v>
      </c>
      <c r="AU249" s="23" t="s">
        <v>80</v>
      </c>
      <c r="AY249" s="23" t="s">
        <v>169</v>
      </c>
      <c r="BE249" s="245">
        <f>IF(N249="základní",J249,0)</f>
        <v>0</v>
      </c>
      <c r="BF249" s="245">
        <f>IF(N249="snížená",J249,0)</f>
        <v>0</v>
      </c>
      <c r="BG249" s="245">
        <f>IF(N249="zákl. přenesená",J249,0)</f>
        <v>0</v>
      </c>
      <c r="BH249" s="245">
        <f>IF(N249="sníž. přenesená",J249,0)</f>
        <v>0</v>
      </c>
      <c r="BI249" s="245">
        <f>IF(N249="nulová",J249,0)</f>
        <v>0</v>
      </c>
      <c r="BJ249" s="23" t="s">
        <v>76</v>
      </c>
      <c r="BK249" s="245">
        <f>ROUND(I249*H249,2)</f>
        <v>0</v>
      </c>
      <c r="BL249" s="23" t="s">
        <v>252</v>
      </c>
      <c r="BM249" s="23" t="s">
        <v>632</v>
      </c>
    </row>
    <row r="250" s="12" customFormat="1">
      <c r="B250" s="246"/>
      <c r="C250" s="247"/>
      <c r="D250" s="248" t="s">
        <v>183</v>
      </c>
      <c r="E250" s="249" t="s">
        <v>21</v>
      </c>
      <c r="F250" s="250" t="s">
        <v>633</v>
      </c>
      <c r="G250" s="247"/>
      <c r="H250" s="251">
        <v>2.3100000000000001</v>
      </c>
      <c r="I250" s="252"/>
      <c r="J250" s="247"/>
      <c r="K250" s="247"/>
      <c r="L250" s="253"/>
      <c r="M250" s="254"/>
      <c r="N250" s="255"/>
      <c r="O250" s="255"/>
      <c r="P250" s="255"/>
      <c r="Q250" s="255"/>
      <c r="R250" s="255"/>
      <c r="S250" s="255"/>
      <c r="T250" s="256"/>
      <c r="AT250" s="257" t="s">
        <v>183</v>
      </c>
      <c r="AU250" s="257" t="s">
        <v>80</v>
      </c>
      <c r="AV250" s="12" t="s">
        <v>80</v>
      </c>
      <c r="AW250" s="12" t="s">
        <v>35</v>
      </c>
      <c r="AX250" s="12" t="s">
        <v>76</v>
      </c>
      <c r="AY250" s="257" t="s">
        <v>169</v>
      </c>
    </row>
    <row r="251" s="1" customFormat="1" ht="38.25" customHeight="1">
      <c r="B251" s="45"/>
      <c r="C251" s="234" t="s">
        <v>456</v>
      </c>
      <c r="D251" s="234" t="s">
        <v>172</v>
      </c>
      <c r="E251" s="235" t="s">
        <v>457</v>
      </c>
      <c r="F251" s="236" t="s">
        <v>458</v>
      </c>
      <c r="G251" s="237" t="s">
        <v>187</v>
      </c>
      <c r="H251" s="238">
        <v>0.01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634</v>
      </c>
    </row>
    <row r="252" s="1" customFormat="1" ht="38.25" customHeight="1">
      <c r="B252" s="45"/>
      <c r="C252" s="234" t="s">
        <v>460</v>
      </c>
      <c r="D252" s="234" t="s">
        <v>172</v>
      </c>
      <c r="E252" s="235" t="s">
        <v>461</v>
      </c>
      <c r="F252" s="236" t="s">
        <v>462</v>
      </c>
      <c r="G252" s="237" t="s">
        <v>187</v>
      </c>
      <c r="H252" s="238">
        <v>0.01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635</v>
      </c>
    </row>
    <row r="253" s="11" customFormat="1" ht="29.88" customHeight="1">
      <c r="B253" s="218"/>
      <c r="C253" s="219"/>
      <c r="D253" s="220" t="s">
        <v>71</v>
      </c>
      <c r="E253" s="232" t="s">
        <v>464</v>
      </c>
      <c r="F253" s="232" t="s">
        <v>465</v>
      </c>
      <c r="G253" s="219"/>
      <c r="H253" s="219"/>
      <c r="I253" s="222"/>
      <c r="J253" s="233">
        <f>BK253</f>
        <v>0</v>
      </c>
      <c r="K253" s="219"/>
      <c r="L253" s="224"/>
      <c r="M253" s="225"/>
      <c r="N253" s="226"/>
      <c r="O253" s="226"/>
      <c r="P253" s="227">
        <f>SUM(P254:P266)</f>
        <v>0</v>
      </c>
      <c r="Q253" s="226"/>
      <c r="R253" s="227">
        <f>SUM(R254:R266)</f>
        <v>0.0078124600000000002</v>
      </c>
      <c r="S253" s="226"/>
      <c r="T253" s="228">
        <f>SUM(T254:T266)</f>
        <v>0</v>
      </c>
      <c r="AR253" s="229" t="s">
        <v>80</v>
      </c>
      <c r="AT253" s="230" t="s">
        <v>71</v>
      </c>
      <c r="AU253" s="230" t="s">
        <v>76</v>
      </c>
      <c r="AY253" s="229" t="s">
        <v>169</v>
      </c>
      <c r="BK253" s="231">
        <f>SUM(BK254:BK266)</f>
        <v>0</v>
      </c>
    </row>
    <row r="254" s="1" customFormat="1" ht="16.5" customHeight="1">
      <c r="B254" s="45"/>
      <c r="C254" s="234" t="s">
        <v>466</v>
      </c>
      <c r="D254" s="234" t="s">
        <v>172</v>
      </c>
      <c r="E254" s="235" t="s">
        <v>467</v>
      </c>
      <c r="F254" s="236" t="s">
        <v>468</v>
      </c>
      <c r="G254" s="237" t="s">
        <v>199</v>
      </c>
      <c r="H254" s="238">
        <v>10.433999999999999</v>
      </c>
      <c r="I254" s="239"/>
      <c r="J254" s="240">
        <f>ROUND(I254*H254,2)</f>
        <v>0</v>
      </c>
      <c r="K254" s="236" t="s">
        <v>181</v>
      </c>
      <c r="L254" s="71"/>
      <c r="M254" s="241" t="s">
        <v>21</v>
      </c>
      <c r="N254" s="242" t="s">
        <v>43</v>
      </c>
      <c r="O254" s="46"/>
      <c r="P254" s="243">
        <f>O254*H254</f>
        <v>0</v>
      </c>
      <c r="Q254" s="243">
        <v>0.00012999999999999999</v>
      </c>
      <c r="R254" s="243">
        <f>Q254*H254</f>
        <v>0.0013564199999999999</v>
      </c>
      <c r="S254" s="243">
        <v>0</v>
      </c>
      <c r="T254" s="244">
        <f>S254*H254</f>
        <v>0</v>
      </c>
      <c r="AR254" s="23" t="s">
        <v>252</v>
      </c>
      <c r="AT254" s="23" t="s">
        <v>172</v>
      </c>
      <c r="AU254" s="23" t="s">
        <v>80</v>
      </c>
      <c r="AY254" s="23" t="s">
        <v>169</v>
      </c>
      <c r="BE254" s="245">
        <f>IF(N254="základní",J254,0)</f>
        <v>0</v>
      </c>
      <c r="BF254" s="245">
        <f>IF(N254="snížená",J254,0)</f>
        <v>0</v>
      </c>
      <c r="BG254" s="245">
        <f>IF(N254="zákl. přenesená",J254,0)</f>
        <v>0</v>
      </c>
      <c r="BH254" s="245">
        <f>IF(N254="sníž. přenesená",J254,0)</f>
        <v>0</v>
      </c>
      <c r="BI254" s="245">
        <f>IF(N254="nulová",J254,0)</f>
        <v>0</v>
      </c>
      <c r="BJ254" s="23" t="s">
        <v>76</v>
      </c>
      <c r="BK254" s="245">
        <f>ROUND(I254*H254,2)</f>
        <v>0</v>
      </c>
      <c r="BL254" s="23" t="s">
        <v>252</v>
      </c>
      <c r="BM254" s="23" t="s">
        <v>636</v>
      </c>
    </row>
    <row r="255" s="12" customFormat="1">
      <c r="B255" s="246"/>
      <c r="C255" s="247"/>
      <c r="D255" s="248" t="s">
        <v>183</v>
      </c>
      <c r="E255" s="249" t="s">
        <v>21</v>
      </c>
      <c r="F255" s="250" t="s">
        <v>470</v>
      </c>
      <c r="G255" s="247"/>
      <c r="H255" s="251">
        <v>1.6799999999999999</v>
      </c>
      <c r="I255" s="252"/>
      <c r="J255" s="247"/>
      <c r="K255" s="247"/>
      <c r="L255" s="253"/>
      <c r="M255" s="254"/>
      <c r="N255" s="255"/>
      <c r="O255" s="255"/>
      <c r="P255" s="255"/>
      <c r="Q255" s="255"/>
      <c r="R255" s="255"/>
      <c r="S255" s="255"/>
      <c r="T255" s="256"/>
      <c r="AT255" s="257" t="s">
        <v>183</v>
      </c>
      <c r="AU255" s="257" t="s">
        <v>80</v>
      </c>
      <c r="AV255" s="12" t="s">
        <v>80</v>
      </c>
      <c r="AW255" s="12" t="s">
        <v>35</v>
      </c>
      <c r="AX255" s="12" t="s">
        <v>72</v>
      </c>
      <c r="AY255" s="257" t="s">
        <v>169</v>
      </c>
    </row>
    <row r="256" s="12" customFormat="1">
      <c r="B256" s="246"/>
      <c r="C256" s="247"/>
      <c r="D256" s="248" t="s">
        <v>183</v>
      </c>
      <c r="E256" s="249" t="s">
        <v>21</v>
      </c>
      <c r="F256" s="250" t="s">
        <v>471</v>
      </c>
      <c r="G256" s="247"/>
      <c r="H256" s="251">
        <v>7.54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183</v>
      </c>
      <c r="AU256" s="257" t="s">
        <v>80</v>
      </c>
      <c r="AV256" s="12" t="s">
        <v>80</v>
      </c>
      <c r="AW256" s="12" t="s">
        <v>35</v>
      </c>
      <c r="AX256" s="12" t="s">
        <v>72</v>
      </c>
      <c r="AY256" s="257" t="s">
        <v>169</v>
      </c>
    </row>
    <row r="257" s="12" customFormat="1">
      <c r="B257" s="246"/>
      <c r="C257" s="247"/>
      <c r="D257" s="248" t="s">
        <v>183</v>
      </c>
      <c r="E257" s="249" t="s">
        <v>21</v>
      </c>
      <c r="F257" s="250" t="s">
        <v>472</v>
      </c>
      <c r="G257" s="247"/>
      <c r="H257" s="251">
        <v>1.214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183</v>
      </c>
      <c r="AU257" s="257" t="s">
        <v>80</v>
      </c>
      <c r="AV257" s="12" t="s">
        <v>80</v>
      </c>
      <c r="AW257" s="12" t="s">
        <v>35</v>
      </c>
      <c r="AX257" s="12" t="s">
        <v>72</v>
      </c>
      <c r="AY257" s="257" t="s">
        <v>169</v>
      </c>
    </row>
    <row r="258" s="13" customFormat="1">
      <c r="B258" s="270"/>
      <c r="C258" s="271"/>
      <c r="D258" s="248" t="s">
        <v>183</v>
      </c>
      <c r="E258" s="272" t="s">
        <v>21</v>
      </c>
      <c r="F258" s="273" t="s">
        <v>209</v>
      </c>
      <c r="G258" s="271"/>
      <c r="H258" s="274">
        <v>10.433999999999999</v>
      </c>
      <c r="I258" s="275"/>
      <c r="J258" s="271"/>
      <c r="K258" s="271"/>
      <c r="L258" s="276"/>
      <c r="M258" s="277"/>
      <c r="N258" s="278"/>
      <c r="O258" s="278"/>
      <c r="P258" s="278"/>
      <c r="Q258" s="278"/>
      <c r="R258" s="278"/>
      <c r="S258" s="278"/>
      <c r="T258" s="279"/>
      <c r="AT258" s="280" t="s">
        <v>183</v>
      </c>
      <c r="AU258" s="280" t="s">
        <v>80</v>
      </c>
      <c r="AV258" s="13" t="s">
        <v>95</v>
      </c>
      <c r="AW258" s="13" t="s">
        <v>35</v>
      </c>
      <c r="AX258" s="13" t="s">
        <v>76</v>
      </c>
      <c r="AY258" s="280" t="s">
        <v>169</v>
      </c>
    </row>
    <row r="259" s="1" customFormat="1" ht="16.5" customHeight="1">
      <c r="B259" s="45"/>
      <c r="C259" s="234" t="s">
        <v>473</v>
      </c>
      <c r="D259" s="234" t="s">
        <v>172</v>
      </c>
      <c r="E259" s="235" t="s">
        <v>474</v>
      </c>
      <c r="F259" s="236" t="s">
        <v>475</v>
      </c>
      <c r="G259" s="237" t="s">
        <v>199</v>
      </c>
      <c r="H259" s="238">
        <v>10.433999999999999</v>
      </c>
      <c r="I259" s="239"/>
      <c r="J259" s="240">
        <f>ROUND(I259*H259,2)</f>
        <v>0</v>
      </c>
      <c r="K259" s="236" t="s">
        <v>181</v>
      </c>
      <c r="L259" s="71"/>
      <c r="M259" s="241" t="s">
        <v>21</v>
      </c>
      <c r="N259" s="242" t="s">
        <v>43</v>
      </c>
      <c r="O259" s="46"/>
      <c r="P259" s="243">
        <f>O259*H259</f>
        <v>0</v>
      </c>
      <c r="Q259" s="243">
        <v>0.00023000000000000001</v>
      </c>
      <c r="R259" s="243">
        <f>Q259*H259</f>
        <v>0.00239982</v>
      </c>
      <c r="S259" s="243">
        <v>0</v>
      </c>
      <c r="T259" s="244">
        <f>S259*H259</f>
        <v>0</v>
      </c>
      <c r="AR259" s="23" t="s">
        <v>252</v>
      </c>
      <c r="AT259" s="23" t="s">
        <v>172</v>
      </c>
      <c r="AU259" s="23" t="s">
        <v>80</v>
      </c>
      <c r="AY259" s="23" t="s">
        <v>169</v>
      </c>
      <c r="BE259" s="245">
        <f>IF(N259="základní",J259,0)</f>
        <v>0</v>
      </c>
      <c r="BF259" s="245">
        <f>IF(N259="snížená",J259,0)</f>
        <v>0</v>
      </c>
      <c r="BG259" s="245">
        <f>IF(N259="zákl. přenesená",J259,0)</f>
        <v>0</v>
      </c>
      <c r="BH259" s="245">
        <f>IF(N259="sníž. přenesená",J259,0)</f>
        <v>0</v>
      </c>
      <c r="BI259" s="245">
        <f>IF(N259="nulová",J259,0)</f>
        <v>0</v>
      </c>
      <c r="BJ259" s="23" t="s">
        <v>76</v>
      </c>
      <c r="BK259" s="245">
        <f>ROUND(I259*H259,2)</f>
        <v>0</v>
      </c>
      <c r="BL259" s="23" t="s">
        <v>252</v>
      </c>
      <c r="BM259" s="23" t="s">
        <v>637</v>
      </c>
    </row>
    <row r="260" s="1" customFormat="1" ht="25.5" customHeight="1">
      <c r="B260" s="45"/>
      <c r="C260" s="234" t="s">
        <v>477</v>
      </c>
      <c r="D260" s="234" t="s">
        <v>172</v>
      </c>
      <c r="E260" s="235" t="s">
        <v>478</v>
      </c>
      <c r="F260" s="236" t="s">
        <v>479</v>
      </c>
      <c r="G260" s="237" t="s">
        <v>199</v>
      </c>
      <c r="H260" s="238">
        <v>10.433999999999999</v>
      </c>
      <c r="I260" s="239"/>
      <c r="J260" s="240">
        <f>ROUND(I260*H260,2)</f>
        <v>0</v>
      </c>
      <c r="K260" s="236" t="s">
        <v>181</v>
      </c>
      <c r="L260" s="71"/>
      <c r="M260" s="241" t="s">
        <v>21</v>
      </c>
      <c r="N260" s="242" t="s">
        <v>43</v>
      </c>
      <c r="O260" s="46"/>
      <c r="P260" s="243">
        <f>O260*H260</f>
        <v>0</v>
      </c>
      <c r="Q260" s="243">
        <v>0.00023000000000000001</v>
      </c>
      <c r="R260" s="243">
        <f>Q260*H260</f>
        <v>0.00239982</v>
      </c>
      <c r="S260" s="243">
        <v>0</v>
      </c>
      <c r="T260" s="244">
        <f>S260*H260</f>
        <v>0</v>
      </c>
      <c r="AR260" s="23" t="s">
        <v>252</v>
      </c>
      <c r="AT260" s="23" t="s">
        <v>172</v>
      </c>
      <c r="AU260" s="23" t="s">
        <v>80</v>
      </c>
      <c r="AY260" s="23" t="s">
        <v>169</v>
      </c>
      <c r="BE260" s="245">
        <f>IF(N260="základní",J260,0)</f>
        <v>0</v>
      </c>
      <c r="BF260" s="245">
        <f>IF(N260="snížená",J260,0)</f>
        <v>0</v>
      </c>
      <c r="BG260" s="245">
        <f>IF(N260="zákl. přenesená",J260,0)</f>
        <v>0</v>
      </c>
      <c r="BH260" s="245">
        <f>IF(N260="sníž. přenesená",J260,0)</f>
        <v>0</v>
      </c>
      <c r="BI260" s="245">
        <f>IF(N260="nulová",J260,0)</f>
        <v>0</v>
      </c>
      <c r="BJ260" s="23" t="s">
        <v>76</v>
      </c>
      <c r="BK260" s="245">
        <f>ROUND(I260*H260,2)</f>
        <v>0</v>
      </c>
      <c r="BL260" s="23" t="s">
        <v>252</v>
      </c>
      <c r="BM260" s="23" t="s">
        <v>638</v>
      </c>
    </row>
    <row r="261" s="1" customFormat="1" ht="16.5" customHeight="1">
      <c r="B261" s="45"/>
      <c r="C261" s="234" t="s">
        <v>481</v>
      </c>
      <c r="D261" s="234" t="s">
        <v>172</v>
      </c>
      <c r="E261" s="235" t="s">
        <v>482</v>
      </c>
      <c r="F261" s="236" t="s">
        <v>483</v>
      </c>
      <c r="G261" s="237" t="s">
        <v>199</v>
      </c>
      <c r="H261" s="238">
        <v>0.80800000000000005</v>
      </c>
      <c r="I261" s="239"/>
      <c r="J261" s="240">
        <f>ROUND(I261*H261,2)</f>
        <v>0</v>
      </c>
      <c r="K261" s="236" t="s">
        <v>181</v>
      </c>
      <c r="L261" s="71"/>
      <c r="M261" s="241" t="s">
        <v>21</v>
      </c>
      <c r="N261" s="242" t="s">
        <v>43</v>
      </c>
      <c r="O261" s="46"/>
      <c r="P261" s="243">
        <f>O261*H261</f>
        <v>0</v>
      </c>
      <c r="Q261" s="243">
        <v>0.0015</v>
      </c>
      <c r="R261" s="243">
        <f>Q261*H261</f>
        <v>0.0012120000000000002</v>
      </c>
      <c r="S261" s="243">
        <v>0</v>
      </c>
      <c r="T261" s="244">
        <f>S261*H261</f>
        <v>0</v>
      </c>
      <c r="AR261" s="23" t="s">
        <v>252</v>
      </c>
      <c r="AT261" s="23" t="s">
        <v>172</v>
      </c>
      <c r="AU261" s="23" t="s">
        <v>80</v>
      </c>
      <c r="AY261" s="23" t="s">
        <v>169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23" t="s">
        <v>76</v>
      </c>
      <c r="BK261" s="245">
        <f>ROUND(I261*H261,2)</f>
        <v>0</v>
      </c>
      <c r="BL261" s="23" t="s">
        <v>252</v>
      </c>
      <c r="BM261" s="23" t="s">
        <v>639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640</v>
      </c>
      <c r="G262" s="247"/>
      <c r="H262" s="251">
        <v>0.80800000000000005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3" customFormat="1">
      <c r="B263" s="270"/>
      <c r="C263" s="271"/>
      <c r="D263" s="248" t="s">
        <v>183</v>
      </c>
      <c r="E263" s="272" t="s">
        <v>21</v>
      </c>
      <c r="F263" s="273" t="s">
        <v>209</v>
      </c>
      <c r="G263" s="271"/>
      <c r="H263" s="274">
        <v>0.80800000000000005</v>
      </c>
      <c r="I263" s="275"/>
      <c r="J263" s="271"/>
      <c r="K263" s="271"/>
      <c r="L263" s="276"/>
      <c r="M263" s="277"/>
      <c r="N263" s="278"/>
      <c r="O263" s="278"/>
      <c r="P263" s="278"/>
      <c r="Q263" s="278"/>
      <c r="R263" s="278"/>
      <c r="S263" s="278"/>
      <c r="T263" s="279"/>
      <c r="AT263" s="280" t="s">
        <v>183</v>
      </c>
      <c r="AU263" s="280" t="s">
        <v>80</v>
      </c>
      <c r="AV263" s="13" t="s">
        <v>95</v>
      </c>
      <c r="AW263" s="13" t="s">
        <v>35</v>
      </c>
      <c r="AX263" s="13" t="s">
        <v>76</v>
      </c>
      <c r="AY263" s="280" t="s">
        <v>169</v>
      </c>
    </row>
    <row r="264" s="1" customFormat="1" ht="16.5" customHeight="1">
      <c r="B264" s="45"/>
      <c r="C264" s="234" t="s">
        <v>486</v>
      </c>
      <c r="D264" s="234" t="s">
        <v>172</v>
      </c>
      <c r="E264" s="235" t="s">
        <v>487</v>
      </c>
      <c r="F264" s="236" t="s">
        <v>488</v>
      </c>
      <c r="G264" s="237" t="s">
        <v>199</v>
      </c>
      <c r="H264" s="238">
        <v>0.80800000000000005</v>
      </c>
      <c r="I264" s="239"/>
      <c r="J264" s="240">
        <f>ROUND(I264*H264,2)</f>
        <v>0</v>
      </c>
      <c r="K264" s="236" t="s">
        <v>181</v>
      </c>
      <c r="L264" s="71"/>
      <c r="M264" s="241" t="s">
        <v>21</v>
      </c>
      <c r="N264" s="242" t="s">
        <v>43</v>
      </c>
      <c r="O264" s="46"/>
      <c r="P264" s="243">
        <f>O264*H264</f>
        <v>0</v>
      </c>
      <c r="Q264" s="243">
        <v>0.00027999999999999998</v>
      </c>
      <c r="R264" s="243">
        <f>Q264*H264</f>
        <v>0.00022624</v>
      </c>
      <c r="S264" s="243">
        <v>0</v>
      </c>
      <c r="T264" s="244">
        <f>S264*H264</f>
        <v>0</v>
      </c>
      <c r="AR264" s="23" t="s">
        <v>252</v>
      </c>
      <c r="AT264" s="23" t="s">
        <v>172</v>
      </c>
      <c r="AU264" s="23" t="s">
        <v>80</v>
      </c>
      <c r="AY264" s="23" t="s">
        <v>169</v>
      </c>
      <c r="BE264" s="245">
        <f>IF(N264="základní",J264,0)</f>
        <v>0</v>
      </c>
      <c r="BF264" s="245">
        <f>IF(N264="snížená",J264,0)</f>
        <v>0</v>
      </c>
      <c r="BG264" s="245">
        <f>IF(N264="zákl. přenesená",J264,0)</f>
        <v>0</v>
      </c>
      <c r="BH264" s="245">
        <f>IF(N264="sníž. přenesená",J264,0)</f>
        <v>0</v>
      </c>
      <c r="BI264" s="245">
        <f>IF(N264="nulová",J264,0)</f>
        <v>0</v>
      </c>
      <c r="BJ264" s="23" t="s">
        <v>76</v>
      </c>
      <c r="BK264" s="245">
        <f>ROUND(I264*H264,2)</f>
        <v>0</v>
      </c>
      <c r="BL264" s="23" t="s">
        <v>252</v>
      </c>
      <c r="BM264" s="23" t="s">
        <v>641</v>
      </c>
    </row>
    <row r="265" s="1" customFormat="1" ht="25.5" customHeight="1">
      <c r="B265" s="45"/>
      <c r="C265" s="234" t="s">
        <v>490</v>
      </c>
      <c r="D265" s="234" t="s">
        <v>172</v>
      </c>
      <c r="E265" s="235" t="s">
        <v>491</v>
      </c>
      <c r="F265" s="236" t="s">
        <v>492</v>
      </c>
      <c r="G265" s="237" t="s">
        <v>199</v>
      </c>
      <c r="H265" s="238">
        <v>0.80800000000000005</v>
      </c>
      <c r="I265" s="239"/>
      <c r="J265" s="240">
        <f>ROUND(I265*H265,2)</f>
        <v>0</v>
      </c>
      <c r="K265" s="236" t="s">
        <v>181</v>
      </c>
      <c r="L265" s="71"/>
      <c r="M265" s="241" t="s">
        <v>21</v>
      </c>
      <c r="N265" s="242" t="s">
        <v>43</v>
      </c>
      <c r="O265" s="46"/>
      <c r="P265" s="243">
        <f>O265*H265</f>
        <v>0</v>
      </c>
      <c r="Q265" s="243">
        <v>0.00027</v>
      </c>
      <c r="R265" s="243">
        <f>Q265*H265</f>
        <v>0.00021816000000000001</v>
      </c>
      <c r="S265" s="243">
        <v>0</v>
      </c>
      <c r="T265" s="244">
        <f>S265*H265</f>
        <v>0</v>
      </c>
      <c r="AR265" s="23" t="s">
        <v>252</v>
      </c>
      <c r="AT265" s="23" t="s">
        <v>172</v>
      </c>
      <c r="AU265" s="23" t="s">
        <v>80</v>
      </c>
      <c r="AY265" s="23" t="s">
        <v>169</v>
      </c>
      <c r="BE265" s="245">
        <f>IF(N265="základní",J265,0)</f>
        <v>0</v>
      </c>
      <c r="BF265" s="245">
        <f>IF(N265="snížená",J265,0)</f>
        <v>0</v>
      </c>
      <c r="BG265" s="245">
        <f>IF(N265="zákl. přenesená",J265,0)</f>
        <v>0</v>
      </c>
      <c r="BH265" s="245">
        <f>IF(N265="sníž. přenesená",J265,0)</f>
        <v>0</v>
      </c>
      <c r="BI265" s="245">
        <f>IF(N265="nulová",J265,0)</f>
        <v>0</v>
      </c>
      <c r="BJ265" s="23" t="s">
        <v>76</v>
      </c>
      <c r="BK265" s="245">
        <f>ROUND(I265*H265,2)</f>
        <v>0</v>
      </c>
      <c r="BL265" s="23" t="s">
        <v>252</v>
      </c>
      <c r="BM265" s="23" t="s">
        <v>642</v>
      </c>
    </row>
    <row r="266" s="12" customFormat="1">
      <c r="B266" s="246"/>
      <c r="C266" s="247"/>
      <c r="D266" s="248" t="s">
        <v>183</v>
      </c>
      <c r="E266" s="249" t="s">
        <v>21</v>
      </c>
      <c r="F266" s="250" t="s">
        <v>643</v>
      </c>
      <c r="G266" s="247"/>
      <c r="H266" s="251">
        <v>0.80800000000000005</v>
      </c>
      <c r="I266" s="252"/>
      <c r="J266" s="247"/>
      <c r="K266" s="247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183</v>
      </c>
      <c r="AU266" s="257" t="s">
        <v>80</v>
      </c>
      <c r="AV266" s="12" t="s">
        <v>80</v>
      </c>
      <c r="AW266" s="12" t="s">
        <v>35</v>
      </c>
      <c r="AX266" s="12" t="s">
        <v>76</v>
      </c>
      <c r="AY266" s="257" t="s">
        <v>169</v>
      </c>
    </row>
    <row r="267" s="11" customFormat="1" ht="29.88" customHeight="1">
      <c r="B267" s="218"/>
      <c r="C267" s="219"/>
      <c r="D267" s="220" t="s">
        <v>71</v>
      </c>
      <c r="E267" s="232" t="s">
        <v>495</v>
      </c>
      <c r="F267" s="232" t="s">
        <v>496</v>
      </c>
      <c r="G267" s="219"/>
      <c r="H267" s="219"/>
      <c r="I267" s="222"/>
      <c r="J267" s="233">
        <f>BK267</f>
        <v>0</v>
      </c>
      <c r="K267" s="219"/>
      <c r="L267" s="224"/>
      <c r="M267" s="225"/>
      <c r="N267" s="226"/>
      <c r="O267" s="226"/>
      <c r="P267" s="227">
        <f>SUM(P268:P281)</f>
        <v>0</v>
      </c>
      <c r="Q267" s="226"/>
      <c r="R267" s="227">
        <f>SUM(R268:R281)</f>
        <v>0.035522190000000002</v>
      </c>
      <c r="S267" s="226"/>
      <c r="T267" s="228">
        <f>SUM(T268:T281)</f>
        <v>0</v>
      </c>
      <c r="AR267" s="229" t="s">
        <v>80</v>
      </c>
      <c r="AT267" s="230" t="s">
        <v>71</v>
      </c>
      <c r="AU267" s="230" t="s">
        <v>76</v>
      </c>
      <c r="AY267" s="229" t="s">
        <v>169</v>
      </c>
      <c r="BK267" s="231">
        <f>SUM(BK268:BK281)</f>
        <v>0</v>
      </c>
    </row>
    <row r="268" s="1" customFormat="1" ht="16.5" customHeight="1">
      <c r="B268" s="45"/>
      <c r="C268" s="234" t="s">
        <v>497</v>
      </c>
      <c r="D268" s="234" t="s">
        <v>172</v>
      </c>
      <c r="E268" s="235" t="s">
        <v>498</v>
      </c>
      <c r="F268" s="236" t="s">
        <v>499</v>
      </c>
      <c r="G268" s="237" t="s">
        <v>199</v>
      </c>
      <c r="H268" s="238">
        <v>92.052999999999997</v>
      </c>
      <c r="I268" s="239"/>
      <c r="J268" s="240">
        <f>ROUND(I268*H268,2)</f>
        <v>0</v>
      </c>
      <c r="K268" s="236" t="s">
        <v>181</v>
      </c>
      <c r="L268" s="71"/>
      <c r="M268" s="241" t="s">
        <v>21</v>
      </c>
      <c r="N268" s="242" t="s">
        <v>43</v>
      </c>
      <c r="O268" s="46"/>
      <c r="P268" s="243">
        <f>O268*H268</f>
        <v>0</v>
      </c>
      <c r="Q268" s="243">
        <v>0</v>
      </c>
      <c r="R268" s="243">
        <f>Q268*H268</f>
        <v>0</v>
      </c>
      <c r="S268" s="243">
        <v>0</v>
      </c>
      <c r="T268" s="244">
        <f>S268*H268</f>
        <v>0</v>
      </c>
      <c r="AR268" s="23" t="s">
        <v>252</v>
      </c>
      <c r="AT268" s="23" t="s">
        <v>172</v>
      </c>
      <c r="AU268" s="23" t="s">
        <v>80</v>
      </c>
      <c r="AY268" s="23" t="s">
        <v>169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23" t="s">
        <v>76</v>
      </c>
      <c r="BK268" s="245">
        <f>ROUND(I268*H268,2)</f>
        <v>0</v>
      </c>
      <c r="BL268" s="23" t="s">
        <v>252</v>
      </c>
      <c r="BM268" s="23" t="s">
        <v>644</v>
      </c>
    </row>
    <row r="269" s="12" customFormat="1">
      <c r="B269" s="246"/>
      <c r="C269" s="247"/>
      <c r="D269" s="248" t="s">
        <v>183</v>
      </c>
      <c r="E269" s="249" t="s">
        <v>21</v>
      </c>
      <c r="F269" s="250" t="s">
        <v>645</v>
      </c>
      <c r="G269" s="247"/>
      <c r="H269" s="251">
        <v>34.890999999999998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183</v>
      </c>
      <c r="AU269" s="257" t="s">
        <v>80</v>
      </c>
      <c r="AV269" s="12" t="s">
        <v>80</v>
      </c>
      <c r="AW269" s="12" t="s">
        <v>35</v>
      </c>
      <c r="AX269" s="12" t="s">
        <v>72</v>
      </c>
      <c r="AY269" s="257" t="s">
        <v>169</v>
      </c>
    </row>
    <row r="270" s="12" customFormat="1">
      <c r="B270" s="246"/>
      <c r="C270" s="247"/>
      <c r="D270" s="248" t="s">
        <v>183</v>
      </c>
      <c r="E270" s="249" t="s">
        <v>21</v>
      </c>
      <c r="F270" s="250" t="s">
        <v>502</v>
      </c>
      <c r="G270" s="247"/>
      <c r="H270" s="251">
        <v>-1.5760000000000001</v>
      </c>
      <c r="I270" s="252"/>
      <c r="J270" s="247"/>
      <c r="K270" s="247"/>
      <c r="L270" s="253"/>
      <c r="M270" s="254"/>
      <c r="N270" s="255"/>
      <c r="O270" s="255"/>
      <c r="P270" s="255"/>
      <c r="Q270" s="255"/>
      <c r="R270" s="255"/>
      <c r="S270" s="255"/>
      <c r="T270" s="256"/>
      <c r="AT270" s="257" t="s">
        <v>183</v>
      </c>
      <c r="AU270" s="257" t="s">
        <v>80</v>
      </c>
      <c r="AV270" s="12" t="s">
        <v>80</v>
      </c>
      <c r="AW270" s="12" t="s">
        <v>35</v>
      </c>
      <c r="AX270" s="12" t="s">
        <v>72</v>
      </c>
      <c r="AY270" s="257" t="s">
        <v>169</v>
      </c>
    </row>
    <row r="271" s="12" customFormat="1">
      <c r="B271" s="246"/>
      <c r="C271" s="247"/>
      <c r="D271" s="248" t="s">
        <v>183</v>
      </c>
      <c r="E271" s="249" t="s">
        <v>21</v>
      </c>
      <c r="F271" s="250" t="s">
        <v>207</v>
      </c>
      <c r="G271" s="247"/>
      <c r="H271" s="251">
        <v>-3.6000000000000001</v>
      </c>
      <c r="I271" s="252"/>
      <c r="J271" s="247"/>
      <c r="K271" s="247"/>
      <c r="L271" s="253"/>
      <c r="M271" s="254"/>
      <c r="N271" s="255"/>
      <c r="O271" s="255"/>
      <c r="P271" s="255"/>
      <c r="Q271" s="255"/>
      <c r="R271" s="255"/>
      <c r="S271" s="255"/>
      <c r="T271" s="256"/>
      <c r="AT271" s="257" t="s">
        <v>183</v>
      </c>
      <c r="AU271" s="257" t="s">
        <v>80</v>
      </c>
      <c r="AV271" s="12" t="s">
        <v>80</v>
      </c>
      <c r="AW271" s="12" t="s">
        <v>35</v>
      </c>
      <c r="AX271" s="12" t="s">
        <v>72</v>
      </c>
      <c r="AY271" s="257" t="s">
        <v>169</v>
      </c>
    </row>
    <row r="272" s="12" customFormat="1">
      <c r="B272" s="246"/>
      <c r="C272" s="247"/>
      <c r="D272" s="248" t="s">
        <v>183</v>
      </c>
      <c r="E272" s="249" t="s">
        <v>21</v>
      </c>
      <c r="F272" s="250" t="s">
        <v>646</v>
      </c>
      <c r="G272" s="247"/>
      <c r="H272" s="251">
        <v>62.338000000000001</v>
      </c>
      <c r="I272" s="252"/>
      <c r="J272" s="247"/>
      <c r="K272" s="247"/>
      <c r="L272" s="253"/>
      <c r="M272" s="254"/>
      <c r="N272" s="255"/>
      <c r="O272" s="255"/>
      <c r="P272" s="255"/>
      <c r="Q272" s="255"/>
      <c r="R272" s="255"/>
      <c r="S272" s="255"/>
      <c r="T272" s="256"/>
      <c r="AT272" s="257" t="s">
        <v>183</v>
      </c>
      <c r="AU272" s="257" t="s">
        <v>80</v>
      </c>
      <c r="AV272" s="12" t="s">
        <v>80</v>
      </c>
      <c r="AW272" s="12" t="s">
        <v>35</v>
      </c>
      <c r="AX272" s="12" t="s">
        <v>72</v>
      </c>
      <c r="AY272" s="257" t="s">
        <v>169</v>
      </c>
    </row>
    <row r="273" s="13" customFormat="1">
      <c r="B273" s="270"/>
      <c r="C273" s="271"/>
      <c r="D273" s="248" t="s">
        <v>183</v>
      </c>
      <c r="E273" s="272" t="s">
        <v>21</v>
      </c>
      <c r="F273" s="273" t="s">
        <v>209</v>
      </c>
      <c r="G273" s="271"/>
      <c r="H273" s="274">
        <v>92.052999999999997</v>
      </c>
      <c r="I273" s="275"/>
      <c r="J273" s="271"/>
      <c r="K273" s="271"/>
      <c r="L273" s="276"/>
      <c r="M273" s="277"/>
      <c r="N273" s="278"/>
      <c r="O273" s="278"/>
      <c r="P273" s="278"/>
      <c r="Q273" s="278"/>
      <c r="R273" s="278"/>
      <c r="S273" s="278"/>
      <c r="T273" s="279"/>
      <c r="AT273" s="280" t="s">
        <v>183</v>
      </c>
      <c r="AU273" s="280" t="s">
        <v>80</v>
      </c>
      <c r="AV273" s="13" t="s">
        <v>95</v>
      </c>
      <c r="AW273" s="13" t="s">
        <v>35</v>
      </c>
      <c r="AX273" s="13" t="s">
        <v>76</v>
      </c>
      <c r="AY273" s="280" t="s">
        <v>169</v>
      </c>
    </row>
    <row r="274" s="1" customFormat="1" ht="25.5" customHeight="1">
      <c r="B274" s="45"/>
      <c r="C274" s="234" t="s">
        <v>505</v>
      </c>
      <c r="D274" s="234" t="s">
        <v>172</v>
      </c>
      <c r="E274" s="235" t="s">
        <v>506</v>
      </c>
      <c r="F274" s="236" t="s">
        <v>507</v>
      </c>
      <c r="G274" s="237" t="s">
        <v>199</v>
      </c>
      <c r="H274" s="238">
        <v>107.643</v>
      </c>
      <c r="I274" s="239"/>
      <c r="J274" s="240">
        <f>ROUND(I274*H274,2)</f>
        <v>0</v>
      </c>
      <c r="K274" s="236" t="s">
        <v>181</v>
      </c>
      <c r="L274" s="71"/>
      <c r="M274" s="241" t="s">
        <v>21</v>
      </c>
      <c r="N274" s="242" t="s">
        <v>43</v>
      </c>
      <c r="O274" s="46"/>
      <c r="P274" s="243">
        <f>O274*H274</f>
        <v>0</v>
      </c>
      <c r="Q274" s="243">
        <v>0.00020000000000000001</v>
      </c>
      <c r="R274" s="243">
        <f>Q274*H274</f>
        <v>0.021528600000000002</v>
      </c>
      <c r="S274" s="243">
        <v>0</v>
      </c>
      <c r="T274" s="244">
        <f>S274*H274</f>
        <v>0</v>
      </c>
      <c r="AR274" s="23" t="s">
        <v>252</v>
      </c>
      <c r="AT274" s="23" t="s">
        <v>172</v>
      </c>
      <c r="AU274" s="23" t="s">
        <v>80</v>
      </c>
      <c r="AY274" s="23" t="s">
        <v>169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3" t="s">
        <v>76</v>
      </c>
      <c r="BK274" s="245">
        <f>ROUND(I274*H274,2)</f>
        <v>0</v>
      </c>
      <c r="BL274" s="23" t="s">
        <v>252</v>
      </c>
      <c r="BM274" s="23" t="s">
        <v>647</v>
      </c>
    </row>
    <row r="275" s="12" customFormat="1">
      <c r="B275" s="246"/>
      <c r="C275" s="247"/>
      <c r="D275" s="248" t="s">
        <v>183</v>
      </c>
      <c r="E275" s="249" t="s">
        <v>21</v>
      </c>
      <c r="F275" s="250" t="s">
        <v>645</v>
      </c>
      <c r="G275" s="247"/>
      <c r="H275" s="251">
        <v>34.890999999999998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183</v>
      </c>
      <c r="AU275" s="257" t="s">
        <v>80</v>
      </c>
      <c r="AV275" s="12" t="s">
        <v>80</v>
      </c>
      <c r="AW275" s="12" t="s">
        <v>35</v>
      </c>
      <c r="AX275" s="12" t="s">
        <v>72</v>
      </c>
      <c r="AY275" s="257" t="s">
        <v>169</v>
      </c>
    </row>
    <row r="276" s="12" customFormat="1">
      <c r="B276" s="246"/>
      <c r="C276" s="247"/>
      <c r="D276" s="248" t="s">
        <v>183</v>
      </c>
      <c r="E276" s="249" t="s">
        <v>21</v>
      </c>
      <c r="F276" s="250" t="s">
        <v>502</v>
      </c>
      <c r="G276" s="247"/>
      <c r="H276" s="251">
        <v>-1.5760000000000001</v>
      </c>
      <c r="I276" s="252"/>
      <c r="J276" s="247"/>
      <c r="K276" s="247"/>
      <c r="L276" s="253"/>
      <c r="M276" s="254"/>
      <c r="N276" s="255"/>
      <c r="O276" s="255"/>
      <c r="P276" s="255"/>
      <c r="Q276" s="255"/>
      <c r="R276" s="255"/>
      <c r="S276" s="255"/>
      <c r="T276" s="256"/>
      <c r="AT276" s="257" t="s">
        <v>183</v>
      </c>
      <c r="AU276" s="257" t="s">
        <v>80</v>
      </c>
      <c r="AV276" s="12" t="s">
        <v>80</v>
      </c>
      <c r="AW276" s="12" t="s">
        <v>35</v>
      </c>
      <c r="AX276" s="12" t="s">
        <v>72</v>
      </c>
      <c r="AY276" s="257" t="s">
        <v>169</v>
      </c>
    </row>
    <row r="277" s="12" customFormat="1">
      <c r="B277" s="246"/>
      <c r="C277" s="247"/>
      <c r="D277" s="248" t="s">
        <v>183</v>
      </c>
      <c r="E277" s="249" t="s">
        <v>21</v>
      </c>
      <c r="F277" s="250" t="s">
        <v>206</v>
      </c>
      <c r="G277" s="247"/>
      <c r="H277" s="251">
        <v>15.59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183</v>
      </c>
      <c r="AU277" s="257" t="s">
        <v>80</v>
      </c>
      <c r="AV277" s="12" t="s">
        <v>80</v>
      </c>
      <c r="AW277" s="12" t="s">
        <v>35</v>
      </c>
      <c r="AX277" s="12" t="s">
        <v>72</v>
      </c>
      <c r="AY277" s="257" t="s">
        <v>169</v>
      </c>
    </row>
    <row r="278" s="12" customFormat="1">
      <c r="B278" s="246"/>
      <c r="C278" s="247"/>
      <c r="D278" s="248" t="s">
        <v>183</v>
      </c>
      <c r="E278" s="249" t="s">
        <v>21</v>
      </c>
      <c r="F278" s="250" t="s">
        <v>207</v>
      </c>
      <c r="G278" s="247"/>
      <c r="H278" s="251">
        <v>-3.6000000000000001</v>
      </c>
      <c r="I278" s="252"/>
      <c r="J278" s="247"/>
      <c r="K278" s="247"/>
      <c r="L278" s="253"/>
      <c r="M278" s="254"/>
      <c r="N278" s="255"/>
      <c r="O278" s="255"/>
      <c r="P278" s="255"/>
      <c r="Q278" s="255"/>
      <c r="R278" s="255"/>
      <c r="S278" s="255"/>
      <c r="T278" s="256"/>
      <c r="AT278" s="257" t="s">
        <v>183</v>
      </c>
      <c r="AU278" s="257" t="s">
        <v>80</v>
      </c>
      <c r="AV278" s="12" t="s">
        <v>80</v>
      </c>
      <c r="AW278" s="12" t="s">
        <v>35</v>
      </c>
      <c r="AX278" s="12" t="s">
        <v>72</v>
      </c>
      <c r="AY278" s="257" t="s">
        <v>169</v>
      </c>
    </row>
    <row r="279" s="12" customFormat="1">
      <c r="B279" s="246"/>
      <c r="C279" s="247"/>
      <c r="D279" s="248" t="s">
        <v>183</v>
      </c>
      <c r="E279" s="249" t="s">
        <v>21</v>
      </c>
      <c r="F279" s="250" t="s">
        <v>646</v>
      </c>
      <c r="G279" s="247"/>
      <c r="H279" s="251">
        <v>62.338000000000001</v>
      </c>
      <c r="I279" s="252"/>
      <c r="J279" s="247"/>
      <c r="K279" s="247"/>
      <c r="L279" s="253"/>
      <c r="M279" s="254"/>
      <c r="N279" s="255"/>
      <c r="O279" s="255"/>
      <c r="P279" s="255"/>
      <c r="Q279" s="255"/>
      <c r="R279" s="255"/>
      <c r="S279" s="255"/>
      <c r="T279" s="256"/>
      <c r="AT279" s="257" t="s">
        <v>183</v>
      </c>
      <c r="AU279" s="257" t="s">
        <v>80</v>
      </c>
      <c r="AV279" s="12" t="s">
        <v>80</v>
      </c>
      <c r="AW279" s="12" t="s">
        <v>35</v>
      </c>
      <c r="AX279" s="12" t="s">
        <v>72</v>
      </c>
      <c r="AY279" s="257" t="s">
        <v>169</v>
      </c>
    </row>
    <row r="280" s="13" customFormat="1">
      <c r="B280" s="270"/>
      <c r="C280" s="271"/>
      <c r="D280" s="248" t="s">
        <v>183</v>
      </c>
      <c r="E280" s="272" t="s">
        <v>21</v>
      </c>
      <c r="F280" s="273" t="s">
        <v>209</v>
      </c>
      <c r="G280" s="271"/>
      <c r="H280" s="274">
        <v>107.643</v>
      </c>
      <c r="I280" s="275"/>
      <c r="J280" s="271"/>
      <c r="K280" s="271"/>
      <c r="L280" s="276"/>
      <c r="M280" s="277"/>
      <c r="N280" s="278"/>
      <c r="O280" s="278"/>
      <c r="P280" s="278"/>
      <c r="Q280" s="278"/>
      <c r="R280" s="278"/>
      <c r="S280" s="278"/>
      <c r="T280" s="279"/>
      <c r="AT280" s="280" t="s">
        <v>183</v>
      </c>
      <c r="AU280" s="280" t="s">
        <v>80</v>
      </c>
      <c r="AV280" s="13" t="s">
        <v>95</v>
      </c>
      <c r="AW280" s="13" t="s">
        <v>35</v>
      </c>
      <c r="AX280" s="13" t="s">
        <v>76</v>
      </c>
      <c r="AY280" s="280" t="s">
        <v>169</v>
      </c>
    </row>
    <row r="281" s="1" customFormat="1" ht="25.5" customHeight="1">
      <c r="B281" s="45"/>
      <c r="C281" s="234" t="s">
        <v>511</v>
      </c>
      <c r="D281" s="234" t="s">
        <v>172</v>
      </c>
      <c r="E281" s="235" t="s">
        <v>512</v>
      </c>
      <c r="F281" s="236" t="s">
        <v>513</v>
      </c>
      <c r="G281" s="237" t="s">
        <v>199</v>
      </c>
      <c r="H281" s="238">
        <v>107.643</v>
      </c>
      <c r="I281" s="239"/>
      <c r="J281" s="240">
        <f>ROUND(I281*H281,2)</f>
        <v>0</v>
      </c>
      <c r="K281" s="236" t="s">
        <v>181</v>
      </c>
      <c r="L281" s="71"/>
      <c r="M281" s="241" t="s">
        <v>21</v>
      </c>
      <c r="N281" s="242" t="s">
        <v>43</v>
      </c>
      <c r="O281" s="46"/>
      <c r="P281" s="243">
        <f>O281*H281</f>
        <v>0</v>
      </c>
      <c r="Q281" s="243">
        <v>0.00012999999999999999</v>
      </c>
      <c r="R281" s="243">
        <f>Q281*H281</f>
        <v>0.013993589999999999</v>
      </c>
      <c r="S281" s="243">
        <v>0</v>
      </c>
      <c r="T281" s="244">
        <f>S281*H281</f>
        <v>0</v>
      </c>
      <c r="AR281" s="23" t="s">
        <v>252</v>
      </c>
      <c r="AT281" s="23" t="s">
        <v>172</v>
      </c>
      <c r="AU281" s="23" t="s">
        <v>80</v>
      </c>
      <c r="AY281" s="23" t="s">
        <v>169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3" t="s">
        <v>76</v>
      </c>
      <c r="BK281" s="245">
        <f>ROUND(I281*H281,2)</f>
        <v>0</v>
      </c>
      <c r="BL281" s="23" t="s">
        <v>252</v>
      </c>
      <c r="BM281" s="23" t="s">
        <v>648</v>
      </c>
    </row>
    <row r="282" s="11" customFormat="1" ht="37.44" customHeight="1">
      <c r="B282" s="218"/>
      <c r="C282" s="219"/>
      <c r="D282" s="220" t="s">
        <v>71</v>
      </c>
      <c r="E282" s="221" t="s">
        <v>190</v>
      </c>
      <c r="F282" s="221" t="s">
        <v>515</v>
      </c>
      <c r="G282" s="219"/>
      <c r="H282" s="219"/>
      <c r="I282" s="222"/>
      <c r="J282" s="223">
        <f>BK282</f>
        <v>0</v>
      </c>
      <c r="K282" s="219"/>
      <c r="L282" s="224"/>
      <c r="M282" s="225"/>
      <c r="N282" s="226"/>
      <c r="O282" s="226"/>
      <c r="P282" s="227">
        <f>P283</f>
        <v>0</v>
      </c>
      <c r="Q282" s="226"/>
      <c r="R282" s="227">
        <f>R283</f>
        <v>0</v>
      </c>
      <c r="S282" s="226"/>
      <c r="T282" s="228">
        <f>T283</f>
        <v>0</v>
      </c>
      <c r="AR282" s="229" t="s">
        <v>91</v>
      </c>
      <c r="AT282" s="230" t="s">
        <v>71</v>
      </c>
      <c r="AU282" s="230" t="s">
        <v>72</v>
      </c>
      <c r="AY282" s="229" t="s">
        <v>169</v>
      </c>
      <c r="BK282" s="231">
        <f>BK283</f>
        <v>0</v>
      </c>
    </row>
    <row r="283" s="11" customFormat="1" ht="19.92" customHeight="1">
      <c r="B283" s="218"/>
      <c r="C283" s="219"/>
      <c r="D283" s="220" t="s">
        <v>71</v>
      </c>
      <c r="E283" s="232" t="s">
        <v>516</v>
      </c>
      <c r="F283" s="232" t="s">
        <v>517</v>
      </c>
      <c r="G283" s="219"/>
      <c r="H283" s="219"/>
      <c r="I283" s="222"/>
      <c r="J283" s="233">
        <f>BK283</f>
        <v>0</v>
      </c>
      <c r="K283" s="219"/>
      <c r="L283" s="224"/>
      <c r="M283" s="225"/>
      <c r="N283" s="226"/>
      <c r="O283" s="226"/>
      <c r="P283" s="227">
        <f>SUM(P284:P291)</f>
        <v>0</v>
      </c>
      <c r="Q283" s="226"/>
      <c r="R283" s="227">
        <f>SUM(R284:R291)</f>
        <v>0</v>
      </c>
      <c r="S283" s="226"/>
      <c r="T283" s="228">
        <f>SUM(T284:T291)</f>
        <v>0</v>
      </c>
      <c r="AR283" s="229" t="s">
        <v>91</v>
      </c>
      <c r="AT283" s="230" t="s">
        <v>71</v>
      </c>
      <c r="AU283" s="230" t="s">
        <v>76</v>
      </c>
      <c r="AY283" s="229" t="s">
        <v>169</v>
      </c>
      <c r="BK283" s="231">
        <f>SUM(BK284:BK291)</f>
        <v>0</v>
      </c>
    </row>
    <row r="284" s="1" customFormat="1" ht="16.5" customHeight="1">
      <c r="B284" s="45"/>
      <c r="C284" s="234" t="s">
        <v>518</v>
      </c>
      <c r="D284" s="234" t="s">
        <v>172</v>
      </c>
      <c r="E284" s="235" t="s">
        <v>519</v>
      </c>
      <c r="F284" s="236" t="s">
        <v>520</v>
      </c>
      <c r="G284" s="237" t="s">
        <v>175</v>
      </c>
      <c r="H284" s="238">
        <v>1</v>
      </c>
      <c r="I284" s="239"/>
      <c r="J284" s="240">
        <f>ROUND(I284*H284,2)</f>
        <v>0</v>
      </c>
      <c r="K284" s="236" t="s">
        <v>21</v>
      </c>
      <c r="L284" s="71"/>
      <c r="M284" s="241" t="s">
        <v>21</v>
      </c>
      <c r="N284" s="242" t="s">
        <v>43</v>
      </c>
      <c r="O284" s="46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AR284" s="23" t="s">
        <v>511</v>
      </c>
      <c r="AT284" s="23" t="s">
        <v>172</v>
      </c>
      <c r="AU284" s="23" t="s">
        <v>80</v>
      </c>
      <c r="AY284" s="23" t="s">
        <v>169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23" t="s">
        <v>76</v>
      </c>
      <c r="BK284" s="245">
        <f>ROUND(I284*H284,2)</f>
        <v>0</v>
      </c>
      <c r="BL284" s="23" t="s">
        <v>511</v>
      </c>
      <c r="BM284" s="23" t="s">
        <v>649</v>
      </c>
    </row>
    <row r="285" s="12" customFormat="1">
      <c r="B285" s="246"/>
      <c r="C285" s="247"/>
      <c r="D285" s="248" t="s">
        <v>183</v>
      </c>
      <c r="E285" s="249" t="s">
        <v>21</v>
      </c>
      <c r="F285" s="250" t="s">
        <v>522</v>
      </c>
      <c r="G285" s="247"/>
      <c r="H285" s="251">
        <v>1</v>
      </c>
      <c r="I285" s="252"/>
      <c r="J285" s="247"/>
      <c r="K285" s="247"/>
      <c r="L285" s="253"/>
      <c r="M285" s="254"/>
      <c r="N285" s="255"/>
      <c r="O285" s="255"/>
      <c r="P285" s="255"/>
      <c r="Q285" s="255"/>
      <c r="R285" s="255"/>
      <c r="S285" s="255"/>
      <c r="T285" s="256"/>
      <c r="AT285" s="257" t="s">
        <v>183</v>
      </c>
      <c r="AU285" s="257" t="s">
        <v>80</v>
      </c>
      <c r="AV285" s="12" t="s">
        <v>80</v>
      </c>
      <c r="AW285" s="12" t="s">
        <v>35</v>
      </c>
      <c r="AX285" s="12" t="s">
        <v>76</v>
      </c>
      <c r="AY285" s="257" t="s">
        <v>169</v>
      </c>
    </row>
    <row r="286" s="1" customFormat="1" ht="16.5" customHeight="1">
      <c r="B286" s="45"/>
      <c r="C286" s="234" t="s">
        <v>523</v>
      </c>
      <c r="D286" s="234" t="s">
        <v>172</v>
      </c>
      <c r="E286" s="235" t="s">
        <v>524</v>
      </c>
      <c r="F286" s="236" t="s">
        <v>525</v>
      </c>
      <c r="G286" s="237" t="s">
        <v>175</v>
      </c>
      <c r="H286" s="238">
        <v>1</v>
      </c>
      <c r="I286" s="239"/>
      <c r="J286" s="240">
        <f>ROUND(I286*H286,2)</f>
        <v>0</v>
      </c>
      <c r="K286" s="236" t="s">
        <v>21</v>
      </c>
      <c r="L286" s="71"/>
      <c r="M286" s="241" t="s">
        <v>21</v>
      </c>
      <c r="N286" s="242" t="s">
        <v>43</v>
      </c>
      <c r="O286" s="46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AR286" s="23" t="s">
        <v>511</v>
      </c>
      <c r="AT286" s="23" t="s">
        <v>172</v>
      </c>
      <c r="AU286" s="23" t="s">
        <v>80</v>
      </c>
      <c r="AY286" s="23" t="s">
        <v>169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23" t="s">
        <v>76</v>
      </c>
      <c r="BK286" s="245">
        <f>ROUND(I286*H286,2)</f>
        <v>0</v>
      </c>
      <c r="BL286" s="23" t="s">
        <v>511</v>
      </c>
      <c r="BM286" s="23" t="s">
        <v>650</v>
      </c>
    </row>
    <row r="287" s="12" customFormat="1">
      <c r="B287" s="246"/>
      <c r="C287" s="247"/>
      <c r="D287" s="248" t="s">
        <v>183</v>
      </c>
      <c r="E287" s="249" t="s">
        <v>21</v>
      </c>
      <c r="F287" s="250" t="s">
        <v>527</v>
      </c>
      <c r="G287" s="247"/>
      <c r="H287" s="251">
        <v>1</v>
      </c>
      <c r="I287" s="252"/>
      <c r="J287" s="247"/>
      <c r="K287" s="247"/>
      <c r="L287" s="253"/>
      <c r="M287" s="254"/>
      <c r="N287" s="255"/>
      <c r="O287" s="255"/>
      <c r="P287" s="255"/>
      <c r="Q287" s="255"/>
      <c r="R287" s="255"/>
      <c r="S287" s="255"/>
      <c r="T287" s="256"/>
      <c r="AT287" s="257" t="s">
        <v>183</v>
      </c>
      <c r="AU287" s="257" t="s">
        <v>80</v>
      </c>
      <c r="AV287" s="12" t="s">
        <v>80</v>
      </c>
      <c r="AW287" s="12" t="s">
        <v>35</v>
      </c>
      <c r="AX287" s="12" t="s">
        <v>76</v>
      </c>
      <c r="AY287" s="257" t="s">
        <v>169</v>
      </c>
    </row>
    <row r="288" s="1" customFormat="1" ht="16.5" customHeight="1">
      <c r="B288" s="45"/>
      <c r="C288" s="234" t="s">
        <v>528</v>
      </c>
      <c r="D288" s="234" t="s">
        <v>172</v>
      </c>
      <c r="E288" s="235" t="s">
        <v>529</v>
      </c>
      <c r="F288" s="236" t="s">
        <v>530</v>
      </c>
      <c r="G288" s="237" t="s">
        <v>175</v>
      </c>
      <c r="H288" s="238">
        <v>1</v>
      </c>
      <c r="I288" s="239"/>
      <c r="J288" s="240">
        <f>ROUND(I288*H288,2)</f>
        <v>0</v>
      </c>
      <c r="K288" s="236" t="s">
        <v>21</v>
      </c>
      <c r="L288" s="71"/>
      <c r="M288" s="241" t="s">
        <v>21</v>
      </c>
      <c r="N288" s="242" t="s">
        <v>43</v>
      </c>
      <c r="O288" s="46"/>
      <c r="P288" s="243">
        <f>O288*H288</f>
        <v>0</v>
      </c>
      <c r="Q288" s="243">
        <v>0</v>
      </c>
      <c r="R288" s="243">
        <f>Q288*H288</f>
        <v>0</v>
      </c>
      <c r="S288" s="243">
        <v>0</v>
      </c>
      <c r="T288" s="244">
        <f>S288*H288</f>
        <v>0</v>
      </c>
      <c r="AR288" s="23" t="s">
        <v>511</v>
      </c>
      <c r="AT288" s="23" t="s">
        <v>172</v>
      </c>
      <c r="AU288" s="23" t="s">
        <v>80</v>
      </c>
      <c r="AY288" s="23" t="s">
        <v>169</v>
      </c>
      <c r="BE288" s="245">
        <f>IF(N288="základní",J288,0)</f>
        <v>0</v>
      </c>
      <c r="BF288" s="245">
        <f>IF(N288="snížená",J288,0)</f>
        <v>0</v>
      </c>
      <c r="BG288" s="245">
        <f>IF(N288="zákl. přenesená",J288,0)</f>
        <v>0</v>
      </c>
      <c r="BH288" s="245">
        <f>IF(N288="sníž. přenesená",J288,0)</f>
        <v>0</v>
      </c>
      <c r="BI288" s="245">
        <f>IF(N288="nulová",J288,0)</f>
        <v>0</v>
      </c>
      <c r="BJ288" s="23" t="s">
        <v>76</v>
      </c>
      <c r="BK288" s="245">
        <f>ROUND(I288*H288,2)</f>
        <v>0</v>
      </c>
      <c r="BL288" s="23" t="s">
        <v>511</v>
      </c>
      <c r="BM288" s="23" t="s">
        <v>651</v>
      </c>
    </row>
    <row r="289" s="12" customFormat="1">
      <c r="B289" s="246"/>
      <c r="C289" s="247"/>
      <c r="D289" s="248" t="s">
        <v>183</v>
      </c>
      <c r="E289" s="249" t="s">
        <v>21</v>
      </c>
      <c r="F289" s="250" t="s">
        <v>532</v>
      </c>
      <c r="G289" s="247"/>
      <c r="H289" s="251">
        <v>1</v>
      </c>
      <c r="I289" s="252"/>
      <c r="J289" s="247"/>
      <c r="K289" s="247"/>
      <c r="L289" s="253"/>
      <c r="M289" s="254"/>
      <c r="N289" s="255"/>
      <c r="O289" s="255"/>
      <c r="P289" s="255"/>
      <c r="Q289" s="255"/>
      <c r="R289" s="255"/>
      <c r="S289" s="255"/>
      <c r="T289" s="256"/>
      <c r="AT289" s="257" t="s">
        <v>183</v>
      </c>
      <c r="AU289" s="257" t="s">
        <v>80</v>
      </c>
      <c r="AV289" s="12" t="s">
        <v>80</v>
      </c>
      <c r="AW289" s="12" t="s">
        <v>35</v>
      </c>
      <c r="AX289" s="12" t="s">
        <v>76</v>
      </c>
      <c r="AY289" s="257" t="s">
        <v>169</v>
      </c>
    </row>
    <row r="290" s="1" customFormat="1" ht="16.5" customHeight="1">
      <c r="B290" s="45"/>
      <c r="C290" s="234" t="s">
        <v>533</v>
      </c>
      <c r="D290" s="234" t="s">
        <v>172</v>
      </c>
      <c r="E290" s="235" t="s">
        <v>534</v>
      </c>
      <c r="F290" s="236" t="s">
        <v>535</v>
      </c>
      <c r="G290" s="237" t="s">
        <v>175</v>
      </c>
      <c r="H290" s="238">
        <v>1</v>
      </c>
      <c r="I290" s="239"/>
      <c r="J290" s="240">
        <f>ROUND(I290*H290,2)</f>
        <v>0</v>
      </c>
      <c r="K290" s="236" t="s">
        <v>21</v>
      </c>
      <c r="L290" s="71"/>
      <c r="M290" s="241" t="s">
        <v>21</v>
      </c>
      <c r="N290" s="242" t="s">
        <v>43</v>
      </c>
      <c r="O290" s="46"/>
      <c r="P290" s="243">
        <f>O290*H290</f>
        <v>0</v>
      </c>
      <c r="Q290" s="243">
        <v>0</v>
      </c>
      <c r="R290" s="243">
        <f>Q290*H290</f>
        <v>0</v>
      </c>
      <c r="S290" s="243">
        <v>0</v>
      </c>
      <c r="T290" s="244">
        <f>S290*H290</f>
        <v>0</v>
      </c>
      <c r="AR290" s="23" t="s">
        <v>511</v>
      </c>
      <c r="AT290" s="23" t="s">
        <v>172</v>
      </c>
      <c r="AU290" s="23" t="s">
        <v>80</v>
      </c>
      <c r="AY290" s="23" t="s">
        <v>169</v>
      </c>
      <c r="BE290" s="245">
        <f>IF(N290="základní",J290,0)</f>
        <v>0</v>
      </c>
      <c r="BF290" s="245">
        <f>IF(N290="snížená",J290,0)</f>
        <v>0</v>
      </c>
      <c r="BG290" s="245">
        <f>IF(N290="zákl. přenesená",J290,0)</f>
        <v>0</v>
      </c>
      <c r="BH290" s="245">
        <f>IF(N290="sníž. přenesená",J290,0)</f>
        <v>0</v>
      </c>
      <c r="BI290" s="245">
        <f>IF(N290="nulová",J290,0)</f>
        <v>0</v>
      </c>
      <c r="BJ290" s="23" t="s">
        <v>76</v>
      </c>
      <c r="BK290" s="245">
        <f>ROUND(I290*H290,2)</f>
        <v>0</v>
      </c>
      <c r="BL290" s="23" t="s">
        <v>511</v>
      </c>
      <c r="BM290" s="23" t="s">
        <v>652</v>
      </c>
    </row>
    <row r="291" s="12" customFormat="1">
      <c r="B291" s="246"/>
      <c r="C291" s="247"/>
      <c r="D291" s="248" t="s">
        <v>183</v>
      </c>
      <c r="E291" s="249" t="s">
        <v>21</v>
      </c>
      <c r="F291" s="250" t="s">
        <v>537</v>
      </c>
      <c r="G291" s="247"/>
      <c r="H291" s="251">
        <v>1</v>
      </c>
      <c r="I291" s="252"/>
      <c r="J291" s="247"/>
      <c r="K291" s="247"/>
      <c r="L291" s="253"/>
      <c r="M291" s="254"/>
      <c r="N291" s="255"/>
      <c r="O291" s="255"/>
      <c r="P291" s="255"/>
      <c r="Q291" s="255"/>
      <c r="R291" s="255"/>
      <c r="S291" s="255"/>
      <c r="T291" s="256"/>
      <c r="AT291" s="257" t="s">
        <v>183</v>
      </c>
      <c r="AU291" s="257" t="s">
        <v>80</v>
      </c>
      <c r="AV291" s="12" t="s">
        <v>80</v>
      </c>
      <c r="AW291" s="12" t="s">
        <v>35</v>
      </c>
      <c r="AX291" s="12" t="s">
        <v>76</v>
      </c>
      <c r="AY291" s="257" t="s">
        <v>169</v>
      </c>
    </row>
    <row r="292" s="11" customFormat="1" ht="37.44" customHeight="1">
      <c r="B292" s="218"/>
      <c r="C292" s="219"/>
      <c r="D292" s="220" t="s">
        <v>71</v>
      </c>
      <c r="E292" s="221" t="s">
        <v>538</v>
      </c>
      <c r="F292" s="221" t="s">
        <v>539</v>
      </c>
      <c r="G292" s="219"/>
      <c r="H292" s="219"/>
      <c r="I292" s="222"/>
      <c r="J292" s="223">
        <f>BK292</f>
        <v>0</v>
      </c>
      <c r="K292" s="219"/>
      <c r="L292" s="224"/>
      <c r="M292" s="225"/>
      <c r="N292" s="226"/>
      <c r="O292" s="226"/>
      <c r="P292" s="227">
        <f>SUM(P293:P297)</f>
        <v>0</v>
      </c>
      <c r="Q292" s="226"/>
      <c r="R292" s="227">
        <f>SUM(R293:R297)</f>
        <v>0</v>
      </c>
      <c r="S292" s="226"/>
      <c r="T292" s="228">
        <f>SUM(T293:T297)</f>
        <v>0</v>
      </c>
      <c r="AR292" s="229" t="s">
        <v>95</v>
      </c>
      <c r="AT292" s="230" t="s">
        <v>71</v>
      </c>
      <c r="AU292" s="230" t="s">
        <v>72</v>
      </c>
      <c r="AY292" s="229" t="s">
        <v>169</v>
      </c>
      <c r="BK292" s="231">
        <f>SUM(BK293:BK297)</f>
        <v>0</v>
      </c>
    </row>
    <row r="293" s="1" customFormat="1" ht="16.5" customHeight="1">
      <c r="B293" s="45"/>
      <c r="C293" s="234" t="s">
        <v>540</v>
      </c>
      <c r="D293" s="234" t="s">
        <v>172</v>
      </c>
      <c r="E293" s="235" t="s">
        <v>538</v>
      </c>
      <c r="F293" s="236" t="s">
        <v>541</v>
      </c>
      <c r="G293" s="237" t="s">
        <v>175</v>
      </c>
      <c r="H293" s="238">
        <v>1</v>
      </c>
      <c r="I293" s="239"/>
      <c r="J293" s="240">
        <f>ROUND(I293*H293,2)</f>
        <v>0</v>
      </c>
      <c r="K293" s="236" t="s">
        <v>21</v>
      </c>
      <c r="L293" s="71"/>
      <c r="M293" s="241" t="s">
        <v>21</v>
      </c>
      <c r="N293" s="242" t="s">
        <v>43</v>
      </c>
      <c r="O293" s="46"/>
      <c r="P293" s="243">
        <f>O293*H293</f>
        <v>0</v>
      </c>
      <c r="Q293" s="243">
        <v>0</v>
      </c>
      <c r="R293" s="243">
        <f>Q293*H293</f>
        <v>0</v>
      </c>
      <c r="S293" s="243">
        <v>0</v>
      </c>
      <c r="T293" s="244">
        <f>S293*H293</f>
        <v>0</v>
      </c>
      <c r="AR293" s="23" t="s">
        <v>542</v>
      </c>
      <c r="AT293" s="23" t="s">
        <v>172</v>
      </c>
      <c r="AU293" s="23" t="s">
        <v>76</v>
      </c>
      <c r="AY293" s="23" t="s">
        <v>169</v>
      </c>
      <c r="BE293" s="245">
        <f>IF(N293="základní",J293,0)</f>
        <v>0</v>
      </c>
      <c r="BF293" s="245">
        <f>IF(N293="snížená",J293,0)</f>
        <v>0</v>
      </c>
      <c r="BG293" s="245">
        <f>IF(N293="zákl. přenesená",J293,0)</f>
        <v>0</v>
      </c>
      <c r="BH293" s="245">
        <f>IF(N293="sníž. přenesená",J293,0)</f>
        <v>0</v>
      </c>
      <c r="BI293" s="245">
        <f>IF(N293="nulová",J293,0)</f>
        <v>0</v>
      </c>
      <c r="BJ293" s="23" t="s">
        <v>76</v>
      </c>
      <c r="BK293" s="245">
        <f>ROUND(I293*H293,2)</f>
        <v>0</v>
      </c>
      <c r="BL293" s="23" t="s">
        <v>542</v>
      </c>
      <c r="BM293" s="23" t="s">
        <v>653</v>
      </c>
    </row>
    <row r="294" s="12" customFormat="1">
      <c r="B294" s="246"/>
      <c r="C294" s="247"/>
      <c r="D294" s="248" t="s">
        <v>183</v>
      </c>
      <c r="E294" s="249" t="s">
        <v>21</v>
      </c>
      <c r="F294" s="250" t="s">
        <v>544</v>
      </c>
      <c r="G294" s="247"/>
      <c r="H294" s="251">
        <v>1</v>
      </c>
      <c r="I294" s="252"/>
      <c r="J294" s="247"/>
      <c r="K294" s="247"/>
      <c r="L294" s="253"/>
      <c r="M294" s="254"/>
      <c r="N294" s="255"/>
      <c r="O294" s="255"/>
      <c r="P294" s="255"/>
      <c r="Q294" s="255"/>
      <c r="R294" s="255"/>
      <c r="S294" s="255"/>
      <c r="T294" s="256"/>
      <c r="AT294" s="257" t="s">
        <v>183</v>
      </c>
      <c r="AU294" s="257" t="s">
        <v>76</v>
      </c>
      <c r="AV294" s="12" t="s">
        <v>80</v>
      </c>
      <c r="AW294" s="12" t="s">
        <v>35</v>
      </c>
      <c r="AX294" s="12" t="s">
        <v>76</v>
      </c>
      <c r="AY294" s="257" t="s">
        <v>169</v>
      </c>
    </row>
    <row r="295" s="1" customFormat="1" ht="16.5" customHeight="1">
      <c r="B295" s="45"/>
      <c r="C295" s="234" t="s">
        <v>545</v>
      </c>
      <c r="D295" s="234" t="s">
        <v>172</v>
      </c>
      <c r="E295" s="235" t="s">
        <v>546</v>
      </c>
      <c r="F295" s="236" t="s">
        <v>547</v>
      </c>
      <c r="G295" s="237" t="s">
        <v>175</v>
      </c>
      <c r="H295" s="238">
        <v>1</v>
      </c>
      <c r="I295" s="239"/>
      <c r="J295" s="240">
        <f>ROUND(I295*H295,2)</f>
        <v>0</v>
      </c>
      <c r="K295" s="236" t="s">
        <v>21</v>
      </c>
      <c r="L295" s="71"/>
      <c r="M295" s="241" t="s">
        <v>21</v>
      </c>
      <c r="N295" s="242" t="s">
        <v>43</v>
      </c>
      <c r="O295" s="46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AR295" s="23" t="s">
        <v>542</v>
      </c>
      <c r="AT295" s="23" t="s">
        <v>172</v>
      </c>
      <c r="AU295" s="23" t="s">
        <v>76</v>
      </c>
      <c r="AY295" s="23" t="s">
        <v>169</v>
      </c>
      <c r="BE295" s="245">
        <f>IF(N295="základní",J295,0)</f>
        <v>0</v>
      </c>
      <c r="BF295" s="245">
        <f>IF(N295="snížená",J295,0)</f>
        <v>0</v>
      </c>
      <c r="BG295" s="245">
        <f>IF(N295="zákl. přenesená",J295,0)</f>
        <v>0</v>
      </c>
      <c r="BH295" s="245">
        <f>IF(N295="sníž. přenesená",J295,0)</f>
        <v>0</v>
      </c>
      <c r="BI295" s="245">
        <f>IF(N295="nulová",J295,0)</f>
        <v>0</v>
      </c>
      <c r="BJ295" s="23" t="s">
        <v>76</v>
      </c>
      <c r="BK295" s="245">
        <f>ROUND(I295*H295,2)</f>
        <v>0</v>
      </c>
      <c r="BL295" s="23" t="s">
        <v>542</v>
      </c>
      <c r="BM295" s="23" t="s">
        <v>654</v>
      </c>
    </row>
    <row r="296" s="1" customFormat="1" ht="16.5" customHeight="1">
      <c r="B296" s="45"/>
      <c r="C296" s="234" t="s">
        <v>553</v>
      </c>
      <c r="D296" s="234" t="s">
        <v>172</v>
      </c>
      <c r="E296" s="235" t="s">
        <v>554</v>
      </c>
      <c r="F296" s="236" t="s">
        <v>555</v>
      </c>
      <c r="G296" s="237" t="s">
        <v>175</v>
      </c>
      <c r="H296" s="238">
        <v>1</v>
      </c>
      <c r="I296" s="239"/>
      <c r="J296" s="240">
        <f>ROUND(I296*H296,2)</f>
        <v>0</v>
      </c>
      <c r="K296" s="236" t="s">
        <v>21</v>
      </c>
      <c r="L296" s="71"/>
      <c r="M296" s="241" t="s">
        <v>21</v>
      </c>
      <c r="N296" s="242" t="s">
        <v>43</v>
      </c>
      <c r="O296" s="46"/>
      <c r="P296" s="243">
        <f>O296*H296</f>
        <v>0</v>
      </c>
      <c r="Q296" s="243">
        <v>0</v>
      </c>
      <c r="R296" s="243">
        <f>Q296*H296</f>
        <v>0</v>
      </c>
      <c r="S296" s="243">
        <v>0</v>
      </c>
      <c r="T296" s="244">
        <f>S296*H296</f>
        <v>0</v>
      </c>
      <c r="AR296" s="23" t="s">
        <v>542</v>
      </c>
      <c r="AT296" s="23" t="s">
        <v>172</v>
      </c>
      <c r="AU296" s="23" t="s">
        <v>76</v>
      </c>
      <c r="AY296" s="23" t="s">
        <v>169</v>
      </c>
      <c r="BE296" s="245">
        <f>IF(N296="základní",J296,0)</f>
        <v>0</v>
      </c>
      <c r="BF296" s="245">
        <f>IF(N296="snížená",J296,0)</f>
        <v>0</v>
      </c>
      <c r="BG296" s="245">
        <f>IF(N296="zákl. přenesená",J296,0)</f>
        <v>0</v>
      </c>
      <c r="BH296" s="245">
        <f>IF(N296="sníž. přenesená",J296,0)</f>
        <v>0</v>
      </c>
      <c r="BI296" s="245">
        <f>IF(N296="nulová",J296,0)</f>
        <v>0</v>
      </c>
      <c r="BJ296" s="23" t="s">
        <v>76</v>
      </c>
      <c r="BK296" s="245">
        <f>ROUND(I296*H296,2)</f>
        <v>0</v>
      </c>
      <c r="BL296" s="23" t="s">
        <v>542</v>
      </c>
      <c r="BM296" s="23" t="s">
        <v>655</v>
      </c>
    </row>
    <row r="297" s="1" customFormat="1" ht="16.5" customHeight="1">
      <c r="B297" s="45"/>
      <c r="C297" s="234" t="s">
        <v>549</v>
      </c>
      <c r="D297" s="234" t="s">
        <v>172</v>
      </c>
      <c r="E297" s="235" t="s">
        <v>550</v>
      </c>
      <c r="F297" s="236" t="s">
        <v>551</v>
      </c>
      <c r="G297" s="237" t="s">
        <v>175</v>
      </c>
      <c r="H297" s="238">
        <v>1</v>
      </c>
      <c r="I297" s="239"/>
      <c r="J297" s="240">
        <f>ROUND(I297*H297,2)</f>
        <v>0</v>
      </c>
      <c r="K297" s="236" t="s">
        <v>21</v>
      </c>
      <c r="L297" s="71"/>
      <c r="M297" s="241" t="s">
        <v>21</v>
      </c>
      <c r="N297" s="281" t="s">
        <v>43</v>
      </c>
      <c r="O297" s="282"/>
      <c r="P297" s="283">
        <f>O297*H297</f>
        <v>0</v>
      </c>
      <c r="Q297" s="283">
        <v>0</v>
      </c>
      <c r="R297" s="283">
        <f>Q297*H297</f>
        <v>0</v>
      </c>
      <c r="S297" s="283">
        <v>0</v>
      </c>
      <c r="T297" s="284">
        <f>S297*H297</f>
        <v>0</v>
      </c>
      <c r="AR297" s="23" t="s">
        <v>542</v>
      </c>
      <c r="AT297" s="23" t="s">
        <v>172</v>
      </c>
      <c r="AU297" s="23" t="s">
        <v>76</v>
      </c>
      <c r="AY297" s="23" t="s">
        <v>169</v>
      </c>
      <c r="BE297" s="245">
        <f>IF(N297="základní",J297,0)</f>
        <v>0</v>
      </c>
      <c r="BF297" s="245">
        <f>IF(N297="snížená",J297,0)</f>
        <v>0</v>
      </c>
      <c r="BG297" s="245">
        <f>IF(N297="zákl. přenesená",J297,0)</f>
        <v>0</v>
      </c>
      <c r="BH297" s="245">
        <f>IF(N297="sníž. přenesená",J297,0)</f>
        <v>0</v>
      </c>
      <c r="BI297" s="245">
        <f>IF(N297="nulová",J297,0)</f>
        <v>0</v>
      </c>
      <c r="BJ297" s="23" t="s">
        <v>76</v>
      </c>
      <c r="BK297" s="245">
        <f>ROUND(I297*H297,2)</f>
        <v>0</v>
      </c>
      <c r="BL297" s="23" t="s">
        <v>542</v>
      </c>
      <c r="BM297" s="23" t="s">
        <v>656</v>
      </c>
    </row>
    <row r="298" s="1" customFormat="1" ht="6.96" customHeight="1">
      <c r="B298" s="66"/>
      <c r="C298" s="67"/>
      <c r="D298" s="67"/>
      <c r="E298" s="67"/>
      <c r="F298" s="67"/>
      <c r="G298" s="67"/>
      <c r="H298" s="67"/>
      <c r="I298" s="177"/>
      <c r="J298" s="67"/>
      <c r="K298" s="67"/>
      <c r="L298" s="71"/>
    </row>
  </sheetData>
  <sheetProtection sheet="1" autoFilter="0" formatColumns="0" formatRows="0" objects="1" scenarios="1" spinCount="100000" saltValue="xEdqCV6tjK675JVEWpKEabMr/C5p0aeUdd+qDla4wsK3IuGwkSegdNa7SjkCE/DZJS70Cl1h7n2K6iaT1LXBOw==" hashValue="J4og8QvNhCoWiWF6Zj/2MMiI+PWDVnMXMutrR+w4RrSevHGNMVXBnPhjh6G2s2rpuOuanNP4O1EcrRaAzBCM0A==" algorithmName="SHA-512" password="CC35"/>
  <autoFilter ref="C96:K29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94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657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658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659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ROUND(SUM(BE97:BE283), 2)</f>
        <v>0</v>
      </c>
      <c r="G32" s="46"/>
      <c r="H32" s="46"/>
      <c r="I32" s="169">
        <v>0.20999999999999999</v>
      </c>
      <c r="J32" s="168">
        <f>ROUND(ROUND((SUM(BE97:BE283)),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ROUND(SUM(BF97:BF283), 2)</f>
        <v>0</v>
      </c>
      <c r="G33" s="46"/>
      <c r="H33" s="46"/>
      <c r="I33" s="169">
        <v>0.14999999999999999</v>
      </c>
      <c r="J33" s="168">
        <f>ROUND(ROUND((SUM(BF97:BF283)),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ROUND(SUM(BG97:BG283),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ROUND(SUM(BH97:BH283),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ROUND(SUM(BI97:BI283),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657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>01 - POVRLY - VÝTAH U BUDOVY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Povrly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J152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J192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J202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J204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J205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J224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J240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J253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J268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J269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J278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657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>01 - POVRLY - VÝTAH U BUDOVY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Povrly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P98+P204+P268+P278</f>
        <v>0</v>
      </c>
      <c r="Q97" s="105"/>
      <c r="R97" s="215">
        <f>R98+R204+R268+R278</f>
        <v>1.2118062599999999</v>
      </c>
      <c r="S97" s="105"/>
      <c r="T97" s="216">
        <f>T98+T204+T268+T278</f>
        <v>0.88330185999999988</v>
      </c>
      <c r="AT97" s="23" t="s">
        <v>71</v>
      </c>
      <c r="AU97" s="23" t="s">
        <v>137</v>
      </c>
      <c r="BK97" s="217">
        <f>BK98+BK204+BK268+BK278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P99+P101+P111+P152+P192+P202</f>
        <v>0</v>
      </c>
      <c r="Q98" s="226"/>
      <c r="R98" s="227">
        <f>R99+R101+R111+R152+R192+R202</f>
        <v>0.93031299999999995</v>
      </c>
      <c r="S98" s="226"/>
      <c r="T98" s="228">
        <f>T99+T101+T111+T152+T192+T202</f>
        <v>0.76731199999999988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BK99+BK101+BK111+BK152+BK192+BK202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660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0.084264779999999997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178</v>
      </c>
      <c r="F102" s="236" t="s">
        <v>179</v>
      </c>
      <c r="G102" s="237" t="s">
        <v>180</v>
      </c>
      <c r="H102" s="238">
        <v>0.016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1.07965</v>
      </c>
      <c r="R102" s="243">
        <f>Q102*H102</f>
        <v>0.017274399999999999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661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662</v>
      </c>
      <c r="G103" s="247"/>
      <c r="H103" s="251">
        <v>0.016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663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664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665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SUM(P112:P151)</f>
        <v>0</v>
      </c>
      <c r="Q111" s="226"/>
      <c r="R111" s="227">
        <f>SUM(R112:R151)</f>
        <v>0.68702181999999989</v>
      </c>
      <c r="S111" s="226"/>
      <c r="T111" s="228">
        <f>SUM(T112:T151)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SUM(BK112:BK151)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12.15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0.089302499999999993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666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2" customFormat="1">
      <c r="B115" s="246"/>
      <c r="C115" s="247"/>
      <c r="D115" s="248" t="s">
        <v>183</v>
      </c>
      <c r="E115" s="249" t="s">
        <v>21</v>
      </c>
      <c r="F115" s="250" t="s">
        <v>667</v>
      </c>
      <c r="G115" s="247"/>
      <c r="H115" s="251">
        <v>0.16</v>
      </c>
      <c r="I115" s="252"/>
      <c r="J115" s="247"/>
      <c r="K115" s="247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183</v>
      </c>
      <c r="AU115" s="257" t="s">
        <v>80</v>
      </c>
      <c r="AV115" s="12" t="s">
        <v>80</v>
      </c>
      <c r="AW115" s="12" t="s">
        <v>35</v>
      </c>
      <c r="AX115" s="12" t="s">
        <v>72</v>
      </c>
      <c r="AY115" s="257" t="s">
        <v>169</v>
      </c>
    </row>
    <row r="116" s="13" customFormat="1">
      <c r="B116" s="270"/>
      <c r="C116" s="271"/>
      <c r="D116" s="248" t="s">
        <v>183</v>
      </c>
      <c r="E116" s="272" t="s">
        <v>21</v>
      </c>
      <c r="F116" s="273" t="s">
        <v>209</v>
      </c>
      <c r="G116" s="271"/>
      <c r="H116" s="274">
        <v>12.15</v>
      </c>
      <c r="I116" s="275"/>
      <c r="J116" s="271"/>
      <c r="K116" s="271"/>
      <c r="L116" s="276"/>
      <c r="M116" s="277"/>
      <c r="N116" s="278"/>
      <c r="O116" s="278"/>
      <c r="P116" s="278"/>
      <c r="Q116" s="278"/>
      <c r="R116" s="278"/>
      <c r="S116" s="278"/>
      <c r="T116" s="279"/>
      <c r="AT116" s="280" t="s">
        <v>183</v>
      </c>
      <c r="AU116" s="280" t="s">
        <v>80</v>
      </c>
      <c r="AV116" s="13" t="s">
        <v>95</v>
      </c>
      <c r="AW116" s="13" t="s">
        <v>35</v>
      </c>
      <c r="AX116" s="13" t="s">
        <v>76</v>
      </c>
      <c r="AY116" s="280" t="s">
        <v>169</v>
      </c>
    </row>
    <row r="117" s="1" customFormat="1" ht="38.25" customHeight="1">
      <c r="B117" s="45"/>
      <c r="C117" s="234" t="s">
        <v>109</v>
      </c>
      <c r="D117" s="234" t="s">
        <v>172</v>
      </c>
      <c r="E117" s="235" t="s">
        <v>210</v>
      </c>
      <c r="F117" s="236" t="s">
        <v>211</v>
      </c>
      <c r="G117" s="237" t="s">
        <v>199</v>
      </c>
      <c r="H117" s="238">
        <v>12.122</v>
      </c>
      <c r="I117" s="239"/>
      <c r="J117" s="240">
        <f>ROUND(I117*H117,2)</f>
        <v>0</v>
      </c>
      <c r="K117" s="236" t="s">
        <v>181</v>
      </c>
      <c r="L117" s="71"/>
      <c r="M117" s="241" t="s">
        <v>21</v>
      </c>
      <c r="N117" s="242" t="s">
        <v>43</v>
      </c>
      <c r="O117" s="46"/>
      <c r="P117" s="243">
        <f>O117*H117</f>
        <v>0</v>
      </c>
      <c r="Q117" s="243">
        <v>0.018380000000000001</v>
      </c>
      <c r="R117" s="243">
        <f>Q117*H117</f>
        <v>0.22280236000000001</v>
      </c>
      <c r="S117" s="243">
        <v>0</v>
      </c>
      <c r="T117" s="244">
        <f>S117*H117</f>
        <v>0</v>
      </c>
      <c r="AR117" s="23" t="s">
        <v>95</v>
      </c>
      <c r="AT117" s="23" t="s">
        <v>172</v>
      </c>
      <c r="AU117" s="23" t="s">
        <v>80</v>
      </c>
      <c r="AY117" s="23" t="s">
        <v>169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3" t="s">
        <v>76</v>
      </c>
      <c r="BK117" s="245">
        <f>ROUND(I117*H117,2)</f>
        <v>0</v>
      </c>
      <c r="BL117" s="23" t="s">
        <v>95</v>
      </c>
      <c r="BM117" s="23" t="s">
        <v>668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669</v>
      </c>
      <c r="G118" s="247"/>
      <c r="H118" s="251">
        <v>15.561999999999999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2" customFormat="1">
      <c r="B119" s="246"/>
      <c r="C119" s="247"/>
      <c r="D119" s="248" t="s">
        <v>183</v>
      </c>
      <c r="E119" s="249" t="s">
        <v>21</v>
      </c>
      <c r="F119" s="250" t="s">
        <v>207</v>
      </c>
      <c r="G119" s="247"/>
      <c r="H119" s="251">
        <v>-3.6000000000000001</v>
      </c>
      <c r="I119" s="252"/>
      <c r="J119" s="247"/>
      <c r="K119" s="247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183</v>
      </c>
      <c r="AU119" s="257" t="s">
        <v>80</v>
      </c>
      <c r="AV119" s="12" t="s">
        <v>80</v>
      </c>
      <c r="AW119" s="12" t="s">
        <v>35</v>
      </c>
      <c r="AX119" s="12" t="s">
        <v>72</v>
      </c>
      <c r="AY119" s="257" t="s">
        <v>169</v>
      </c>
    </row>
    <row r="120" s="12" customFormat="1">
      <c r="B120" s="246"/>
      <c r="C120" s="247"/>
      <c r="D120" s="248" t="s">
        <v>183</v>
      </c>
      <c r="E120" s="249" t="s">
        <v>21</v>
      </c>
      <c r="F120" s="250" t="s">
        <v>667</v>
      </c>
      <c r="G120" s="247"/>
      <c r="H120" s="251">
        <v>0.16</v>
      </c>
      <c r="I120" s="252"/>
      <c r="J120" s="247"/>
      <c r="K120" s="247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183</v>
      </c>
      <c r="AU120" s="257" t="s">
        <v>80</v>
      </c>
      <c r="AV120" s="12" t="s">
        <v>80</v>
      </c>
      <c r="AW120" s="12" t="s">
        <v>35</v>
      </c>
      <c r="AX120" s="12" t="s">
        <v>72</v>
      </c>
      <c r="AY120" s="257" t="s">
        <v>169</v>
      </c>
    </row>
    <row r="121" s="13" customFormat="1">
      <c r="B121" s="270"/>
      <c r="C121" s="271"/>
      <c r="D121" s="248" t="s">
        <v>183</v>
      </c>
      <c r="E121" s="272" t="s">
        <v>21</v>
      </c>
      <c r="F121" s="273" t="s">
        <v>209</v>
      </c>
      <c r="G121" s="271"/>
      <c r="H121" s="274">
        <v>12.122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AT121" s="280" t="s">
        <v>183</v>
      </c>
      <c r="AU121" s="280" t="s">
        <v>80</v>
      </c>
      <c r="AV121" s="13" t="s">
        <v>95</v>
      </c>
      <c r="AW121" s="13" t="s">
        <v>35</v>
      </c>
      <c r="AX121" s="13" t="s">
        <v>76</v>
      </c>
      <c r="AY121" s="280" t="s">
        <v>169</v>
      </c>
    </row>
    <row r="122" s="1" customFormat="1" ht="25.5" customHeight="1">
      <c r="B122" s="45"/>
      <c r="C122" s="234" t="s">
        <v>114</v>
      </c>
      <c r="D122" s="234" t="s">
        <v>172</v>
      </c>
      <c r="E122" s="235" t="s">
        <v>213</v>
      </c>
      <c r="F122" s="236" t="s">
        <v>214</v>
      </c>
      <c r="G122" s="237" t="s">
        <v>199</v>
      </c>
      <c r="H122" s="238">
        <v>12.122</v>
      </c>
      <c r="I122" s="239"/>
      <c r="J122" s="240">
        <f>ROUND(I122*H122,2)</f>
        <v>0</v>
      </c>
      <c r="K122" s="236" t="s">
        <v>181</v>
      </c>
      <c r="L122" s="71"/>
      <c r="M122" s="241" t="s">
        <v>21</v>
      </c>
      <c r="N122" s="242" t="s">
        <v>43</v>
      </c>
      <c r="O122" s="46"/>
      <c r="P122" s="243">
        <f>O122*H122</f>
        <v>0</v>
      </c>
      <c r="Q122" s="243">
        <v>0.0079000000000000008</v>
      </c>
      <c r="R122" s="243">
        <f>Q122*H122</f>
        <v>0.09576380000000001</v>
      </c>
      <c r="S122" s="243">
        <v>0</v>
      </c>
      <c r="T122" s="244">
        <f>S122*H122</f>
        <v>0</v>
      </c>
      <c r="AR122" s="23" t="s">
        <v>95</v>
      </c>
      <c r="AT122" s="23" t="s">
        <v>172</v>
      </c>
      <c r="AU122" s="23" t="s">
        <v>80</v>
      </c>
      <c r="AY122" s="23" t="s">
        <v>169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3" t="s">
        <v>76</v>
      </c>
      <c r="BK122" s="245">
        <f>ROUND(I122*H122,2)</f>
        <v>0</v>
      </c>
      <c r="BL122" s="23" t="s">
        <v>95</v>
      </c>
      <c r="BM122" s="23" t="s">
        <v>670</v>
      </c>
    </row>
    <row r="123" s="1" customFormat="1" ht="16.5" customHeight="1">
      <c r="B123" s="45"/>
      <c r="C123" s="234" t="s">
        <v>216</v>
      </c>
      <c r="D123" s="234" t="s">
        <v>172</v>
      </c>
      <c r="E123" s="235" t="s">
        <v>217</v>
      </c>
      <c r="F123" s="236" t="s">
        <v>218</v>
      </c>
      <c r="G123" s="237" t="s">
        <v>219</v>
      </c>
      <c r="H123" s="238">
        <v>10.42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0.0015</v>
      </c>
      <c r="R123" s="243">
        <f>Q123*H123</f>
        <v>0.015630000000000002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671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672</v>
      </c>
      <c r="G124" s="247"/>
      <c r="H124" s="251">
        <v>10.42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76</v>
      </c>
      <c r="AY124" s="257" t="s">
        <v>169</v>
      </c>
    </row>
    <row r="125" s="1" customFormat="1" ht="38.25" customHeight="1">
      <c r="B125" s="45"/>
      <c r="C125" s="234" t="s">
        <v>222</v>
      </c>
      <c r="D125" s="234" t="s">
        <v>172</v>
      </c>
      <c r="E125" s="235" t="s">
        <v>223</v>
      </c>
      <c r="F125" s="236" t="s">
        <v>224</v>
      </c>
      <c r="G125" s="237" t="s">
        <v>225</v>
      </c>
      <c r="H125" s="238">
        <v>8</v>
      </c>
      <c r="I125" s="239"/>
      <c r="J125" s="240">
        <f>ROUND(I125*H125,2)</f>
        <v>0</v>
      </c>
      <c r="K125" s="236" t="s">
        <v>181</v>
      </c>
      <c r="L125" s="71"/>
      <c r="M125" s="241" t="s">
        <v>21</v>
      </c>
      <c r="N125" s="242" t="s">
        <v>43</v>
      </c>
      <c r="O125" s="46"/>
      <c r="P125" s="243">
        <f>O125*H125</f>
        <v>0</v>
      </c>
      <c r="Q125" s="243">
        <v>0.01337</v>
      </c>
      <c r="R125" s="243">
        <f>Q125*H125</f>
        <v>0.10696</v>
      </c>
      <c r="S125" s="243">
        <v>0</v>
      </c>
      <c r="T125" s="244">
        <f>S125*H125</f>
        <v>0</v>
      </c>
      <c r="AR125" s="23" t="s">
        <v>95</v>
      </c>
      <c r="AT125" s="23" t="s">
        <v>172</v>
      </c>
      <c r="AU125" s="23" t="s">
        <v>80</v>
      </c>
      <c r="AY125" s="23" t="s">
        <v>169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3" t="s">
        <v>76</v>
      </c>
      <c r="BK125" s="245">
        <f>ROUND(I125*H125,2)</f>
        <v>0</v>
      </c>
      <c r="BL125" s="23" t="s">
        <v>95</v>
      </c>
      <c r="BM125" s="23" t="s">
        <v>673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227</v>
      </c>
      <c r="G126" s="247"/>
      <c r="H126" s="251">
        <v>4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2" customFormat="1">
      <c r="B127" s="246"/>
      <c r="C127" s="247"/>
      <c r="D127" s="248" t="s">
        <v>183</v>
      </c>
      <c r="E127" s="249" t="s">
        <v>21</v>
      </c>
      <c r="F127" s="250" t="s">
        <v>228</v>
      </c>
      <c r="G127" s="247"/>
      <c r="H127" s="251">
        <v>2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183</v>
      </c>
      <c r="AU127" s="257" t="s">
        <v>80</v>
      </c>
      <c r="AV127" s="12" t="s">
        <v>80</v>
      </c>
      <c r="AW127" s="12" t="s">
        <v>35</v>
      </c>
      <c r="AX127" s="12" t="s">
        <v>72</v>
      </c>
      <c r="AY127" s="257" t="s">
        <v>169</v>
      </c>
    </row>
    <row r="128" s="12" customFormat="1">
      <c r="B128" s="246"/>
      <c r="C128" s="247"/>
      <c r="D128" s="248" t="s">
        <v>183</v>
      </c>
      <c r="E128" s="249" t="s">
        <v>21</v>
      </c>
      <c r="F128" s="250" t="s">
        <v>228</v>
      </c>
      <c r="G128" s="247"/>
      <c r="H128" s="251">
        <v>2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183</v>
      </c>
      <c r="AU128" s="257" t="s">
        <v>80</v>
      </c>
      <c r="AV128" s="12" t="s">
        <v>80</v>
      </c>
      <c r="AW128" s="12" t="s">
        <v>35</v>
      </c>
      <c r="AX128" s="12" t="s">
        <v>72</v>
      </c>
      <c r="AY128" s="257" t="s">
        <v>169</v>
      </c>
    </row>
    <row r="129" s="13" customFormat="1">
      <c r="B129" s="270"/>
      <c r="C129" s="271"/>
      <c r="D129" s="248" t="s">
        <v>183</v>
      </c>
      <c r="E129" s="272" t="s">
        <v>21</v>
      </c>
      <c r="F129" s="273" t="s">
        <v>209</v>
      </c>
      <c r="G129" s="271"/>
      <c r="H129" s="274">
        <v>8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AT129" s="280" t="s">
        <v>183</v>
      </c>
      <c r="AU129" s="280" t="s">
        <v>80</v>
      </c>
      <c r="AV129" s="13" t="s">
        <v>95</v>
      </c>
      <c r="AW129" s="13" t="s">
        <v>35</v>
      </c>
      <c r="AX129" s="13" t="s">
        <v>76</v>
      </c>
      <c r="AY129" s="280" t="s">
        <v>169</v>
      </c>
    </row>
    <row r="130" s="1" customFormat="1" ht="25.5" customHeight="1">
      <c r="B130" s="45"/>
      <c r="C130" s="234" t="s">
        <v>229</v>
      </c>
      <c r="D130" s="234" t="s">
        <v>172</v>
      </c>
      <c r="E130" s="235" t="s">
        <v>230</v>
      </c>
      <c r="F130" s="236" t="s">
        <v>231</v>
      </c>
      <c r="G130" s="237" t="s">
        <v>199</v>
      </c>
      <c r="H130" s="238">
        <v>2.0710000000000002</v>
      </c>
      <c r="I130" s="239"/>
      <c r="J130" s="240">
        <f>ROUND(I130*H130,2)</f>
        <v>0</v>
      </c>
      <c r="K130" s="236" t="s">
        <v>181</v>
      </c>
      <c r="L130" s="71"/>
      <c r="M130" s="241" t="s">
        <v>21</v>
      </c>
      <c r="N130" s="242" t="s">
        <v>43</v>
      </c>
      <c r="O130" s="46"/>
      <c r="P130" s="243">
        <f>O130*H130</f>
        <v>0</v>
      </c>
      <c r="Q130" s="243">
        <v>0.0073499999999999998</v>
      </c>
      <c r="R130" s="243">
        <f>Q130*H130</f>
        <v>0.01522185</v>
      </c>
      <c r="S130" s="243">
        <v>0</v>
      </c>
      <c r="T130" s="244">
        <f>S130*H130</f>
        <v>0</v>
      </c>
      <c r="AR130" s="23" t="s">
        <v>95</v>
      </c>
      <c r="AT130" s="23" t="s">
        <v>172</v>
      </c>
      <c r="AU130" s="23" t="s">
        <v>80</v>
      </c>
      <c r="AY130" s="23" t="s">
        <v>169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3" t="s">
        <v>76</v>
      </c>
      <c r="BK130" s="245">
        <f>ROUND(I130*H130,2)</f>
        <v>0</v>
      </c>
      <c r="BL130" s="23" t="s">
        <v>95</v>
      </c>
      <c r="BM130" s="23" t="s">
        <v>674</v>
      </c>
    </row>
    <row r="131" s="12" customFormat="1">
      <c r="B131" s="246"/>
      <c r="C131" s="247"/>
      <c r="D131" s="248" t="s">
        <v>183</v>
      </c>
      <c r="E131" s="249" t="s">
        <v>21</v>
      </c>
      <c r="F131" s="250" t="s">
        <v>233</v>
      </c>
      <c r="G131" s="247"/>
      <c r="H131" s="251">
        <v>1.6399999999999999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183</v>
      </c>
      <c r="AU131" s="257" t="s">
        <v>80</v>
      </c>
      <c r="AV131" s="12" t="s">
        <v>80</v>
      </c>
      <c r="AW131" s="12" t="s">
        <v>35</v>
      </c>
      <c r="AX131" s="12" t="s">
        <v>72</v>
      </c>
      <c r="AY131" s="257" t="s">
        <v>169</v>
      </c>
    </row>
    <row r="132" s="12" customFormat="1">
      <c r="B132" s="246"/>
      <c r="C132" s="247"/>
      <c r="D132" s="248" t="s">
        <v>183</v>
      </c>
      <c r="E132" s="249" t="s">
        <v>21</v>
      </c>
      <c r="F132" s="250" t="s">
        <v>675</v>
      </c>
      <c r="G132" s="247"/>
      <c r="H132" s="251">
        <v>0.43099999999999999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183</v>
      </c>
      <c r="AU132" s="257" t="s">
        <v>80</v>
      </c>
      <c r="AV132" s="12" t="s">
        <v>80</v>
      </c>
      <c r="AW132" s="12" t="s">
        <v>35</v>
      </c>
      <c r="AX132" s="12" t="s">
        <v>72</v>
      </c>
      <c r="AY132" s="257" t="s">
        <v>169</v>
      </c>
    </row>
    <row r="133" s="13" customFormat="1">
      <c r="B133" s="270"/>
      <c r="C133" s="271"/>
      <c r="D133" s="248" t="s">
        <v>183</v>
      </c>
      <c r="E133" s="272" t="s">
        <v>21</v>
      </c>
      <c r="F133" s="273" t="s">
        <v>209</v>
      </c>
      <c r="G133" s="271"/>
      <c r="H133" s="274">
        <v>2.0710000000000002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AT133" s="280" t="s">
        <v>183</v>
      </c>
      <c r="AU133" s="280" t="s">
        <v>80</v>
      </c>
      <c r="AV133" s="13" t="s">
        <v>95</v>
      </c>
      <c r="AW133" s="13" t="s">
        <v>35</v>
      </c>
      <c r="AX133" s="13" t="s">
        <v>76</v>
      </c>
      <c r="AY133" s="280" t="s">
        <v>169</v>
      </c>
    </row>
    <row r="134" s="1" customFormat="1" ht="25.5" customHeight="1">
      <c r="B134" s="45"/>
      <c r="C134" s="234" t="s">
        <v>235</v>
      </c>
      <c r="D134" s="234" t="s">
        <v>172</v>
      </c>
      <c r="E134" s="235" t="s">
        <v>236</v>
      </c>
      <c r="F134" s="236" t="s">
        <v>237</v>
      </c>
      <c r="G134" s="237" t="s">
        <v>199</v>
      </c>
      <c r="H134" s="238">
        <v>2.0710000000000002</v>
      </c>
      <c r="I134" s="239"/>
      <c r="J134" s="240">
        <f>ROUND(I134*H134,2)</f>
        <v>0</v>
      </c>
      <c r="K134" s="236" t="s">
        <v>181</v>
      </c>
      <c r="L134" s="71"/>
      <c r="M134" s="241" t="s">
        <v>21</v>
      </c>
      <c r="N134" s="242" t="s">
        <v>43</v>
      </c>
      <c r="O134" s="46"/>
      <c r="P134" s="243">
        <f>O134*H134</f>
        <v>0</v>
      </c>
      <c r="Q134" s="243">
        <v>0.026360000000000001</v>
      </c>
      <c r="R134" s="243">
        <f>Q134*H134</f>
        <v>0.054591560000000004</v>
      </c>
      <c r="S134" s="243">
        <v>0</v>
      </c>
      <c r="T134" s="244">
        <f>S134*H134</f>
        <v>0</v>
      </c>
      <c r="AR134" s="23" t="s">
        <v>95</v>
      </c>
      <c r="AT134" s="23" t="s">
        <v>172</v>
      </c>
      <c r="AU134" s="23" t="s">
        <v>80</v>
      </c>
      <c r="AY134" s="23" t="s">
        <v>169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3" t="s">
        <v>76</v>
      </c>
      <c r="BK134" s="245">
        <f>ROUND(I134*H134,2)</f>
        <v>0</v>
      </c>
      <c r="BL134" s="23" t="s">
        <v>95</v>
      </c>
      <c r="BM134" s="23" t="s">
        <v>676</v>
      </c>
    </row>
    <row r="135" s="12" customFormat="1">
      <c r="B135" s="246"/>
      <c r="C135" s="247"/>
      <c r="D135" s="248" t="s">
        <v>183</v>
      </c>
      <c r="E135" s="249" t="s">
        <v>21</v>
      </c>
      <c r="F135" s="250" t="s">
        <v>233</v>
      </c>
      <c r="G135" s="247"/>
      <c r="H135" s="251">
        <v>1.6399999999999999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183</v>
      </c>
      <c r="AU135" s="257" t="s">
        <v>80</v>
      </c>
      <c r="AV135" s="12" t="s">
        <v>80</v>
      </c>
      <c r="AW135" s="12" t="s">
        <v>35</v>
      </c>
      <c r="AX135" s="12" t="s">
        <v>72</v>
      </c>
      <c r="AY135" s="257" t="s">
        <v>169</v>
      </c>
    </row>
    <row r="136" s="12" customFormat="1">
      <c r="B136" s="246"/>
      <c r="C136" s="247"/>
      <c r="D136" s="248" t="s">
        <v>183</v>
      </c>
      <c r="E136" s="249" t="s">
        <v>21</v>
      </c>
      <c r="F136" s="250" t="s">
        <v>675</v>
      </c>
      <c r="G136" s="247"/>
      <c r="H136" s="251">
        <v>0.43099999999999999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183</v>
      </c>
      <c r="AU136" s="257" t="s">
        <v>80</v>
      </c>
      <c r="AV136" s="12" t="s">
        <v>80</v>
      </c>
      <c r="AW136" s="12" t="s">
        <v>35</v>
      </c>
      <c r="AX136" s="12" t="s">
        <v>72</v>
      </c>
      <c r="AY136" s="257" t="s">
        <v>169</v>
      </c>
    </row>
    <row r="137" s="13" customFormat="1">
      <c r="B137" s="270"/>
      <c r="C137" s="271"/>
      <c r="D137" s="248" t="s">
        <v>183</v>
      </c>
      <c r="E137" s="272" t="s">
        <v>21</v>
      </c>
      <c r="F137" s="273" t="s">
        <v>209</v>
      </c>
      <c r="G137" s="271"/>
      <c r="H137" s="274">
        <v>2.0710000000000002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AT137" s="280" t="s">
        <v>183</v>
      </c>
      <c r="AU137" s="280" t="s">
        <v>80</v>
      </c>
      <c r="AV137" s="13" t="s">
        <v>95</v>
      </c>
      <c r="AW137" s="13" t="s">
        <v>35</v>
      </c>
      <c r="AX137" s="13" t="s">
        <v>76</v>
      </c>
      <c r="AY137" s="280" t="s">
        <v>169</v>
      </c>
    </row>
    <row r="138" s="1" customFormat="1" ht="25.5" customHeight="1">
      <c r="B138" s="45"/>
      <c r="C138" s="234" t="s">
        <v>239</v>
      </c>
      <c r="D138" s="234" t="s">
        <v>172</v>
      </c>
      <c r="E138" s="235" t="s">
        <v>240</v>
      </c>
      <c r="F138" s="236" t="s">
        <v>241</v>
      </c>
      <c r="G138" s="237" t="s">
        <v>199</v>
      </c>
      <c r="H138" s="238">
        <v>2.0710000000000002</v>
      </c>
      <c r="I138" s="239"/>
      <c r="J138" s="240">
        <f>ROUND(I138*H138,2)</f>
        <v>0</v>
      </c>
      <c r="K138" s="236" t="s">
        <v>181</v>
      </c>
      <c r="L138" s="71"/>
      <c r="M138" s="241" t="s">
        <v>21</v>
      </c>
      <c r="N138" s="242" t="s">
        <v>43</v>
      </c>
      <c r="O138" s="46"/>
      <c r="P138" s="243">
        <f>O138*H138</f>
        <v>0</v>
      </c>
      <c r="Q138" s="243">
        <v>0.0079000000000000008</v>
      </c>
      <c r="R138" s="243">
        <f>Q138*H138</f>
        <v>0.016360900000000005</v>
      </c>
      <c r="S138" s="243">
        <v>0</v>
      </c>
      <c r="T138" s="244">
        <f>S138*H138</f>
        <v>0</v>
      </c>
      <c r="AR138" s="23" t="s">
        <v>95</v>
      </c>
      <c r="AT138" s="23" t="s">
        <v>172</v>
      </c>
      <c r="AU138" s="23" t="s">
        <v>80</v>
      </c>
      <c r="AY138" s="23" t="s">
        <v>169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3" t="s">
        <v>76</v>
      </c>
      <c r="BK138" s="245">
        <f>ROUND(I138*H138,2)</f>
        <v>0</v>
      </c>
      <c r="BL138" s="23" t="s">
        <v>95</v>
      </c>
      <c r="BM138" s="23" t="s">
        <v>677</v>
      </c>
    </row>
    <row r="139" s="1" customFormat="1" ht="25.5" customHeight="1">
      <c r="B139" s="45"/>
      <c r="C139" s="234" t="s">
        <v>243</v>
      </c>
      <c r="D139" s="234" t="s">
        <v>172</v>
      </c>
      <c r="E139" s="235" t="s">
        <v>244</v>
      </c>
      <c r="F139" s="236" t="s">
        <v>245</v>
      </c>
      <c r="G139" s="237" t="s">
        <v>199</v>
      </c>
      <c r="H139" s="238">
        <v>3.9569999999999999</v>
      </c>
      <c r="I139" s="239"/>
      <c r="J139" s="240">
        <f>ROUND(I139*H139,2)</f>
        <v>0</v>
      </c>
      <c r="K139" s="236" t="s">
        <v>181</v>
      </c>
      <c r="L139" s="71"/>
      <c r="M139" s="241" t="s">
        <v>21</v>
      </c>
      <c r="N139" s="242" t="s">
        <v>43</v>
      </c>
      <c r="O139" s="46"/>
      <c r="P139" s="243">
        <f>O139*H139</f>
        <v>0</v>
      </c>
      <c r="Q139" s="243">
        <v>0.0048900000000000002</v>
      </c>
      <c r="R139" s="243">
        <f>Q139*H139</f>
        <v>0.019349729999999999</v>
      </c>
      <c r="S139" s="243">
        <v>0</v>
      </c>
      <c r="T139" s="244">
        <f>S139*H139</f>
        <v>0</v>
      </c>
      <c r="AR139" s="23" t="s">
        <v>95</v>
      </c>
      <c r="AT139" s="23" t="s">
        <v>172</v>
      </c>
      <c r="AU139" s="23" t="s">
        <v>80</v>
      </c>
      <c r="AY139" s="23" t="s">
        <v>169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23" t="s">
        <v>76</v>
      </c>
      <c r="BK139" s="245">
        <f>ROUND(I139*H139,2)</f>
        <v>0</v>
      </c>
      <c r="BL139" s="23" t="s">
        <v>95</v>
      </c>
      <c r="BM139" s="23" t="s">
        <v>678</v>
      </c>
    </row>
    <row r="140" s="1" customFormat="1" ht="16.5" customHeight="1">
      <c r="B140" s="45"/>
      <c r="C140" s="234" t="s">
        <v>10</v>
      </c>
      <c r="D140" s="234" t="s">
        <v>172</v>
      </c>
      <c r="E140" s="235" t="s">
        <v>247</v>
      </c>
      <c r="F140" s="236" t="s">
        <v>248</v>
      </c>
      <c r="G140" s="237" t="s">
        <v>199</v>
      </c>
      <c r="H140" s="238">
        <v>3.9569999999999999</v>
      </c>
      <c r="I140" s="239"/>
      <c r="J140" s="240">
        <f>ROUND(I140*H140,2)</f>
        <v>0</v>
      </c>
      <c r="K140" s="236" t="s">
        <v>21</v>
      </c>
      <c r="L140" s="71"/>
      <c r="M140" s="241" t="s">
        <v>21</v>
      </c>
      <c r="N140" s="242" t="s">
        <v>43</v>
      </c>
      <c r="O140" s="46"/>
      <c r="P140" s="243">
        <f>O140*H140</f>
        <v>0</v>
      </c>
      <c r="Q140" s="243">
        <v>0.00348</v>
      </c>
      <c r="R140" s="243">
        <f>Q140*H140</f>
        <v>0.013770359999999999</v>
      </c>
      <c r="S140" s="243">
        <v>0</v>
      </c>
      <c r="T140" s="244">
        <f>S140*H140</f>
        <v>0</v>
      </c>
      <c r="AR140" s="23" t="s">
        <v>95</v>
      </c>
      <c r="AT140" s="23" t="s">
        <v>172</v>
      </c>
      <c r="AU140" s="23" t="s">
        <v>80</v>
      </c>
      <c r="AY140" s="23" t="s">
        <v>169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3" t="s">
        <v>76</v>
      </c>
      <c r="BK140" s="245">
        <f>ROUND(I140*H140,2)</f>
        <v>0</v>
      </c>
      <c r="BL140" s="23" t="s">
        <v>95</v>
      </c>
      <c r="BM140" s="23" t="s">
        <v>679</v>
      </c>
    </row>
    <row r="141" s="12" customFormat="1">
      <c r="B141" s="246"/>
      <c r="C141" s="247"/>
      <c r="D141" s="248" t="s">
        <v>183</v>
      </c>
      <c r="E141" s="249" t="s">
        <v>21</v>
      </c>
      <c r="F141" s="250" t="s">
        <v>250</v>
      </c>
      <c r="G141" s="247"/>
      <c r="H141" s="251">
        <v>1.276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183</v>
      </c>
      <c r="AU141" s="257" t="s">
        <v>80</v>
      </c>
      <c r="AV141" s="12" t="s">
        <v>80</v>
      </c>
      <c r="AW141" s="12" t="s">
        <v>35</v>
      </c>
      <c r="AX141" s="12" t="s">
        <v>72</v>
      </c>
      <c r="AY141" s="257" t="s">
        <v>169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251</v>
      </c>
      <c r="G142" s="247"/>
      <c r="H142" s="251">
        <v>0.30499999999999999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251</v>
      </c>
      <c r="G143" s="247"/>
      <c r="H143" s="251">
        <v>0.30499999999999999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2" customFormat="1">
      <c r="B144" s="246"/>
      <c r="C144" s="247"/>
      <c r="D144" s="248" t="s">
        <v>183</v>
      </c>
      <c r="E144" s="249" t="s">
        <v>21</v>
      </c>
      <c r="F144" s="250" t="s">
        <v>233</v>
      </c>
      <c r="G144" s="247"/>
      <c r="H144" s="251">
        <v>1.6399999999999999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183</v>
      </c>
      <c r="AU144" s="257" t="s">
        <v>80</v>
      </c>
      <c r="AV144" s="12" t="s">
        <v>80</v>
      </c>
      <c r="AW144" s="12" t="s">
        <v>35</v>
      </c>
      <c r="AX144" s="12" t="s">
        <v>72</v>
      </c>
      <c r="AY144" s="257" t="s">
        <v>169</v>
      </c>
    </row>
    <row r="145" s="12" customFormat="1">
      <c r="B145" s="246"/>
      <c r="C145" s="247"/>
      <c r="D145" s="248" t="s">
        <v>183</v>
      </c>
      <c r="E145" s="249" t="s">
        <v>21</v>
      </c>
      <c r="F145" s="250" t="s">
        <v>675</v>
      </c>
      <c r="G145" s="247"/>
      <c r="H145" s="251">
        <v>0.43099999999999999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183</v>
      </c>
      <c r="AU145" s="257" t="s">
        <v>80</v>
      </c>
      <c r="AV145" s="12" t="s">
        <v>80</v>
      </c>
      <c r="AW145" s="12" t="s">
        <v>35</v>
      </c>
      <c r="AX145" s="12" t="s">
        <v>72</v>
      </c>
      <c r="AY145" s="257" t="s">
        <v>169</v>
      </c>
    </row>
    <row r="146" s="13" customFormat="1">
      <c r="B146" s="270"/>
      <c r="C146" s="271"/>
      <c r="D146" s="248" t="s">
        <v>183</v>
      </c>
      <c r="E146" s="272" t="s">
        <v>21</v>
      </c>
      <c r="F146" s="273" t="s">
        <v>209</v>
      </c>
      <c r="G146" s="271"/>
      <c r="H146" s="274">
        <v>3.9569999999999999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AT146" s="280" t="s">
        <v>183</v>
      </c>
      <c r="AU146" s="280" t="s">
        <v>80</v>
      </c>
      <c r="AV146" s="13" t="s">
        <v>95</v>
      </c>
      <c r="AW146" s="13" t="s">
        <v>35</v>
      </c>
      <c r="AX146" s="13" t="s">
        <v>76</v>
      </c>
      <c r="AY146" s="280" t="s">
        <v>169</v>
      </c>
    </row>
    <row r="147" s="1" customFormat="1" ht="38.25" customHeight="1">
      <c r="B147" s="45"/>
      <c r="C147" s="234" t="s">
        <v>252</v>
      </c>
      <c r="D147" s="234" t="s">
        <v>172</v>
      </c>
      <c r="E147" s="235" t="s">
        <v>253</v>
      </c>
      <c r="F147" s="236" t="s">
        <v>254</v>
      </c>
      <c r="G147" s="237" t="s">
        <v>219</v>
      </c>
      <c r="H147" s="238">
        <v>8</v>
      </c>
      <c r="I147" s="239"/>
      <c r="J147" s="240">
        <f>ROUND(I147*H147,2)</f>
        <v>0</v>
      </c>
      <c r="K147" s="236" t="s">
        <v>181</v>
      </c>
      <c r="L147" s="71"/>
      <c r="M147" s="241" t="s">
        <v>21</v>
      </c>
      <c r="N147" s="242" t="s">
        <v>43</v>
      </c>
      <c r="O147" s="46"/>
      <c r="P147" s="243">
        <f>O147*H147</f>
        <v>0</v>
      </c>
      <c r="Q147" s="243">
        <v>0.00071000000000000002</v>
      </c>
      <c r="R147" s="243">
        <f>Q147*H147</f>
        <v>0.0056800000000000002</v>
      </c>
      <c r="S147" s="243">
        <v>0</v>
      </c>
      <c r="T147" s="244">
        <f>S147*H147</f>
        <v>0</v>
      </c>
      <c r="AR147" s="23" t="s">
        <v>95</v>
      </c>
      <c r="AT147" s="23" t="s">
        <v>172</v>
      </c>
      <c r="AU147" s="23" t="s">
        <v>80</v>
      </c>
      <c r="AY147" s="23" t="s">
        <v>169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3" t="s">
        <v>76</v>
      </c>
      <c r="BK147" s="245">
        <f>ROUND(I147*H147,2)</f>
        <v>0</v>
      </c>
      <c r="BL147" s="23" t="s">
        <v>95</v>
      </c>
      <c r="BM147" s="23" t="s">
        <v>680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256</v>
      </c>
      <c r="G148" s="247"/>
      <c r="H148" s="251">
        <v>8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76</v>
      </c>
      <c r="AY148" s="257" t="s">
        <v>169</v>
      </c>
    </row>
    <row r="149" s="1" customFormat="1" ht="25.5" customHeight="1">
      <c r="B149" s="45"/>
      <c r="C149" s="234" t="s">
        <v>257</v>
      </c>
      <c r="D149" s="234" t="s">
        <v>172</v>
      </c>
      <c r="E149" s="235" t="s">
        <v>258</v>
      </c>
      <c r="F149" s="236" t="s">
        <v>259</v>
      </c>
      <c r="G149" s="237" t="s">
        <v>180</v>
      </c>
      <c r="H149" s="238">
        <v>0.014</v>
      </c>
      <c r="I149" s="239"/>
      <c r="J149" s="240">
        <f>ROUND(I149*H149,2)</f>
        <v>0</v>
      </c>
      <c r="K149" s="236" t="s">
        <v>181</v>
      </c>
      <c r="L149" s="71"/>
      <c r="M149" s="241" t="s">
        <v>21</v>
      </c>
      <c r="N149" s="242" t="s">
        <v>43</v>
      </c>
      <c r="O149" s="46"/>
      <c r="P149" s="243">
        <f>O149*H149</f>
        <v>0</v>
      </c>
      <c r="Q149" s="243">
        <v>2.2563399999999998</v>
      </c>
      <c r="R149" s="243">
        <f>Q149*H149</f>
        <v>0.03158876</v>
      </c>
      <c r="S149" s="243">
        <v>0</v>
      </c>
      <c r="T149" s="244">
        <f>S149*H149</f>
        <v>0</v>
      </c>
      <c r="AR149" s="23" t="s">
        <v>95</v>
      </c>
      <c r="AT149" s="23" t="s">
        <v>172</v>
      </c>
      <c r="AU149" s="23" t="s">
        <v>80</v>
      </c>
      <c r="AY149" s="23" t="s">
        <v>169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3" t="s">
        <v>76</v>
      </c>
      <c r="BK149" s="245">
        <f>ROUND(I149*H149,2)</f>
        <v>0</v>
      </c>
      <c r="BL149" s="23" t="s">
        <v>95</v>
      </c>
      <c r="BM149" s="23" t="s">
        <v>681</v>
      </c>
    </row>
    <row r="150" s="12" customFormat="1">
      <c r="B150" s="246"/>
      <c r="C150" s="247"/>
      <c r="D150" s="248" t="s">
        <v>183</v>
      </c>
      <c r="E150" s="249" t="s">
        <v>21</v>
      </c>
      <c r="F150" s="250" t="s">
        <v>682</v>
      </c>
      <c r="G150" s="247"/>
      <c r="H150" s="251">
        <v>0.014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183</v>
      </c>
      <c r="AU150" s="257" t="s">
        <v>80</v>
      </c>
      <c r="AV150" s="12" t="s">
        <v>80</v>
      </c>
      <c r="AW150" s="12" t="s">
        <v>35</v>
      </c>
      <c r="AX150" s="12" t="s">
        <v>72</v>
      </c>
      <c r="AY150" s="257" t="s">
        <v>169</v>
      </c>
    </row>
    <row r="151" s="13" customFormat="1">
      <c r="B151" s="270"/>
      <c r="C151" s="271"/>
      <c r="D151" s="248" t="s">
        <v>183</v>
      </c>
      <c r="E151" s="272" t="s">
        <v>21</v>
      </c>
      <c r="F151" s="273" t="s">
        <v>209</v>
      </c>
      <c r="G151" s="271"/>
      <c r="H151" s="274">
        <v>0.014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AT151" s="280" t="s">
        <v>183</v>
      </c>
      <c r="AU151" s="280" t="s">
        <v>80</v>
      </c>
      <c r="AV151" s="13" t="s">
        <v>95</v>
      </c>
      <c r="AW151" s="13" t="s">
        <v>35</v>
      </c>
      <c r="AX151" s="13" t="s">
        <v>76</v>
      </c>
      <c r="AY151" s="280" t="s">
        <v>169</v>
      </c>
    </row>
    <row r="152" s="11" customFormat="1" ht="29.88" customHeight="1">
      <c r="B152" s="218"/>
      <c r="C152" s="219"/>
      <c r="D152" s="220" t="s">
        <v>71</v>
      </c>
      <c r="E152" s="232" t="s">
        <v>216</v>
      </c>
      <c r="F152" s="232" t="s">
        <v>262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SUM(P153:P191)</f>
        <v>0</v>
      </c>
      <c r="Q152" s="226"/>
      <c r="R152" s="227">
        <f>SUM(R153:R191)</f>
        <v>0.15902639999999998</v>
      </c>
      <c r="S152" s="226"/>
      <c r="T152" s="228">
        <f>SUM(T153:T191)</f>
        <v>0.76731199999999988</v>
      </c>
      <c r="AR152" s="229" t="s">
        <v>76</v>
      </c>
      <c r="AT152" s="230" t="s">
        <v>71</v>
      </c>
      <c r="AU152" s="230" t="s">
        <v>76</v>
      </c>
      <c r="AY152" s="229" t="s">
        <v>169</v>
      </c>
      <c r="BK152" s="231">
        <f>SUM(BK153:BK191)</f>
        <v>0</v>
      </c>
    </row>
    <row r="153" s="1" customFormat="1" ht="25.5" customHeight="1">
      <c r="B153" s="45"/>
      <c r="C153" s="234" t="s">
        <v>263</v>
      </c>
      <c r="D153" s="234" t="s">
        <v>172</v>
      </c>
      <c r="E153" s="235" t="s">
        <v>264</v>
      </c>
      <c r="F153" s="236" t="s">
        <v>265</v>
      </c>
      <c r="G153" s="237" t="s">
        <v>219</v>
      </c>
      <c r="H153" s="238">
        <v>8.5730000000000004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683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684</v>
      </c>
      <c r="G154" s="247"/>
      <c r="H154" s="251">
        <v>8.5730000000000004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76</v>
      </c>
      <c r="AY154" s="257" t="s">
        <v>169</v>
      </c>
    </row>
    <row r="155" s="1" customFormat="1" ht="25.5" customHeight="1">
      <c r="B155" s="45"/>
      <c r="C155" s="234" t="s">
        <v>268</v>
      </c>
      <c r="D155" s="234" t="s">
        <v>172</v>
      </c>
      <c r="E155" s="235" t="s">
        <v>269</v>
      </c>
      <c r="F155" s="236" t="s">
        <v>270</v>
      </c>
      <c r="G155" s="237" t="s">
        <v>219</v>
      </c>
      <c r="H155" s="238">
        <v>325.774</v>
      </c>
      <c r="I155" s="239"/>
      <c r="J155" s="240">
        <f>ROUND(I155*H155,2)</f>
        <v>0</v>
      </c>
      <c r="K155" s="236" t="s">
        <v>181</v>
      </c>
      <c r="L155" s="71"/>
      <c r="M155" s="241" t="s">
        <v>21</v>
      </c>
      <c r="N155" s="242" t="s">
        <v>43</v>
      </c>
      <c r="O155" s="46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3" t="s">
        <v>95</v>
      </c>
      <c r="AT155" s="23" t="s">
        <v>172</v>
      </c>
      <c r="AU155" s="23" t="s">
        <v>80</v>
      </c>
      <c r="AY155" s="23" t="s">
        <v>169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3" t="s">
        <v>76</v>
      </c>
      <c r="BK155" s="245">
        <f>ROUND(I155*H155,2)</f>
        <v>0</v>
      </c>
      <c r="BL155" s="23" t="s">
        <v>95</v>
      </c>
      <c r="BM155" s="23" t="s">
        <v>685</v>
      </c>
    </row>
    <row r="156" s="12" customFormat="1">
      <c r="B156" s="246"/>
      <c r="C156" s="247"/>
      <c r="D156" s="248" t="s">
        <v>183</v>
      </c>
      <c r="E156" s="249" t="s">
        <v>21</v>
      </c>
      <c r="F156" s="250" t="s">
        <v>684</v>
      </c>
      <c r="G156" s="247"/>
      <c r="H156" s="251">
        <v>8.5730000000000004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183</v>
      </c>
      <c r="AU156" s="257" t="s">
        <v>80</v>
      </c>
      <c r="AV156" s="12" t="s">
        <v>80</v>
      </c>
      <c r="AW156" s="12" t="s">
        <v>35</v>
      </c>
      <c r="AX156" s="12" t="s">
        <v>72</v>
      </c>
      <c r="AY156" s="257" t="s">
        <v>169</v>
      </c>
    </row>
    <row r="157" s="12" customFormat="1">
      <c r="B157" s="246"/>
      <c r="C157" s="247"/>
      <c r="D157" s="248" t="s">
        <v>183</v>
      </c>
      <c r="E157" s="249" t="s">
        <v>21</v>
      </c>
      <c r="F157" s="250" t="s">
        <v>686</v>
      </c>
      <c r="G157" s="247"/>
      <c r="H157" s="251">
        <v>325.774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183</v>
      </c>
      <c r="AU157" s="257" t="s">
        <v>80</v>
      </c>
      <c r="AV157" s="12" t="s">
        <v>80</v>
      </c>
      <c r="AW157" s="12" t="s">
        <v>35</v>
      </c>
      <c r="AX157" s="12" t="s">
        <v>76</v>
      </c>
      <c r="AY157" s="257" t="s">
        <v>169</v>
      </c>
    </row>
    <row r="158" s="1" customFormat="1" ht="25.5" customHeight="1">
      <c r="B158" s="45"/>
      <c r="C158" s="234" t="s">
        <v>273</v>
      </c>
      <c r="D158" s="234" t="s">
        <v>172</v>
      </c>
      <c r="E158" s="235" t="s">
        <v>274</v>
      </c>
      <c r="F158" s="236" t="s">
        <v>275</v>
      </c>
      <c r="G158" s="237" t="s">
        <v>219</v>
      </c>
      <c r="H158" s="238">
        <v>8.5730000000000004</v>
      </c>
      <c r="I158" s="239"/>
      <c r="J158" s="240">
        <f>ROUND(I158*H158,2)</f>
        <v>0</v>
      </c>
      <c r="K158" s="236" t="s">
        <v>181</v>
      </c>
      <c r="L158" s="71"/>
      <c r="M158" s="241" t="s">
        <v>21</v>
      </c>
      <c r="N158" s="242" t="s">
        <v>43</v>
      </c>
      <c r="O158" s="46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3" t="s">
        <v>95</v>
      </c>
      <c r="AT158" s="23" t="s">
        <v>172</v>
      </c>
      <c r="AU158" s="23" t="s">
        <v>80</v>
      </c>
      <c r="AY158" s="23" t="s">
        <v>169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3" t="s">
        <v>76</v>
      </c>
      <c r="BK158" s="245">
        <f>ROUND(I158*H158,2)</f>
        <v>0</v>
      </c>
      <c r="BL158" s="23" t="s">
        <v>95</v>
      </c>
      <c r="BM158" s="23" t="s">
        <v>687</v>
      </c>
    </row>
    <row r="159" s="12" customFormat="1">
      <c r="B159" s="246"/>
      <c r="C159" s="247"/>
      <c r="D159" s="248" t="s">
        <v>183</v>
      </c>
      <c r="E159" s="249" t="s">
        <v>21</v>
      </c>
      <c r="F159" s="250" t="s">
        <v>684</v>
      </c>
      <c r="G159" s="247"/>
      <c r="H159" s="251">
        <v>8.5730000000000004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183</v>
      </c>
      <c r="AU159" s="257" t="s">
        <v>80</v>
      </c>
      <c r="AV159" s="12" t="s">
        <v>80</v>
      </c>
      <c r="AW159" s="12" t="s">
        <v>35</v>
      </c>
      <c r="AX159" s="12" t="s">
        <v>76</v>
      </c>
      <c r="AY159" s="257" t="s">
        <v>169</v>
      </c>
    </row>
    <row r="160" s="1" customFormat="1" ht="16.5" customHeight="1">
      <c r="B160" s="45"/>
      <c r="C160" s="234" t="s">
        <v>9</v>
      </c>
      <c r="D160" s="234" t="s">
        <v>172</v>
      </c>
      <c r="E160" s="235" t="s">
        <v>277</v>
      </c>
      <c r="F160" s="236" t="s">
        <v>278</v>
      </c>
      <c r="G160" s="237" t="s">
        <v>199</v>
      </c>
      <c r="H160" s="238">
        <v>2.8620000000000001</v>
      </c>
      <c r="I160" s="239"/>
      <c r="J160" s="240">
        <f>ROUND(I160*H160,2)</f>
        <v>0</v>
      </c>
      <c r="K160" s="236" t="s">
        <v>21</v>
      </c>
      <c r="L160" s="71"/>
      <c r="M160" s="241" t="s">
        <v>21</v>
      </c>
      <c r="N160" s="242" t="s">
        <v>43</v>
      </c>
      <c r="O160" s="46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AR160" s="23" t="s">
        <v>95</v>
      </c>
      <c r="AT160" s="23" t="s">
        <v>172</v>
      </c>
      <c r="AU160" s="23" t="s">
        <v>80</v>
      </c>
      <c r="AY160" s="23" t="s">
        <v>169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3" t="s">
        <v>76</v>
      </c>
      <c r="BK160" s="245">
        <f>ROUND(I160*H160,2)</f>
        <v>0</v>
      </c>
      <c r="BL160" s="23" t="s">
        <v>95</v>
      </c>
      <c r="BM160" s="23" t="s">
        <v>688</v>
      </c>
    </row>
    <row r="161" s="12" customFormat="1">
      <c r="B161" s="246"/>
      <c r="C161" s="247"/>
      <c r="D161" s="248" t="s">
        <v>183</v>
      </c>
      <c r="E161" s="249" t="s">
        <v>21</v>
      </c>
      <c r="F161" s="250" t="s">
        <v>689</v>
      </c>
      <c r="G161" s="247"/>
      <c r="H161" s="251">
        <v>2.8620000000000001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183</v>
      </c>
      <c r="AU161" s="257" t="s">
        <v>80</v>
      </c>
      <c r="AV161" s="12" t="s">
        <v>80</v>
      </c>
      <c r="AW161" s="12" t="s">
        <v>35</v>
      </c>
      <c r="AX161" s="12" t="s">
        <v>76</v>
      </c>
      <c r="AY161" s="257" t="s">
        <v>169</v>
      </c>
    </row>
    <row r="162" s="1" customFormat="1" ht="38.25" customHeight="1">
      <c r="B162" s="45"/>
      <c r="C162" s="234" t="s">
        <v>281</v>
      </c>
      <c r="D162" s="234" t="s">
        <v>172</v>
      </c>
      <c r="E162" s="235" t="s">
        <v>282</v>
      </c>
      <c r="F162" s="236" t="s">
        <v>283</v>
      </c>
      <c r="G162" s="237" t="s">
        <v>225</v>
      </c>
      <c r="H162" s="238">
        <v>10</v>
      </c>
      <c r="I162" s="239"/>
      <c r="J162" s="240">
        <f>ROUND(I162*H162,2)</f>
        <v>0</v>
      </c>
      <c r="K162" s="236" t="s">
        <v>181</v>
      </c>
      <c r="L162" s="71"/>
      <c r="M162" s="241" t="s">
        <v>21</v>
      </c>
      <c r="N162" s="242" t="s">
        <v>43</v>
      </c>
      <c r="O162" s="46"/>
      <c r="P162" s="243">
        <f>O162*H162</f>
        <v>0</v>
      </c>
      <c r="Q162" s="243">
        <v>0.00025000000000000001</v>
      </c>
      <c r="R162" s="243">
        <f>Q162*H162</f>
        <v>0.0025000000000000001</v>
      </c>
      <c r="S162" s="243">
        <v>0</v>
      </c>
      <c r="T162" s="244">
        <f>S162*H162</f>
        <v>0</v>
      </c>
      <c r="AR162" s="23" t="s">
        <v>95</v>
      </c>
      <c r="AT162" s="23" t="s">
        <v>172</v>
      </c>
      <c r="AU162" s="23" t="s">
        <v>80</v>
      </c>
      <c r="AY162" s="23" t="s">
        <v>169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3" t="s">
        <v>76</v>
      </c>
      <c r="BK162" s="245">
        <f>ROUND(I162*H162,2)</f>
        <v>0</v>
      </c>
      <c r="BL162" s="23" t="s">
        <v>95</v>
      </c>
      <c r="BM162" s="23" t="s">
        <v>690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222</v>
      </c>
      <c r="G163" s="247"/>
      <c r="H163" s="251">
        <v>10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76</v>
      </c>
      <c r="AY163" s="257" t="s">
        <v>169</v>
      </c>
    </row>
    <row r="164" s="1" customFormat="1" ht="16.5" customHeight="1">
      <c r="B164" s="45"/>
      <c r="C164" s="258" t="s">
        <v>285</v>
      </c>
      <c r="D164" s="258" t="s">
        <v>190</v>
      </c>
      <c r="E164" s="259" t="s">
        <v>286</v>
      </c>
      <c r="F164" s="260" t="s">
        <v>287</v>
      </c>
      <c r="G164" s="261" t="s">
        <v>187</v>
      </c>
      <c r="H164" s="262">
        <v>0.14899999999999999</v>
      </c>
      <c r="I164" s="263"/>
      <c r="J164" s="264">
        <f>ROUND(I164*H164,2)</f>
        <v>0</v>
      </c>
      <c r="K164" s="260" t="s">
        <v>21</v>
      </c>
      <c r="L164" s="265"/>
      <c r="M164" s="266" t="s">
        <v>21</v>
      </c>
      <c r="N164" s="267" t="s">
        <v>43</v>
      </c>
      <c r="O164" s="46"/>
      <c r="P164" s="243">
        <f>O164*H164</f>
        <v>0</v>
      </c>
      <c r="Q164" s="243">
        <v>1</v>
      </c>
      <c r="R164" s="243">
        <f>Q164*H164</f>
        <v>0.14899999999999999</v>
      </c>
      <c r="S164" s="243">
        <v>0</v>
      </c>
      <c r="T164" s="244">
        <f>S164*H164</f>
        <v>0</v>
      </c>
      <c r="AR164" s="23" t="s">
        <v>114</v>
      </c>
      <c r="AT164" s="23" t="s">
        <v>190</v>
      </c>
      <c r="AU164" s="23" t="s">
        <v>80</v>
      </c>
      <c r="AY164" s="23" t="s">
        <v>169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23" t="s">
        <v>76</v>
      </c>
      <c r="BK164" s="245">
        <f>ROUND(I164*H164,2)</f>
        <v>0</v>
      </c>
      <c r="BL164" s="23" t="s">
        <v>95</v>
      </c>
      <c r="BM164" s="23" t="s">
        <v>691</v>
      </c>
    </row>
    <row r="165" s="12" customFormat="1">
      <c r="B165" s="246"/>
      <c r="C165" s="247"/>
      <c r="D165" s="248" t="s">
        <v>183</v>
      </c>
      <c r="E165" s="249" t="s">
        <v>21</v>
      </c>
      <c r="F165" s="250" t="s">
        <v>289</v>
      </c>
      <c r="G165" s="247"/>
      <c r="H165" s="251">
        <v>0.13800000000000001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183</v>
      </c>
      <c r="AU165" s="257" t="s">
        <v>80</v>
      </c>
      <c r="AV165" s="12" t="s">
        <v>80</v>
      </c>
      <c r="AW165" s="12" t="s">
        <v>35</v>
      </c>
      <c r="AX165" s="12" t="s">
        <v>72</v>
      </c>
      <c r="AY165" s="257" t="s">
        <v>169</v>
      </c>
    </row>
    <row r="166" s="12" customFormat="1">
      <c r="B166" s="246"/>
      <c r="C166" s="247"/>
      <c r="D166" s="248" t="s">
        <v>183</v>
      </c>
      <c r="E166" s="249" t="s">
        <v>21</v>
      </c>
      <c r="F166" s="250" t="s">
        <v>290</v>
      </c>
      <c r="G166" s="247"/>
      <c r="H166" s="251">
        <v>0.14899999999999999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183</v>
      </c>
      <c r="AU166" s="257" t="s">
        <v>80</v>
      </c>
      <c r="AV166" s="12" t="s">
        <v>80</v>
      </c>
      <c r="AW166" s="12" t="s">
        <v>35</v>
      </c>
      <c r="AX166" s="12" t="s">
        <v>76</v>
      </c>
      <c r="AY166" s="257" t="s">
        <v>169</v>
      </c>
    </row>
    <row r="167" s="1" customFormat="1" ht="25.5" customHeight="1">
      <c r="B167" s="45"/>
      <c r="C167" s="234" t="s">
        <v>291</v>
      </c>
      <c r="D167" s="234" t="s">
        <v>172</v>
      </c>
      <c r="E167" s="235" t="s">
        <v>292</v>
      </c>
      <c r="F167" s="236" t="s">
        <v>293</v>
      </c>
      <c r="G167" s="237" t="s">
        <v>225</v>
      </c>
      <c r="H167" s="238">
        <v>24</v>
      </c>
      <c r="I167" s="239"/>
      <c r="J167" s="240">
        <f>ROUND(I167*H167,2)</f>
        <v>0</v>
      </c>
      <c r="K167" s="236" t="s">
        <v>181</v>
      </c>
      <c r="L167" s="71"/>
      <c r="M167" s="241" t="s">
        <v>21</v>
      </c>
      <c r="N167" s="242" t="s">
        <v>43</v>
      </c>
      <c r="O167" s="46"/>
      <c r="P167" s="243">
        <f>O167*H167</f>
        <v>0</v>
      </c>
      <c r="Q167" s="243">
        <v>1.0000000000000001E-05</v>
      </c>
      <c r="R167" s="243">
        <f>Q167*H167</f>
        <v>0.00024000000000000003</v>
      </c>
      <c r="S167" s="243">
        <v>0</v>
      </c>
      <c r="T167" s="244">
        <f>S167*H167</f>
        <v>0</v>
      </c>
      <c r="AR167" s="23" t="s">
        <v>95</v>
      </c>
      <c r="AT167" s="23" t="s">
        <v>172</v>
      </c>
      <c r="AU167" s="23" t="s">
        <v>80</v>
      </c>
      <c r="AY167" s="23" t="s">
        <v>169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3" t="s">
        <v>76</v>
      </c>
      <c r="BK167" s="245">
        <f>ROUND(I167*H167,2)</f>
        <v>0</v>
      </c>
      <c r="BL167" s="23" t="s">
        <v>95</v>
      </c>
      <c r="BM167" s="23" t="s">
        <v>692</v>
      </c>
    </row>
    <row r="168" s="12" customFormat="1">
      <c r="B168" s="246"/>
      <c r="C168" s="247"/>
      <c r="D168" s="248" t="s">
        <v>183</v>
      </c>
      <c r="E168" s="249" t="s">
        <v>21</v>
      </c>
      <c r="F168" s="250" t="s">
        <v>295</v>
      </c>
      <c r="G168" s="247"/>
      <c r="H168" s="251">
        <v>24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183</v>
      </c>
      <c r="AU168" s="257" t="s">
        <v>80</v>
      </c>
      <c r="AV168" s="12" t="s">
        <v>80</v>
      </c>
      <c r="AW168" s="12" t="s">
        <v>35</v>
      </c>
      <c r="AX168" s="12" t="s">
        <v>76</v>
      </c>
      <c r="AY168" s="257" t="s">
        <v>169</v>
      </c>
    </row>
    <row r="169" s="1" customFormat="1" ht="25.5" customHeight="1">
      <c r="B169" s="45"/>
      <c r="C169" s="234" t="s">
        <v>296</v>
      </c>
      <c r="D169" s="234" t="s">
        <v>172</v>
      </c>
      <c r="E169" s="235" t="s">
        <v>297</v>
      </c>
      <c r="F169" s="236" t="s">
        <v>298</v>
      </c>
      <c r="G169" s="237" t="s">
        <v>225</v>
      </c>
      <c r="H169" s="238">
        <v>24</v>
      </c>
      <c r="I169" s="239"/>
      <c r="J169" s="240">
        <f>ROUND(I169*H169,2)</f>
        <v>0</v>
      </c>
      <c r="K169" s="236" t="s">
        <v>181</v>
      </c>
      <c r="L169" s="71"/>
      <c r="M169" s="241" t="s">
        <v>21</v>
      </c>
      <c r="N169" s="242" t="s">
        <v>43</v>
      </c>
      <c r="O169" s="46"/>
      <c r="P169" s="243">
        <f>O169*H169</f>
        <v>0</v>
      </c>
      <c r="Q169" s="243">
        <v>0.00020000000000000001</v>
      </c>
      <c r="R169" s="243">
        <f>Q169*H169</f>
        <v>0.0048000000000000004</v>
      </c>
      <c r="S169" s="243">
        <v>0</v>
      </c>
      <c r="T169" s="244">
        <f>S169*H169</f>
        <v>0</v>
      </c>
      <c r="AR169" s="23" t="s">
        <v>95</v>
      </c>
      <c r="AT169" s="23" t="s">
        <v>172</v>
      </c>
      <c r="AU169" s="23" t="s">
        <v>80</v>
      </c>
      <c r="AY169" s="23" t="s">
        <v>169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3" t="s">
        <v>76</v>
      </c>
      <c r="BK169" s="245">
        <f>ROUND(I169*H169,2)</f>
        <v>0</v>
      </c>
      <c r="BL169" s="23" t="s">
        <v>95</v>
      </c>
      <c r="BM169" s="23" t="s">
        <v>693</v>
      </c>
    </row>
    <row r="170" s="12" customFormat="1">
      <c r="B170" s="246"/>
      <c r="C170" s="247"/>
      <c r="D170" s="248" t="s">
        <v>183</v>
      </c>
      <c r="E170" s="249" t="s">
        <v>21</v>
      </c>
      <c r="F170" s="250" t="s">
        <v>590</v>
      </c>
      <c r="G170" s="247"/>
      <c r="H170" s="251">
        <v>24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183</v>
      </c>
      <c r="AU170" s="257" t="s">
        <v>80</v>
      </c>
      <c r="AV170" s="12" t="s">
        <v>80</v>
      </c>
      <c r="AW170" s="12" t="s">
        <v>35</v>
      </c>
      <c r="AX170" s="12" t="s">
        <v>76</v>
      </c>
      <c r="AY170" s="257" t="s">
        <v>169</v>
      </c>
    </row>
    <row r="171" s="1" customFormat="1" ht="16.5" customHeight="1">
      <c r="B171" s="45"/>
      <c r="C171" s="234" t="s">
        <v>301</v>
      </c>
      <c r="D171" s="234" t="s">
        <v>172</v>
      </c>
      <c r="E171" s="235" t="s">
        <v>302</v>
      </c>
      <c r="F171" s="236" t="s">
        <v>303</v>
      </c>
      <c r="G171" s="237" t="s">
        <v>180</v>
      </c>
      <c r="H171" s="238">
        <v>0.30599999999999999</v>
      </c>
      <c r="I171" s="239"/>
      <c r="J171" s="240">
        <f>ROUND(I171*H171,2)</f>
        <v>0</v>
      </c>
      <c r="K171" s="236" t="s">
        <v>181</v>
      </c>
      <c r="L171" s="71"/>
      <c r="M171" s="241" t="s">
        <v>21</v>
      </c>
      <c r="N171" s="242" t="s">
        <v>43</v>
      </c>
      <c r="O171" s="46"/>
      <c r="P171" s="243">
        <f>O171*H171</f>
        <v>0</v>
      </c>
      <c r="Q171" s="243">
        <v>0</v>
      </c>
      <c r="R171" s="243">
        <f>Q171*H171</f>
        <v>0</v>
      </c>
      <c r="S171" s="243">
        <v>2.3999999999999999</v>
      </c>
      <c r="T171" s="244">
        <f>S171*H171</f>
        <v>0.73439999999999994</v>
      </c>
      <c r="AR171" s="23" t="s">
        <v>95</v>
      </c>
      <c r="AT171" s="23" t="s">
        <v>172</v>
      </c>
      <c r="AU171" s="23" t="s">
        <v>80</v>
      </c>
      <c r="AY171" s="23" t="s">
        <v>169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23" t="s">
        <v>76</v>
      </c>
      <c r="BK171" s="245">
        <f>ROUND(I171*H171,2)</f>
        <v>0</v>
      </c>
      <c r="BL171" s="23" t="s">
        <v>95</v>
      </c>
      <c r="BM171" s="23" t="s">
        <v>694</v>
      </c>
    </row>
    <row r="172" s="12" customFormat="1">
      <c r="B172" s="246"/>
      <c r="C172" s="247"/>
      <c r="D172" s="248" t="s">
        <v>183</v>
      </c>
      <c r="E172" s="249" t="s">
        <v>21</v>
      </c>
      <c r="F172" s="250" t="s">
        <v>695</v>
      </c>
      <c r="G172" s="247"/>
      <c r="H172" s="251">
        <v>0.58999999999999997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183</v>
      </c>
      <c r="AU172" s="257" t="s">
        <v>80</v>
      </c>
      <c r="AV172" s="12" t="s">
        <v>80</v>
      </c>
      <c r="AW172" s="12" t="s">
        <v>35</v>
      </c>
      <c r="AX172" s="12" t="s">
        <v>72</v>
      </c>
      <c r="AY172" s="257" t="s">
        <v>169</v>
      </c>
    </row>
    <row r="173" s="12" customFormat="1">
      <c r="B173" s="246"/>
      <c r="C173" s="247"/>
      <c r="D173" s="248" t="s">
        <v>183</v>
      </c>
      <c r="E173" s="249" t="s">
        <v>21</v>
      </c>
      <c r="F173" s="250" t="s">
        <v>306</v>
      </c>
      <c r="G173" s="247"/>
      <c r="H173" s="251">
        <v>-0.28399999999999997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183</v>
      </c>
      <c r="AU173" s="257" t="s">
        <v>80</v>
      </c>
      <c r="AV173" s="12" t="s">
        <v>80</v>
      </c>
      <c r="AW173" s="12" t="s">
        <v>35</v>
      </c>
      <c r="AX173" s="12" t="s">
        <v>72</v>
      </c>
      <c r="AY173" s="257" t="s">
        <v>169</v>
      </c>
    </row>
    <row r="174" s="13" customFormat="1">
      <c r="B174" s="270"/>
      <c r="C174" s="271"/>
      <c r="D174" s="248" t="s">
        <v>183</v>
      </c>
      <c r="E174" s="272" t="s">
        <v>21</v>
      </c>
      <c r="F174" s="273" t="s">
        <v>209</v>
      </c>
      <c r="G174" s="271"/>
      <c r="H174" s="274">
        <v>0.30599999999999999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AT174" s="280" t="s">
        <v>183</v>
      </c>
      <c r="AU174" s="280" t="s">
        <v>80</v>
      </c>
      <c r="AV174" s="13" t="s">
        <v>95</v>
      </c>
      <c r="AW174" s="13" t="s">
        <v>35</v>
      </c>
      <c r="AX174" s="13" t="s">
        <v>76</v>
      </c>
      <c r="AY174" s="280" t="s">
        <v>169</v>
      </c>
    </row>
    <row r="175" s="1" customFormat="1" ht="25.5" customHeight="1">
      <c r="B175" s="45"/>
      <c r="C175" s="234" t="s">
        <v>307</v>
      </c>
      <c r="D175" s="234" t="s">
        <v>172</v>
      </c>
      <c r="E175" s="235" t="s">
        <v>308</v>
      </c>
      <c r="F175" s="236" t="s">
        <v>309</v>
      </c>
      <c r="G175" s="237" t="s">
        <v>199</v>
      </c>
      <c r="H175" s="238">
        <v>0.23200000000000001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</v>
      </c>
      <c r="R175" s="243">
        <f>Q175*H175</f>
        <v>0</v>
      </c>
      <c r="S175" s="243">
        <v>0.066000000000000003</v>
      </c>
      <c r="T175" s="244">
        <f>S175*H175</f>
        <v>0.015312000000000001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696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697</v>
      </c>
      <c r="G176" s="247"/>
      <c r="H176" s="251">
        <v>0.23200000000000001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76</v>
      </c>
      <c r="AY176" s="257" t="s">
        <v>169</v>
      </c>
    </row>
    <row r="177" s="1" customFormat="1" ht="25.5" customHeight="1">
      <c r="B177" s="45"/>
      <c r="C177" s="234" t="s">
        <v>312</v>
      </c>
      <c r="D177" s="234" t="s">
        <v>172</v>
      </c>
      <c r="E177" s="235" t="s">
        <v>313</v>
      </c>
      <c r="F177" s="236" t="s">
        <v>314</v>
      </c>
      <c r="G177" s="237" t="s">
        <v>219</v>
      </c>
      <c r="H177" s="238">
        <v>2.2000000000000002</v>
      </c>
      <c r="I177" s="239"/>
      <c r="J177" s="240">
        <f>ROUND(I177*H177,2)</f>
        <v>0</v>
      </c>
      <c r="K177" s="236" t="s">
        <v>181</v>
      </c>
      <c r="L177" s="71"/>
      <c r="M177" s="241" t="s">
        <v>21</v>
      </c>
      <c r="N177" s="242" t="s">
        <v>43</v>
      </c>
      <c r="O177" s="46"/>
      <c r="P177" s="243">
        <f>O177*H177</f>
        <v>0</v>
      </c>
      <c r="Q177" s="243">
        <v>0.00073999999999999999</v>
      </c>
      <c r="R177" s="243">
        <f>Q177*H177</f>
        <v>0.0016280000000000001</v>
      </c>
      <c r="S177" s="243">
        <v>0.0080000000000000002</v>
      </c>
      <c r="T177" s="244">
        <f>S177*H177</f>
        <v>0.017600000000000001</v>
      </c>
      <c r="AR177" s="23" t="s">
        <v>95</v>
      </c>
      <c r="AT177" s="23" t="s">
        <v>172</v>
      </c>
      <c r="AU177" s="23" t="s">
        <v>80</v>
      </c>
      <c r="AY177" s="23" t="s">
        <v>169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23" t="s">
        <v>76</v>
      </c>
      <c r="BK177" s="245">
        <f>ROUND(I177*H177,2)</f>
        <v>0</v>
      </c>
      <c r="BL177" s="23" t="s">
        <v>95</v>
      </c>
      <c r="BM177" s="23" t="s">
        <v>698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316</v>
      </c>
      <c r="G178" s="247"/>
      <c r="H178" s="251">
        <v>0.29999999999999999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317</v>
      </c>
      <c r="G179" s="247"/>
      <c r="H179" s="251">
        <v>0.29999999999999999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2" customFormat="1">
      <c r="B180" s="246"/>
      <c r="C180" s="247"/>
      <c r="D180" s="248" t="s">
        <v>183</v>
      </c>
      <c r="E180" s="249" t="s">
        <v>21</v>
      </c>
      <c r="F180" s="250" t="s">
        <v>699</v>
      </c>
      <c r="G180" s="247"/>
      <c r="H180" s="251">
        <v>0.80000000000000004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183</v>
      </c>
      <c r="AU180" s="257" t="s">
        <v>80</v>
      </c>
      <c r="AV180" s="12" t="s">
        <v>80</v>
      </c>
      <c r="AW180" s="12" t="s">
        <v>35</v>
      </c>
      <c r="AX180" s="12" t="s">
        <v>72</v>
      </c>
      <c r="AY180" s="257" t="s">
        <v>169</v>
      </c>
    </row>
    <row r="181" s="12" customFormat="1">
      <c r="B181" s="246"/>
      <c r="C181" s="247"/>
      <c r="D181" s="248" t="s">
        <v>183</v>
      </c>
      <c r="E181" s="249" t="s">
        <v>21</v>
      </c>
      <c r="F181" s="250" t="s">
        <v>700</v>
      </c>
      <c r="G181" s="247"/>
      <c r="H181" s="251">
        <v>0.80000000000000004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183</v>
      </c>
      <c r="AU181" s="257" t="s">
        <v>80</v>
      </c>
      <c r="AV181" s="12" t="s">
        <v>80</v>
      </c>
      <c r="AW181" s="12" t="s">
        <v>35</v>
      </c>
      <c r="AX181" s="12" t="s">
        <v>72</v>
      </c>
      <c r="AY181" s="257" t="s">
        <v>169</v>
      </c>
    </row>
    <row r="182" s="13" customFormat="1">
      <c r="B182" s="270"/>
      <c r="C182" s="271"/>
      <c r="D182" s="248" t="s">
        <v>183</v>
      </c>
      <c r="E182" s="272" t="s">
        <v>21</v>
      </c>
      <c r="F182" s="273" t="s">
        <v>209</v>
      </c>
      <c r="G182" s="271"/>
      <c r="H182" s="274">
        <v>2.2000000000000002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AT182" s="280" t="s">
        <v>183</v>
      </c>
      <c r="AU182" s="280" t="s">
        <v>80</v>
      </c>
      <c r="AV182" s="13" t="s">
        <v>95</v>
      </c>
      <c r="AW182" s="13" t="s">
        <v>35</v>
      </c>
      <c r="AX182" s="13" t="s">
        <v>76</v>
      </c>
      <c r="AY182" s="280" t="s">
        <v>169</v>
      </c>
    </row>
    <row r="183" s="1" customFormat="1" ht="25.5" customHeight="1">
      <c r="B183" s="45"/>
      <c r="C183" s="234" t="s">
        <v>320</v>
      </c>
      <c r="D183" s="234" t="s">
        <v>172</v>
      </c>
      <c r="E183" s="235" t="s">
        <v>321</v>
      </c>
      <c r="F183" s="236" t="s">
        <v>322</v>
      </c>
      <c r="G183" s="237" t="s">
        <v>219</v>
      </c>
      <c r="H183" s="238">
        <v>2.3199999999999998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3.0000000000000001E-05</v>
      </c>
      <c r="R183" s="243">
        <f>Q183*H183</f>
        <v>6.9599999999999998E-05</v>
      </c>
      <c r="S183" s="243">
        <v>0</v>
      </c>
      <c r="T183" s="244">
        <f>S183*H183</f>
        <v>0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701</v>
      </c>
    </row>
    <row r="184" s="12" customFormat="1">
      <c r="B184" s="246"/>
      <c r="C184" s="247"/>
      <c r="D184" s="248" t="s">
        <v>183</v>
      </c>
      <c r="E184" s="249" t="s">
        <v>21</v>
      </c>
      <c r="F184" s="250" t="s">
        <v>324</v>
      </c>
      <c r="G184" s="247"/>
      <c r="H184" s="251">
        <v>2.3199999999999998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183</v>
      </c>
      <c r="AU184" s="257" t="s">
        <v>80</v>
      </c>
      <c r="AV184" s="12" t="s">
        <v>80</v>
      </c>
      <c r="AW184" s="12" t="s">
        <v>35</v>
      </c>
      <c r="AX184" s="12" t="s">
        <v>76</v>
      </c>
      <c r="AY184" s="257" t="s">
        <v>169</v>
      </c>
    </row>
    <row r="185" s="1" customFormat="1" ht="25.5" customHeight="1">
      <c r="B185" s="45"/>
      <c r="C185" s="234" t="s">
        <v>325</v>
      </c>
      <c r="D185" s="234" t="s">
        <v>172</v>
      </c>
      <c r="E185" s="235" t="s">
        <v>326</v>
      </c>
      <c r="F185" s="236" t="s">
        <v>327</v>
      </c>
      <c r="G185" s="237" t="s">
        <v>219</v>
      </c>
      <c r="H185" s="238">
        <v>2.3199999999999998</v>
      </c>
      <c r="I185" s="239"/>
      <c r="J185" s="240">
        <f>ROUND(I185*H185,2)</f>
        <v>0</v>
      </c>
      <c r="K185" s="236" t="s">
        <v>181</v>
      </c>
      <c r="L185" s="71"/>
      <c r="M185" s="241" t="s">
        <v>21</v>
      </c>
      <c r="N185" s="242" t="s">
        <v>43</v>
      </c>
      <c r="O185" s="46"/>
      <c r="P185" s="243">
        <f>O185*H185</f>
        <v>0</v>
      </c>
      <c r="Q185" s="243">
        <v>0.00034000000000000002</v>
      </c>
      <c r="R185" s="243">
        <f>Q185*H185</f>
        <v>0.00078879999999999998</v>
      </c>
      <c r="S185" s="243">
        <v>0</v>
      </c>
      <c r="T185" s="244">
        <f>S185*H185</f>
        <v>0</v>
      </c>
      <c r="AR185" s="23" t="s">
        <v>95</v>
      </c>
      <c r="AT185" s="23" t="s">
        <v>172</v>
      </c>
      <c r="AU185" s="23" t="s">
        <v>80</v>
      </c>
      <c r="AY185" s="23" t="s">
        <v>169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23" t="s">
        <v>76</v>
      </c>
      <c r="BK185" s="245">
        <f>ROUND(I185*H185,2)</f>
        <v>0</v>
      </c>
      <c r="BL185" s="23" t="s">
        <v>95</v>
      </c>
      <c r="BM185" s="23" t="s">
        <v>702</v>
      </c>
    </row>
    <row r="186" s="1" customFormat="1" ht="25.5" customHeight="1">
      <c r="B186" s="45"/>
      <c r="C186" s="234" t="s">
        <v>329</v>
      </c>
      <c r="D186" s="234" t="s">
        <v>172</v>
      </c>
      <c r="E186" s="235" t="s">
        <v>330</v>
      </c>
      <c r="F186" s="236" t="s">
        <v>331</v>
      </c>
      <c r="G186" s="237" t="s">
        <v>219</v>
      </c>
      <c r="H186" s="238">
        <v>4.6399999999999997</v>
      </c>
      <c r="I186" s="239"/>
      <c r="J186" s="240">
        <f>ROUND(I186*H186,2)</f>
        <v>0</v>
      </c>
      <c r="K186" s="236" t="s">
        <v>181</v>
      </c>
      <c r="L186" s="71"/>
      <c r="M186" s="241" t="s">
        <v>21</v>
      </c>
      <c r="N186" s="242" t="s">
        <v>43</v>
      </c>
      <c r="O186" s="46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3" t="s">
        <v>95</v>
      </c>
      <c r="AT186" s="23" t="s">
        <v>172</v>
      </c>
      <c r="AU186" s="23" t="s">
        <v>80</v>
      </c>
      <c r="AY186" s="23" t="s">
        <v>169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3" t="s">
        <v>76</v>
      </c>
      <c r="BK186" s="245">
        <f>ROUND(I186*H186,2)</f>
        <v>0</v>
      </c>
      <c r="BL186" s="23" t="s">
        <v>95</v>
      </c>
      <c r="BM186" s="23" t="s">
        <v>703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333</v>
      </c>
      <c r="G187" s="247"/>
      <c r="H187" s="251">
        <v>4.6399999999999997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76</v>
      </c>
      <c r="AY187" s="257" t="s">
        <v>169</v>
      </c>
    </row>
    <row r="188" s="1" customFormat="1" ht="25.5" customHeight="1">
      <c r="B188" s="45"/>
      <c r="C188" s="234" t="s">
        <v>334</v>
      </c>
      <c r="D188" s="234" t="s">
        <v>172</v>
      </c>
      <c r="E188" s="235" t="s">
        <v>335</v>
      </c>
      <c r="F188" s="236" t="s">
        <v>336</v>
      </c>
      <c r="G188" s="237" t="s">
        <v>219</v>
      </c>
      <c r="H188" s="238">
        <v>4.2400000000000002</v>
      </c>
      <c r="I188" s="239"/>
      <c r="J188" s="240">
        <f>ROUND(I188*H188,2)</f>
        <v>0</v>
      </c>
      <c r="K188" s="236" t="s">
        <v>181</v>
      </c>
      <c r="L188" s="71"/>
      <c r="M188" s="241" t="s">
        <v>21</v>
      </c>
      <c r="N188" s="242" t="s">
        <v>43</v>
      </c>
      <c r="O188" s="46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AR188" s="23" t="s">
        <v>95</v>
      </c>
      <c r="AT188" s="23" t="s">
        <v>172</v>
      </c>
      <c r="AU188" s="23" t="s">
        <v>80</v>
      </c>
      <c r="AY188" s="23" t="s">
        <v>169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23" t="s">
        <v>76</v>
      </c>
      <c r="BK188" s="245">
        <f>ROUND(I188*H188,2)</f>
        <v>0</v>
      </c>
      <c r="BL188" s="23" t="s">
        <v>95</v>
      </c>
      <c r="BM188" s="23" t="s">
        <v>704</v>
      </c>
    </row>
    <row r="189" s="12" customFormat="1">
      <c r="B189" s="246"/>
      <c r="C189" s="247"/>
      <c r="D189" s="248" t="s">
        <v>183</v>
      </c>
      <c r="E189" s="249" t="s">
        <v>21</v>
      </c>
      <c r="F189" s="250" t="s">
        <v>705</v>
      </c>
      <c r="G189" s="247"/>
      <c r="H189" s="251">
        <v>2.1200000000000001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183</v>
      </c>
      <c r="AU189" s="257" t="s">
        <v>80</v>
      </c>
      <c r="AV189" s="12" t="s">
        <v>80</v>
      </c>
      <c r="AW189" s="12" t="s">
        <v>35</v>
      </c>
      <c r="AX189" s="12" t="s">
        <v>72</v>
      </c>
      <c r="AY189" s="257" t="s">
        <v>169</v>
      </c>
    </row>
    <row r="190" s="12" customFormat="1">
      <c r="B190" s="246"/>
      <c r="C190" s="247"/>
      <c r="D190" s="248" t="s">
        <v>183</v>
      </c>
      <c r="E190" s="249" t="s">
        <v>21</v>
      </c>
      <c r="F190" s="250" t="s">
        <v>706</v>
      </c>
      <c r="G190" s="247"/>
      <c r="H190" s="251">
        <v>2.1200000000000001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183</v>
      </c>
      <c r="AU190" s="257" t="s">
        <v>80</v>
      </c>
      <c r="AV190" s="12" t="s">
        <v>80</v>
      </c>
      <c r="AW190" s="12" t="s">
        <v>35</v>
      </c>
      <c r="AX190" s="12" t="s">
        <v>72</v>
      </c>
      <c r="AY190" s="257" t="s">
        <v>169</v>
      </c>
    </row>
    <row r="191" s="13" customFormat="1">
      <c r="B191" s="270"/>
      <c r="C191" s="271"/>
      <c r="D191" s="248" t="s">
        <v>183</v>
      </c>
      <c r="E191" s="272" t="s">
        <v>21</v>
      </c>
      <c r="F191" s="273" t="s">
        <v>209</v>
      </c>
      <c r="G191" s="271"/>
      <c r="H191" s="274">
        <v>4.2400000000000002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AT191" s="280" t="s">
        <v>183</v>
      </c>
      <c r="AU191" s="280" t="s">
        <v>80</v>
      </c>
      <c r="AV191" s="13" t="s">
        <v>95</v>
      </c>
      <c r="AW191" s="13" t="s">
        <v>35</v>
      </c>
      <c r="AX191" s="13" t="s">
        <v>76</v>
      </c>
      <c r="AY191" s="280" t="s">
        <v>169</v>
      </c>
    </row>
    <row r="192" s="11" customFormat="1" ht="29.88" customHeight="1">
      <c r="B192" s="218"/>
      <c r="C192" s="219"/>
      <c r="D192" s="220" t="s">
        <v>71</v>
      </c>
      <c r="E192" s="232" t="s">
        <v>340</v>
      </c>
      <c r="F192" s="232" t="s">
        <v>341</v>
      </c>
      <c r="G192" s="219"/>
      <c r="H192" s="219"/>
      <c r="I192" s="222"/>
      <c r="J192" s="233">
        <f>BK192</f>
        <v>0</v>
      </c>
      <c r="K192" s="219"/>
      <c r="L192" s="224"/>
      <c r="M192" s="225"/>
      <c r="N192" s="226"/>
      <c r="O192" s="226"/>
      <c r="P192" s="227">
        <f>SUM(P193:P201)</f>
        <v>0</v>
      </c>
      <c r="Q192" s="226"/>
      <c r="R192" s="227">
        <f>SUM(R193:R201)</f>
        <v>0</v>
      </c>
      <c r="S192" s="226"/>
      <c r="T192" s="228">
        <f>SUM(T193:T201)</f>
        <v>0</v>
      </c>
      <c r="AR192" s="229" t="s">
        <v>76</v>
      </c>
      <c r="AT192" s="230" t="s">
        <v>71</v>
      </c>
      <c r="AU192" s="230" t="s">
        <v>76</v>
      </c>
      <c r="AY192" s="229" t="s">
        <v>169</v>
      </c>
      <c r="BK192" s="231">
        <f>SUM(BK193:BK201)</f>
        <v>0</v>
      </c>
    </row>
    <row r="193" s="1" customFormat="1" ht="25.5" customHeight="1">
      <c r="B193" s="45"/>
      <c r="C193" s="234" t="s">
        <v>342</v>
      </c>
      <c r="D193" s="234" t="s">
        <v>172</v>
      </c>
      <c r="E193" s="235" t="s">
        <v>343</v>
      </c>
      <c r="F193" s="236" t="s">
        <v>344</v>
      </c>
      <c r="G193" s="237" t="s">
        <v>187</v>
      </c>
      <c r="H193" s="238">
        <v>0.88300000000000001</v>
      </c>
      <c r="I193" s="239"/>
      <c r="J193" s="240">
        <f>ROUND(I193*H193,2)</f>
        <v>0</v>
      </c>
      <c r="K193" s="236" t="s">
        <v>181</v>
      </c>
      <c r="L193" s="71"/>
      <c r="M193" s="241" t="s">
        <v>21</v>
      </c>
      <c r="N193" s="242" t="s">
        <v>43</v>
      </c>
      <c r="O193" s="46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3" t="s">
        <v>95</v>
      </c>
      <c r="AT193" s="23" t="s">
        <v>172</v>
      </c>
      <c r="AU193" s="23" t="s">
        <v>80</v>
      </c>
      <c r="AY193" s="23" t="s">
        <v>169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3" t="s">
        <v>76</v>
      </c>
      <c r="BK193" s="245">
        <f>ROUND(I193*H193,2)</f>
        <v>0</v>
      </c>
      <c r="BL193" s="23" t="s">
        <v>95</v>
      </c>
      <c r="BM193" s="23" t="s">
        <v>707</v>
      </c>
    </row>
    <row r="194" s="1" customFormat="1" ht="38.25" customHeight="1">
      <c r="B194" s="45"/>
      <c r="C194" s="234" t="s">
        <v>346</v>
      </c>
      <c r="D194" s="234" t="s">
        <v>172</v>
      </c>
      <c r="E194" s="235" t="s">
        <v>347</v>
      </c>
      <c r="F194" s="236" t="s">
        <v>348</v>
      </c>
      <c r="G194" s="237" t="s">
        <v>187</v>
      </c>
      <c r="H194" s="238">
        <v>0.88300000000000001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708</v>
      </c>
    </row>
    <row r="195" s="1" customFormat="1" ht="25.5" customHeight="1">
      <c r="B195" s="45"/>
      <c r="C195" s="234" t="s">
        <v>350</v>
      </c>
      <c r="D195" s="234" t="s">
        <v>172</v>
      </c>
      <c r="E195" s="235" t="s">
        <v>351</v>
      </c>
      <c r="F195" s="236" t="s">
        <v>352</v>
      </c>
      <c r="G195" s="237" t="s">
        <v>187</v>
      </c>
      <c r="H195" s="238">
        <v>0.88300000000000001</v>
      </c>
      <c r="I195" s="239"/>
      <c r="J195" s="240">
        <f>ROUND(I195*H195,2)</f>
        <v>0</v>
      </c>
      <c r="K195" s="236" t="s">
        <v>181</v>
      </c>
      <c r="L195" s="71"/>
      <c r="M195" s="241" t="s">
        <v>21</v>
      </c>
      <c r="N195" s="242" t="s">
        <v>43</v>
      </c>
      <c r="O195" s="46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AR195" s="23" t="s">
        <v>95</v>
      </c>
      <c r="AT195" s="23" t="s">
        <v>172</v>
      </c>
      <c r="AU195" s="23" t="s">
        <v>80</v>
      </c>
      <c r="AY195" s="23" t="s">
        <v>169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23" t="s">
        <v>76</v>
      </c>
      <c r="BK195" s="245">
        <f>ROUND(I195*H195,2)</f>
        <v>0</v>
      </c>
      <c r="BL195" s="23" t="s">
        <v>95</v>
      </c>
      <c r="BM195" s="23" t="s">
        <v>709</v>
      </c>
    </row>
    <row r="196" s="1" customFormat="1" ht="25.5" customHeight="1">
      <c r="B196" s="45"/>
      <c r="C196" s="234" t="s">
        <v>354</v>
      </c>
      <c r="D196" s="234" t="s">
        <v>172</v>
      </c>
      <c r="E196" s="235" t="s">
        <v>355</v>
      </c>
      <c r="F196" s="236" t="s">
        <v>356</v>
      </c>
      <c r="G196" s="237" t="s">
        <v>187</v>
      </c>
      <c r="H196" s="238">
        <v>12.362</v>
      </c>
      <c r="I196" s="239"/>
      <c r="J196" s="240">
        <f>ROUND(I196*H196,2)</f>
        <v>0</v>
      </c>
      <c r="K196" s="236" t="s">
        <v>181</v>
      </c>
      <c r="L196" s="71"/>
      <c r="M196" s="241" t="s">
        <v>21</v>
      </c>
      <c r="N196" s="242" t="s">
        <v>43</v>
      </c>
      <c r="O196" s="46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AR196" s="23" t="s">
        <v>95</v>
      </c>
      <c r="AT196" s="23" t="s">
        <v>172</v>
      </c>
      <c r="AU196" s="23" t="s">
        <v>80</v>
      </c>
      <c r="AY196" s="23" t="s">
        <v>169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23" t="s">
        <v>76</v>
      </c>
      <c r="BK196" s="245">
        <f>ROUND(I196*H196,2)</f>
        <v>0</v>
      </c>
      <c r="BL196" s="23" t="s">
        <v>95</v>
      </c>
      <c r="BM196" s="23" t="s">
        <v>710</v>
      </c>
    </row>
    <row r="197" s="12" customFormat="1">
      <c r="B197" s="246"/>
      <c r="C197" s="247"/>
      <c r="D197" s="248" t="s">
        <v>183</v>
      </c>
      <c r="E197" s="249" t="s">
        <v>21</v>
      </c>
      <c r="F197" s="250" t="s">
        <v>711</v>
      </c>
      <c r="G197" s="247"/>
      <c r="H197" s="251">
        <v>12.362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183</v>
      </c>
      <c r="AU197" s="257" t="s">
        <v>80</v>
      </c>
      <c r="AV197" s="12" t="s">
        <v>80</v>
      </c>
      <c r="AW197" s="12" t="s">
        <v>35</v>
      </c>
      <c r="AX197" s="12" t="s">
        <v>76</v>
      </c>
      <c r="AY197" s="257" t="s">
        <v>169</v>
      </c>
    </row>
    <row r="198" s="1" customFormat="1" ht="25.5" customHeight="1">
      <c r="B198" s="45"/>
      <c r="C198" s="234" t="s">
        <v>359</v>
      </c>
      <c r="D198" s="234" t="s">
        <v>172</v>
      </c>
      <c r="E198" s="235" t="s">
        <v>360</v>
      </c>
      <c r="F198" s="236" t="s">
        <v>361</v>
      </c>
      <c r="G198" s="237" t="s">
        <v>187</v>
      </c>
      <c r="H198" s="238">
        <v>0.76700000000000002</v>
      </c>
      <c r="I198" s="239"/>
      <c r="J198" s="240">
        <f>ROUND(I198*H198,2)</f>
        <v>0</v>
      </c>
      <c r="K198" s="236" t="s">
        <v>181</v>
      </c>
      <c r="L198" s="71"/>
      <c r="M198" s="241" t="s">
        <v>21</v>
      </c>
      <c r="N198" s="242" t="s">
        <v>43</v>
      </c>
      <c r="O198" s="46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3" t="s">
        <v>95</v>
      </c>
      <c r="AT198" s="23" t="s">
        <v>172</v>
      </c>
      <c r="AU198" s="23" t="s">
        <v>80</v>
      </c>
      <c r="AY198" s="23" t="s">
        <v>169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3" t="s">
        <v>76</v>
      </c>
      <c r="BK198" s="245">
        <f>ROUND(I198*H198,2)</f>
        <v>0</v>
      </c>
      <c r="BL198" s="23" t="s">
        <v>95</v>
      </c>
      <c r="BM198" s="23" t="s">
        <v>712</v>
      </c>
    </row>
    <row r="199" s="12" customFormat="1">
      <c r="B199" s="246"/>
      <c r="C199" s="247"/>
      <c r="D199" s="248" t="s">
        <v>183</v>
      </c>
      <c r="E199" s="249" t="s">
        <v>21</v>
      </c>
      <c r="F199" s="250" t="s">
        <v>713</v>
      </c>
      <c r="G199" s="247"/>
      <c r="H199" s="251">
        <v>0.76700000000000002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183</v>
      </c>
      <c r="AU199" s="257" t="s">
        <v>80</v>
      </c>
      <c r="AV199" s="12" t="s">
        <v>80</v>
      </c>
      <c r="AW199" s="12" t="s">
        <v>35</v>
      </c>
      <c r="AX199" s="12" t="s">
        <v>76</v>
      </c>
      <c r="AY199" s="257" t="s">
        <v>169</v>
      </c>
    </row>
    <row r="200" s="1" customFormat="1" ht="16.5" customHeight="1">
      <c r="B200" s="45"/>
      <c r="C200" s="234" t="s">
        <v>364</v>
      </c>
      <c r="D200" s="234" t="s">
        <v>172</v>
      </c>
      <c r="E200" s="235" t="s">
        <v>365</v>
      </c>
      <c r="F200" s="236" t="s">
        <v>366</v>
      </c>
      <c r="G200" s="237" t="s">
        <v>187</v>
      </c>
      <c r="H200" s="238">
        <v>0.11600000000000001</v>
      </c>
      <c r="I200" s="239"/>
      <c r="J200" s="240">
        <f>ROUND(I200*H200,2)</f>
        <v>0</v>
      </c>
      <c r="K200" s="236" t="s">
        <v>181</v>
      </c>
      <c r="L200" s="71"/>
      <c r="M200" s="241" t="s">
        <v>21</v>
      </c>
      <c r="N200" s="242" t="s">
        <v>43</v>
      </c>
      <c r="O200" s="46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AR200" s="23" t="s">
        <v>95</v>
      </c>
      <c r="AT200" s="23" t="s">
        <v>172</v>
      </c>
      <c r="AU200" s="23" t="s">
        <v>80</v>
      </c>
      <c r="AY200" s="23" t="s">
        <v>169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23" t="s">
        <v>76</v>
      </c>
      <c r="BK200" s="245">
        <f>ROUND(I200*H200,2)</f>
        <v>0</v>
      </c>
      <c r="BL200" s="23" t="s">
        <v>95</v>
      </c>
      <c r="BM200" s="23" t="s">
        <v>714</v>
      </c>
    </row>
    <row r="201" s="12" customFormat="1">
      <c r="B201" s="246"/>
      <c r="C201" s="247"/>
      <c r="D201" s="248" t="s">
        <v>183</v>
      </c>
      <c r="E201" s="249" t="s">
        <v>21</v>
      </c>
      <c r="F201" s="250" t="s">
        <v>715</v>
      </c>
      <c r="G201" s="247"/>
      <c r="H201" s="251">
        <v>0.11600000000000001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183</v>
      </c>
      <c r="AU201" s="257" t="s">
        <v>80</v>
      </c>
      <c r="AV201" s="12" t="s">
        <v>80</v>
      </c>
      <c r="AW201" s="12" t="s">
        <v>35</v>
      </c>
      <c r="AX201" s="12" t="s">
        <v>76</v>
      </c>
      <c r="AY201" s="257" t="s">
        <v>169</v>
      </c>
    </row>
    <row r="202" s="11" customFormat="1" ht="29.88" customHeight="1">
      <c r="B202" s="218"/>
      <c r="C202" s="219"/>
      <c r="D202" s="220" t="s">
        <v>71</v>
      </c>
      <c r="E202" s="232" t="s">
        <v>369</v>
      </c>
      <c r="F202" s="232" t="s">
        <v>370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P203</f>
        <v>0</v>
      </c>
      <c r="Q202" s="226"/>
      <c r="R202" s="227">
        <f>R203</f>
        <v>0</v>
      </c>
      <c r="S202" s="226"/>
      <c r="T202" s="228">
        <f>T203</f>
        <v>0</v>
      </c>
      <c r="AR202" s="229" t="s">
        <v>76</v>
      </c>
      <c r="AT202" s="230" t="s">
        <v>71</v>
      </c>
      <c r="AU202" s="230" t="s">
        <v>76</v>
      </c>
      <c r="AY202" s="229" t="s">
        <v>169</v>
      </c>
      <c r="BK202" s="231">
        <f>BK203</f>
        <v>0</v>
      </c>
    </row>
    <row r="203" s="1" customFormat="1" ht="38.25" customHeight="1">
      <c r="B203" s="45"/>
      <c r="C203" s="234" t="s">
        <v>371</v>
      </c>
      <c r="D203" s="234" t="s">
        <v>172</v>
      </c>
      <c r="E203" s="235" t="s">
        <v>372</v>
      </c>
      <c r="F203" s="236" t="s">
        <v>373</v>
      </c>
      <c r="G203" s="237" t="s">
        <v>187</v>
      </c>
      <c r="H203" s="238">
        <v>0.93000000000000005</v>
      </c>
      <c r="I203" s="239"/>
      <c r="J203" s="240">
        <f>ROUND(I203*H203,2)</f>
        <v>0</v>
      </c>
      <c r="K203" s="236" t="s">
        <v>181</v>
      </c>
      <c r="L203" s="71"/>
      <c r="M203" s="241" t="s">
        <v>21</v>
      </c>
      <c r="N203" s="242" t="s">
        <v>43</v>
      </c>
      <c r="O203" s="46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AR203" s="23" t="s">
        <v>95</v>
      </c>
      <c r="AT203" s="23" t="s">
        <v>172</v>
      </c>
      <c r="AU203" s="23" t="s">
        <v>80</v>
      </c>
      <c r="AY203" s="23" t="s">
        <v>169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23" t="s">
        <v>76</v>
      </c>
      <c r="BK203" s="245">
        <f>ROUND(I203*H203,2)</f>
        <v>0</v>
      </c>
      <c r="BL203" s="23" t="s">
        <v>95</v>
      </c>
      <c r="BM203" s="23" t="s">
        <v>716</v>
      </c>
    </row>
    <row r="204" s="11" customFormat="1" ht="37.44" customHeight="1">
      <c r="B204" s="218"/>
      <c r="C204" s="219"/>
      <c r="D204" s="220" t="s">
        <v>71</v>
      </c>
      <c r="E204" s="221" t="s">
        <v>375</v>
      </c>
      <c r="F204" s="221" t="s">
        <v>376</v>
      </c>
      <c r="G204" s="219"/>
      <c r="H204" s="219"/>
      <c r="I204" s="222"/>
      <c r="J204" s="223">
        <f>BK204</f>
        <v>0</v>
      </c>
      <c r="K204" s="219"/>
      <c r="L204" s="224"/>
      <c r="M204" s="225"/>
      <c r="N204" s="226"/>
      <c r="O204" s="226"/>
      <c r="P204" s="227">
        <f>P205+P224+P240+P253</f>
        <v>0</v>
      </c>
      <c r="Q204" s="226"/>
      <c r="R204" s="227">
        <f>R205+R224+R240+R253</f>
        <v>0.28149325999999997</v>
      </c>
      <c r="S204" s="226"/>
      <c r="T204" s="228">
        <f>T205+T224+T240+T253</f>
        <v>0.11598986</v>
      </c>
      <c r="AR204" s="229" t="s">
        <v>80</v>
      </c>
      <c r="AT204" s="230" t="s">
        <v>71</v>
      </c>
      <c r="AU204" s="230" t="s">
        <v>72</v>
      </c>
      <c r="AY204" s="229" t="s">
        <v>169</v>
      </c>
      <c r="BK204" s="231">
        <f>BK205+BK224+BK240+BK253</f>
        <v>0</v>
      </c>
    </row>
    <row r="205" s="11" customFormat="1" ht="19.92" customHeight="1">
      <c r="B205" s="218"/>
      <c r="C205" s="219"/>
      <c r="D205" s="220" t="s">
        <v>71</v>
      </c>
      <c r="E205" s="232" t="s">
        <v>377</v>
      </c>
      <c r="F205" s="232" t="s">
        <v>378</v>
      </c>
      <c r="G205" s="219"/>
      <c r="H205" s="219"/>
      <c r="I205" s="222"/>
      <c r="J205" s="233">
        <f>BK205</f>
        <v>0</v>
      </c>
      <c r="K205" s="219"/>
      <c r="L205" s="224"/>
      <c r="M205" s="225"/>
      <c r="N205" s="226"/>
      <c r="O205" s="226"/>
      <c r="P205" s="227">
        <f>SUM(P206:P223)</f>
        <v>0</v>
      </c>
      <c r="Q205" s="226"/>
      <c r="R205" s="227">
        <f>SUM(R206:R223)</f>
        <v>0.23394592</v>
      </c>
      <c r="S205" s="226"/>
      <c r="T205" s="228">
        <f>SUM(T206:T223)</f>
        <v>0.081061999999999995</v>
      </c>
      <c r="AR205" s="229" t="s">
        <v>80</v>
      </c>
      <c r="AT205" s="230" t="s">
        <v>71</v>
      </c>
      <c r="AU205" s="230" t="s">
        <v>76</v>
      </c>
      <c r="AY205" s="229" t="s">
        <v>169</v>
      </c>
      <c r="BK205" s="231">
        <f>SUM(BK206:BK223)</f>
        <v>0</v>
      </c>
    </row>
    <row r="206" s="1" customFormat="1" ht="16.5" customHeight="1">
      <c r="B206" s="45"/>
      <c r="C206" s="234" t="s">
        <v>379</v>
      </c>
      <c r="D206" s="234" t="s">
        <v>172</v>
      </c>
      <c r="E206" s="235" t="s">
        <v>717</v>
      </c>
      <c r="F206" s="236" t="s">
        <v>718</v>
      </c>
      <c r="G206" s="237" t="s">
        <v>225</v>
      </c>
      <c r="H206" s="238">
        <v>1</v>
      </c>
      <c r="I206" s="239"/>
      <c r="J206" s="240">
        <f>ROUND(I206*H206,2)</f>
        <v>0</v>
      </c>
      <c r="K206" s="236" t="s">
        <v>181</v>
      </c>
      <c r="L206" s="71"/>
      <c r="M206" s="241" t="s">
        <v>21</v>
      </c>
      <c r="N206" s="242" t="s">
        <v>43</v>
      </c>
      <c r="O206" s="46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AR206" s="23" t="s">
        <v>252</v>
      </c>
      <c r="AT206" s="23" t="s">
        <v>172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252</v>
      </c>
      <c r="BM206" s="23" t="s">
        <v>719</v>
      </c>
    </row>
    <row r="207" s="12" customFormat="1">
      <c r="B207" s="246"/>
      <c r="C207" s="247"/>
      <c r="D207" s="248" t="s">
        <v>183</v>
      </c>
      <c r="E207" s="249" t="s">
        <v>21</v>
      </c>
      <c r="F207" s="250" t="s">
        <v>720</v>
      </c>
      <c r="G207" s="247"/>
      <c r="H207" s="251">
        <v>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183</v>
      </c>
      <c r="AU207" s="257" t="s">
        <v>80</v>
      </c>
      <c r="AV207" s="12" t="s">
        <v>80</v>
      </c>
      <c r="AW207" s="12" t="s">
        <v>35</v>
      </c>
      <c r="AX207" s="12" t="s">
        <v>76</v>
      </c>
      <c r="AY207" s="257" t="s">
        <v>169</v>
      </c>
    </row>
    <row r="208" s="1" customFormat="1" ht="16.5" customHeight="1">
      <c r="B208" s="45"/>
      <c r="C208" s="258" t="s">
        <v>383</v>
      </c>
      <c r="D208" s="258" t="s">
        <v>190</v>
      </c>
      <c r="E208" s="259" t="s">
        <v>721</v>
      </c>
      <c r="F208" s="260" t="s">
        <v>722</v>
      </c>
      <c r="G208" s="261" t="s">
        <v>225</v>
      </c>
      <c r="H208" s="262">
        <v>1</v>
      </c>
      <c r="I208" s="263"/>
      <c r="J208" s="264">
        <f>ROUND(I208*H208,2)</f>
        <v>0</v>
      </c>
      <c r="K208" s="260" t="s">
        <v>21</v>
      </c>
      <c r="L208" s="265"/>
      <c r="M208" s="266" t="s">
        <v>21</v>
      </c>
      <c r="N208" s="267" t="s">
        <v>43</v>
      </c>
      <c r="O208" s="46"/>
      <c r="P208" s="243">
        <f>O208*H208</f>
        <v>0</v>
      </c>
      <c r="Q208" s="243">
        <v>0.20000000000000001</v>
      </c>
      <c r="R208" s="243">
        <f>Q208*H208</f>
        <v>0.20000000000000001</v>
      </c>
      <c r="S208" s="243">
        <v>0</v>
      </c>
      <c r="T208" s="244">
        <f>S208*H208</f>
        <v>0</v>
      </c>
      <c r="AR208" s="23" t="s">
        <v>334</v>
      </c>
      <c r="AT208" s="23" t="s">
        <v>190</v>
      </c>
      <c r="AU208" s="23" t="s">
        <v>80</v>
      </c>
      <c r="AY208" s="23" t="s">
        <v>169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23" t="s">
        <v>76</v>
      </c>
      <c r="BK208" s="245">
        <f>ROUND(I208*H208,2)</f>
        <v>0</v>
      </c>
      <c r="BL208" s="23" t="s">
        <v>252</v>
      </c>
      <c r="BM208" s="23" t="s">
        <v>723</v>
      </c>
    </row>
    <row r="209" s="1" customFormat="1" ht="38.25" customHeight="1">
      <c r="B209" s="45"/>
      <c r="C209" s="234" t="s">
        <v>391</v>
      </c>
      <c r="D209" s="234" t="s">
        <v>172</v>
      </c>
      <c r="E209" s="235" t="s">
        <v>724</v>
      </c>
      <c r="F209" s="236" t="s">
        <v>725</v>
      </c>
      <c r="G209" s="237" t="s">
        <v>225</v>
      </c>
      <c r="H209" s="238">
        <v>1</v>
      </c>
      <c r="I209" s="239"/>
      <c r="J209" s="240">
        <f>ROUND(I209*H209,2)</f>
        <v>0</v>
      </c>
      <c r="K209" s="236" t="s">
        <v>181</v>
      </c>
      <c r="L209" s="71"/>
      <c r="M209" s="241" t="s">
        <v>21</v>
      </c>
      <c r="N209" s="242" t="s">
        <v>43</v>
      </c>
      <c r="O209" s="46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AR209" s="23" t="s">
        <v>252</v>
      </c>
      <c r="AT209" s="23" t="s">
        <v>172</v>
      </c>
      <c r="AU209" s="23" t="s">
        <v>80</v>
      </c>
      <c r="AY209" s="23" t="s">
        <v>169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3" t="s">
        <v>76</v>
      </c>
      <c r="BK209" s="245">
        <f>ROUND(I209*H209,2)</f>
        <v>0</v>
      </c>
      <c r="BL209" s="23" t="s">
        <v>252</v>
      </c>
      <c r="BM209" s="23" t="s">
        <v>726</v>
      </c>
    </row>
    <row r="210" s="12" customFormat="1">
      <c r="B210" s="246"/>
      <c r="C210" s="247"/>
      <c r="D210" s="248" t="s">
        <v>183</v>
      </c>
      <c r="E210" s="249" t="s">
        <v>21</v>
      </c>
      <c r="F210" s="250" t="s">
        <v>727</v>
      </c>
      <c r="G210" s="247"/>
      <c r="H210" s="251">
        <v>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183</v>
      </c>
      <c r="AU210" s="257" t="s">
        <v>80</v>
      </c>
      <c r="AV210" s="12" t="s">
        <v>80</v>
      </c>
      <c r="AW210" s="12" t="s">
        <v>35</v>
      </c>
      <c r="AX210" s="12" t="s">
        <v>76</v>
      </c>
      <c r="AY210" s="257" t="s">
        <v>169</v>
      </c>
    </row>
    <row r="211" s="1" customFormat="1" ht="16.5" customHeight="1">
      <c r="B211" s="45"/>
      <c r="C211" s="234" t="s">
        <v>397</v>
      </c>
      <c r="D211" s="234" t="s">
        <v>172</v>
      </c>
      <c r="E211" s="235" t="s">
        <v>380</v>
      </c>
      <c r="F211" s="236" t="s">
        <v>381</v>
      </c>
      <c r="G211" s="237" t="s">
        <v>219</v>
      </c>
      <c r="H211" s="238">
        <v>2.1200000000000001</v>
      </c>
      <c r="I211" s="239"/>
      <c r="J211" s="240">
        <f>ROUND(I211*H211,2)</f>
        <v>0</v>
      </c>
      <c r="K211" s="236" t="s">
        <v>21</v>
      </c>
      <c r="L211" s="71"/>
      <c r="M211" s="241" t="s">
        <v>21</v>
      </c>
      <c r="N211" s="242" t="s">
        <v>43</v>
      </c>
      <c r="O211" s="46"/>
      <c r="P211" s="243">
        <f>O211*H211</f>
        <v>0</v>
      </c>
      <c r="Q211" s="243">
        <v>0</v>
      </c>
      <c r="R211" s="243">
        <f>Q211*H211</f>
        <v>0</v>
      </c>
      <c r="S211" s="243">
        <v>0.00010000000000000001</v>
      </c>
      <c r="T211" s="244">
        <f>S211*H211</f>
        <v>0.00021200000000000003</v>
      </c>
      <c r="AR211" s="23" t="s">
        <v>252</v>
      </c>
      <c r="AT211" s="23" t="s">
        <v>172</v>
      </c>
      <c r="AU211" s="23" t="s">
        <v>80</v>
      </c>
      <c r="AY211" s="23" t="s">
        <v>169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23" t="s">
        <v>76</v>
      </c>
      <c r="BK211" s="245">
        <f>ROUND(I211*H211,2)</f>
        <v>0</v>
      </c>
      <c r="BL211" s="23" t="s">
        <v>252</v>
      </c>
      <c r="BM211" s="23" t="s">
        <v>728</v>
      </c>
    </row>
    <row r="212" s="12" customFormat="1">
      <c r="B212" s="246"/>
      <c r="C212" s="247"/>
      <c r="D212" s="248" t="s">
        <v>183</v>
      </c>
      <c r="E212" s="249" t="s">
        <v>21</v>
      </c>
      <c r="F212" s="250" t="s">
        <v>705</v>
      </c>
      <c r="G212" s="247"/>
      <c r="H212" s="251">
        <v>2.1200000000000001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183</v>
      </c>
      <c r="AU212" s="257" t="s">
        <v>80</v>
      </c>
      <c r="AV212" s="12" t="s">
        <v>80</v>
      </c>
      <c r="AW212" s="12" t="s">
        <v>35</v>
      </c>
      <c r="AX212" s="12" t="s">
        <v>76</v>
      </c>
      <c r="AY212" s="257" t="s">
        <v>169</v>
      </c>
    </row>
    <row r="213" s="1" customFormat="1" ht="25.5" customHeight="1">
      <c r="B213" s="45"/>
      <c r="C213" s="234" t="s">
        <v>403</v>
      </c>
      <c r="D213" s="234" t="s">
        <v>172</v>
      </c>
      <c r="E213" s="235" t="s">
        <v>404</v>
      </c>
      <c r="F213" s="236" t="s">
        <v>405</v>
      </c>
      <c r="G213" s="237" t="s">
        <v>386</v>
      </c>
      <c r="H213" s="238">
        <v>32.432000000000002</v>
      </c>
      <c r="I213" s="239"/>
      <c r="J213" s="240">
        <f>ROUND(I213*H213,2)</f>
        <v>0</v>
      </c>
      <c r="K213" s="236" t="s">
        <v>181</v>
      </c>
      <c r="L213" s="71"/>
      <c r="M213" s="241" t="s">
        <v>21</v>
      </c>
      <c r="N213" s="242" t="s">
        <v>43</v>
      </c>
      <c r="O213" s="46"/>
      <c r="P213" s="243">
        <f>O213*H213</f>
        <v>0</v>
      </c>
      <c r="Q213" s="243">
        <v>6.0000000000000002E-05</v>
      </c>
      <c r="R213" s="243">
        <f>Q213*H213</f>
        <v>0.0019459200000000001</v>
      </c>
      <c r="S213" s="243">
        <v>0</v>
      </c>
      <c r="T213" s="244">
        <f>S213*H213</f>
        <v>0</v>
      </c>
      <c r="AR213" s="23" t="s">
        <v>252</v>
      </c>
      <c r="AT213" s="23" t="s">
        <v>172</v>
      </c>
      <c r="AU213" s="23" t="s">
        <v>80</v>
      </c>
      <c r="AY213" s="23" t="s">
        <v>169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23" t="s">
        <v>76</v>
      </c>
      <c r="BK213" s="245">
        <f>ROUND(I213*H213,2)</f>
        <v>0</v>
      </c>
      <c r="BL213" s="23" t="s">
        <v>252</v>
      </c>
      <c r="BM213" s="23" t="s">
        <v>729</v>
      </c>
    </row>
    <row r="214" s="12" customFormat="1">
      <c r="B214" s="246"/>
      <c r="C214" s="247"/>
      <c r="D214" s="248" t="s">
        <v>183</v>
      </c>
      <c r="E214" s="249" t="s">
        <v>21</v>
      </c>
      <c r="F214" s="250" t="s">
        <v>407</v>
      </c>
      <c r="G214" s="247"/>
      <c r="H214" s="251">
        <v>30.030000000000001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183</v>
      </c>
      <c r="AU214" s="257" t="s">
        <v>80</v>
      </c>
      <c r="AV214" s="12" t="s">
        <v>80</v>
      </c>
      <c r="AW214" s="12" t="s">
        <v>35</v>
      </c>
      <c r="AX214" s="12" t="s">
        <v>72</v>
      </c>
      <c r="AY214" s="257" t="s">
        <v>169</v>
      </c>
    </row>
    <row r="215" s="12" customFormat="1">
      <c r="B215" s="246"/>
      <c r="C215" s="247"/>
      <c r="D215" s="248" t="s">
        <v>183</v>
      </c>
      <c r="E215" s="249" t="s">
        <v>21</v>
      </c>
      <c r="F215" s="250" t="s">
        <v>408</v>
      </c>
      <c r="G215" s="247"/>
      <c r="H215" s="251">
        <v>32.432000000000002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183</v>
      </c>
      <c r="AU215" s="257" t="s">
        <v>80</v>
      </c>
      <c r="AV215" s="12" t="s">
        <v>80</v>
      </c>
      <c r="AW215" s="12" t="s">
        <v>35</v>
      </c>
      <c r="AX215" s="12" t="s">
        <v>76</v>
      </c>
      <c r="AY215" s="257" t="s">
        <v>169</v>
      </c>
    </row>
    <row r="216" s="1" customFormat="1" ht="16.5" customHeight="1">
      <c r="B216" s="45"/>
      <c r="C216" s="258" t="s">
        <v>409</v>
      </c>
      <c r="D216" s="258" t="s">
        <v>190</v>
      </c>
      <c r="E216" s="259" t="s">
        <v>410</v>
      </c>
      <c r="F216" s="260" t="s">
        <v>411</v>
      </c>
      <c r="G216" s="261" t="s">
        <v>187</v>
      </c>
      <c r="H216" s="262">
        <v>0.032000000000000001</v>
      </c>
      <c r="I216" s="263"/>
      <c r="J216" s="264">
        <f>ROUND(I216*H216,2)</f>
        <v>0</v>
      </c>
      <c r="K216" s="260" t="s">
        <v>181</v>
      </c>
      <c r="L216" s="265"/>
      <c r="M216" s="266" t="s">
        <v>21</v>
      </c>
      <c r="N216" s="267" t="s">
        <v>43</v>
      </c>
      <c r="O216" s="46"/>
      <c r="P216" s="243">
        <f>O216*H216</f>
        <v>0</v>
      </c>
      <c r="Q216" s="243">
        <v>1</v>
      </c>
      <c r="R216" s="243">
        <f>Q216*H216</f>
        <v>0.032000000000000001</v>
      </c>
      <c r="S216" s="243">
        <v>0</v>
      </c>
      <c r="T216" s="244">
        <f>S216*H216</f>
        <v>0</v>
      </c>
      <c r="AR216" s="23" t="s">
        <v>334</v>
      </c>
      <c r="AT216" s="23" t="s">
        <v>190</v>
      </c>
      <c r="AU216" s="23" t="s">
        <v>80</v>
      </c>
      <c r="AY216" s="23" t="s">
        <v>169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23" t="s">
        <v>76</v>
      </c>
      <c r="BK216" s="245">
        <f>ROUND(I216*H216,2)</f>
        <v>0</v>
      </c>
      <c r="BL216" s="23" t="s">
        <v>252</v>
      </c>
      <c r="BM216" s="23" t="s">
        <v>730</v>
      </c>
    </row>
    <row r="217" s="1" customFormat="1">
      <c r="B217" s="45"/>
      <c r="C217" s="73"/>
      <c r="D217" s="248" t="s">
        <v>194</v>
      </c>
      <c r="E217" s="73"/>
      <c r="F217" s="268" t="s">
        <v>413</v>
      </c>
      <c r="G217" s="73"/>
      <c r="H217" s="73"/>
      <c r="I217" s="202"/>
      <c r="J217" s="73"/>
      <c r="K217" s="73"/>
      <c r="L217" s="71"/>
      <c r="M217" s="269"/>
      <c r="N217" s="46"/>
      <c r="O217" s="46"/>
      <c r="P217" s="46"/>
      <c r="Q217" s="46"/>
      <c r="R217" s="46"/>
      <c r="S217" s="46"/>
      <c r="T217" s="94"/>
      <c r="AT217" s="23" t="s">
        <v>194</v>
      </c>
      <c r="AU217" s="23" t="s">
        <v>80</v>
      </c>
    </row>
    <row r="218" s="12" customFormat="1">
      <c r="B218" s="246"/>
      <c r="C218" s="247"/>
      <c r="D218" s="248" t="s">
        <v>183</v>
      </c>
      <c r="E218" s="249" t="s">
        <v>21</v>
      </c>
      <c r="F218" s="250" t="s">
        <v>414</v>
      </c>
      <c r="G218" s="247"/>
      <c r="H218" s="251">
        <v>0.029999999999999999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183</v>
      </c>
      <c r="AU218" s="257" t="s">
        <v>80</v>
      </c>
      <c r="AV218" s="12" t="s">
        <v>80</v>
      </c>
      <c r="AW218" s="12" t="s">
        <v>35</v>
      </c>
      <c r="AX218" s="12" t="s">
        <v>72</v>
      </c>
      <c r="AY218" s="257" t="s">
        <v>169</v>
      </c>
    </row>
    <row r="219" s="12" customFormat="1">
      <c r="B219" s="246"/>
      <c r="C219" s="247"/>
      <c r="D219" s="248" t="s">
        <v>183</v>
      </c>
      <c r="E219" s="249" t="s">
        <v>21</v>
      </c>
      <c r="F219" s="250" t="s">
        <v>415</v>
      </c>
      <c r="G219" s="247"/>
      <c r="H219" s="251">
        <v>0.032000000000000001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183</v>
      </c>
      <c r="AU219" s="257" t="s">
        <v>80</v>
      </c>
      <c r="AV219" s="12" t="s">
        <v>80</v>
      </c>
      <c r="AW219" s="12" t="s">
        <v>35</v>
      </c>
      <c r="AX219" s="12" t="s">
        <v>76</v>
      </c>
      <c r="AY219" s="257" t="s">
        <v>169</v>
      </c>
    </row>
    <row r="220" s="1" customFormat="1" ht="25.5" customHeight="1">
      <c r="B220" s="45"/>
      <c r="C220" s="234" t="s">
        <v>416</v>
      </c>
      <c r="D220" s="234" t="s">
        <v>172</v>
      </c>
      <c r="E220" s="235" t="s">
        <v>417</v>
      </c>
      <c r="F220" s="236" t="s">
        <v>418</v>
      </c>
      <c r="G220" s="237" t="s">
        <v>386</v>
      </c>
      <c r="H220" s="238">
        <v>80.849999999999994</v>
      </c>
      <c r="I220" s="239"/>
      <c r="J220" s="240">
        <f>ROUND(I220*H220,2)</f>
        <v>0</v>
      </c>
      <c r="K220" s="236" t="s">
        <v>181</v>
      </c>
      <c r="L220" s="71"/>
      <c r="M220" s="241" t="s">
        <v>21</v>
      </c>
      <c r="N220" s="242" t="s">
        <v>43</v>
      </c>
      <c r="O220" s="46"/>
      <c r="P220" s="243">
        <f>O220*H220</f>
        <v>0</v>
      </c>
      <c r="Q220" s="243">
        <v>0</v>
      </c>
      <c r="R220" s="243">
        <f>Q220*H220</f>
        <v>0</v>
      </c>
      <c r="S220" s="243">
        <v>0.001</v>
      </c>
      <c r="T220" s="244">
        <f>S220*H220</f>
        <v>0.080849999999999991</v>
      </c>
      <c r="AR220" s="23" t="s">
        <v>252</v>
      </c>
      <c r="AT220" s="23" t="s">
        <v>172</v>
      </c>
      <c r="AU220" s="23" t="s">
        <v>80</v>
      </c>
      <c r="AY220" s="23" t="s">
        <v>169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3" t="s">
        <v>76</v>
      </c>
      <c r="BK220" s="245">
        <f>ROUND(I220*H220,2)</f>
        <v>0</v>
      </c>
      <c r="BL220" s="23" t="s">
        <v>252</v>
      </c>
      <c r="BM220" s="23" t="s">
        <v>731</v>
      </c>
    </row>
    <row r="221" s="12" customFormat="1">
      <c r="B221" s="246"/>
      <c r="C221" s="247"/>
      <c r="D221" s="248" t="s">
        <v>183</v>
      </c>
      <c r="E221" s="249" t="s">
        <v>21</v>
      </c>
      <c r="F221" s="250" t="s">
        <v>420</v>
      </c>
      <c r="G221" s="247"/>
      <c r="H221" s="251">
        <v>80.849999999999994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183</v>
      </c>
      <c r="AU221" s="257" t="s">
        <v>80</v>
      </c>
      <c r="AV221" s="12" t="s">
        <v>80</v>
      </c>
      <c r="AW221" s="12" t="s">
        <v>35</v>
      </c>
      <c r="AX221" s="12" t="s">
        <v>76</v>
      </c>
      <c r="AY221" s="257" t="s">
        <v>169</v>
      </c>
    </row>
    <row r="222" s="1" customFormat="1" ht="38.25" customHeight="1">
      <c r="B222" s="45"/>
      <c r="C222" s="234" t="s">
        <v>421</v>
      </c>
      <c r="D222" s="234" t="s">
        <v>172</v>
      </c>
      <c r="E222" s="235" t="s">
        <v>422</v>
      </c>
      <c r="F222" s="236" t="s">
        <v>423</v>
      </c>
      <c r="G222" s="237" t="s">
        <v>187</v>
      </c>
      <c r="H222" s="238">
        <v>0.23400000000000001</v>
      </c>
      <c r="I222" s="239"/>
      <c r="J222" s="240">
        <f>ROUND(I222*H222,2)</f>
        <v>0</v>
      </c>
      <c r="K222" s="236" t="s">
        <v>181</v>
      </c>
      <c r="L222" s="71"/>
      <c r="M222" s="241" t="s">
        <v>21</v>
      </c>
      <c r="N222" s="242" t="s">
        <v>43</v>
      </c>
      <c r="O222" s="46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3" t="s">
        <v>252</v>
      </c>
      <c r="AT222" s="23" t="s">
        <v>172</v>
      </c>
      <c r="AU222" s="23" t="s">
        <v>80</v>
      </c>
      <c r="AY222" s="23" t="s">
        <v>169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3" t="s">
        <v>76</v>
      </c>
      <c r="BK222" s="245">
        <f>ROUND(I222*H222,2)</f>
        <v>0</v>
      </c>
      <c r="BL222" s="23" t="s">
        <v>252</v>
      </c>
      <c r="BM222" s="23" t="s">
        <v>732</v>
      </c>
    </row>
    <row r="223" s="1" customFormat="1" ht="38.25" customHeight="1">
      <c r="B223" s="45"/>
      <c r="C223" s="234" t="s">
        <v>425</v>
      </c>
      <c r="D223" s="234" t="s">
        <v>172</v>
      </c>
      <c r="E223" s="235" t="s">
        <v>426</v>
      </c>
      <c r="F223" s="236" t="s">
        <v>427</v>
      </c>
      <c r="G223" s="237" t="s">
        <v>187</v>
      </c>
      <c r="H223" s="238">
        <v>0.23400000000000001</v>
      </c>
      <c r="I223" s="239"/>
      <c r="J223" s="240">
        <f>ROUND(I223*H223,2)</f>
        <v>0</v>
      </c>
      <c r="K223" s="236" t="s">
        <v>181</v>
      </c>
      <c r="L223" s="71"/>
      <c r="M223" s="241" t="s">
        <v>21</v>
      </c>
      <c r="N223" s="242" t="s">
        <v>43</v>
      </c>
      <c r="O223" s="46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AR223" s="23" t="s">
        <v>252</v>
      </c>
      <c r="AT223" s="23" t="s">
        <v>172</v>
      </c>
      <c r="AU223" s="23" t="s">
        <v>80</v>
      </c>
      <c r="AY223" s="23" t="s">
        <v>169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23" t="s">
        <v>76</v>
      </c>
      <c r="BK223" s="245">
        <f>ROUND(I223*H223,2)</f>
        <v>0</v>
      </c>
      <c r="BL223" s="23" t="s">
        <v>252</v>
      </c>
      <c r="BM223" s="23" t="s">
        <v>733</v>
      </c>
    </row>
    <row r="224" s="11" customFormat="1" ht="29.88" customHeight="1">
      <c r="B224" s="218"/>
      <c r="C224" s="219"/>
      <c r="D224" s="220" t="s">
        <v>71</v>
      </c>
      <c r="E224" s="232" t="s">
        <v>429</v>
      </c>
      <c r="F224" s="232" t="s">
        <v>430</v>
      </c>
      <c r="G224" s="219"/>
      <c r="H224" s="219"/>
      <c r="I224" s="222"/>
      <c r="J224" s="233">
        <f>BK224</f>
        <v>0</v>
      </c>
      <c r="K224" s="219"/>
      <c r="L224" s="224"/>
      <c r="M224" s="225"/>
      <c r="N224" s="226"/>
      <c r="O224" s="226"/>
      <c r="P224" s="227">
        <f>SUM(P225:P239)</f>
        <v>0</v>
      </c>
      <c r="Q224" s="226"/>
      <c r="R224" s="227">
        <f>SUM(R225:R239)</f>
        <v>0.01031315</v>
      </c>
      <c r="S224" s="226"/>
      <c r="T224" s="228">
        <f>SUM(T225:T239)</f>
        <v>0.034927859999999998</v>
      </c>
      <c r="AR224" s="229" t="s">
        <v>80</v>
      </c>
      <c r="AT224" s="230" t="s">
        <v>71</v>
      </c>
      <c r="AU224" s="230" t="s">
        <v>76</v>
      </c>
      <c r="AY224" s="229" t="s">
        <v>169</v>
      </c>
      <c r="BK224" s="231">
        <f>SUM(BK225:BK239)</f>
        <v>0</v>
      </c>
    </row>
    <row r="225" s="1" customFormat="1" ht="16.5" customHeight="1">
      <c r="B225" s="45"/>
      <c r="C225" s="234" t="s">
        <v>431</v>
      </c>
      <c r="D225" s="234" t="s">
        <v>172</v>
      </c>
      <c r="E225" s="235" t="s">
        <v>432</v>
      </c>
      <c r="F225" s="236" t="s">
        <v>433</v>
      </c>
      <c r="G225" s="237" t="s">
        <v>199</v>
      </c>
      <c r="H225" s="238">
        <v>0.318</v>
      </c>
      <c r="I225" s="239"/>
      <c r="J225" s="240">
        <f>ROUND(I225*H225,2)</f>
        <v>0</v>
      </c>
      <c r="K225" s="236" t="s">
        <v>181</v>
      </c>
      <c r="L225" s="71"/>
      <c r="M225" s="241" t="s">
        <v>21</v>
      </c>
      <c r="N225" s="242" t="s">
        <v>43</v>
      </c>
      <c r="O225" s="46"/>
      <c r="P225" s="243">
        <f>O225*H225</f>
        <v>0</v>
      </c>
      <c r="Q225" s="243">
        <v>0</v>
      </c>
      <c r="R225" s="243">
        <f>Q225*H225</f>
        <v>0</v>
      </c>
      <c r="S225" s="243">
        <v>0.083169999999999994</v>
      </c>
      <c r="T225" s="244">
        <f>S225*H225</f>
        <v>0.026448059999999999</v>
      </c>
      <c r="AR225" s="23" t="s">
        <v>252</v>
      </c>
      <c r="AT225" s="23" t="s">
        <v>172</v>
      </c>
      <c r="AU225" s="23" t="s">
        <v>80</v>
      </c>
      <c r="AY225" s="23" t="s">
        <v>169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23" t="s">
        <v>76</v>
      </c>
      <c r="BK225" s="245">
        <f>ROUND(I225*H225,2)</f>
        <v>0</v>
      </c>
      <c r="BL225" s="23" t="s">
        <v>252</v>
      </c>
      <c r="BM225" s="23" t="s">
        <v>734</v>
      </c>
    </row>
    <row r="226" s="12" customFormat="1">
      <c r="B226" s="246"/>
      <c r="C226" s="247"/>
      <c r="D226" s="248" t="s">
        <v>183</v>
      </c>
      <c r="E226" s="249" t="s">
        <v>21</v>
      </c>
      <c r="F226" s="250" t="s">
        <v>735</v>
      </c>
      <c r="G226" s="247"/>
      <c r="H226" s="251">
        <v>0.318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183</v>
      </c>
      <c r="AU226" s="257" t="s">
        <v>80</v>
      </c>
      <c r="AV226" s="12" t="s">
        <v>80</v>
      </c>
      <c r="AW226" s="12" t="s">
        <v>35</v>
      </c>
      <c r="AX226" s="12" t="s">
        <v>72</v>
      </c>
      <c r="AY226" s="257" t="s">
        <v>169</v>
      </c>
    </row>
    <row r="227" s="13" customFormat="1">
      <c r="B227" s="270"/>
      <c r="C227" s="271"/>
      <c r="D227" s="248" t="s">
        <v>183</v>
      </c>
      <c r="E227" s="272" t="s">
        <v>21</v>
      </c>
      <c r="F227" s="273" t="s">
        <v>209</v>
      </c>
      <c r="G227" s="271"/>
      <c r="H227" s="274">
        <v>0.318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AT227" s="280" t="s">
        <v>183</v>
      </c>
      <c r="AU227" s="280" t="s">
        <v>80</v>
      </c>
      <c r="AV227" s="13" t="s">
        <v>95</v>
      </c>
      <c r="AW227" s="13" t="s">
        <v>35</v>
      </c>
      <c r="AX227" s="13" t="s">
        <v>76</v>
      </c>
      <c r="AY227" s="280" t="s">
        <v>169</v>
      </c>
    </row>
    <row r="228" s="1" customFormat="1" ht="25.5" customHeight="1">
      <c r="B228" s="45"/>
      <c r="C228" s="234" t="s">
        <v>436</v>
      </c>
      <c r="D228" s="234" t="s">
        <v>172</v>
      </c>
      <c r="E228" s="235" t="s">
        <v>437</v>
      </c>
      <c r="F228" s="236" t="s">
        <v>438</v>
      </c>
      <c r="G228" s="237" t="s">
        <v>225</v>
      </c>
      <c r="H228" s="238">
        <v>14.132999999999999</v>
      </c>
      <c r="I228" s="239"/>
      <c r="J228" s="240">
        <f>ROUND(I228*H228,2)</f>
        <v>0</v>
      </c>
      <c r="K228" s="236" t="s">
        <v>181</v>
      </c>
      <c r="L228" s="71"/>
      <c r="M228" s="241" t="s">
        <v>21</v>
      </c>
      <c r="N228" s="242" t="s">
        <v>43</v>
      </c>
      <c r="O228" s="46"/>
      <c r="P228" s="243">
        <f>O228*H228</f>
        <v>0</v>
      </c>
      <c r="Q228" s="243">
        <v>0.00014999999999999999</v>
      </c>
      <c r="R228" s="243">
        <f>Q228*H228</f>
        <v>0.0021199499999999998</v>
      </c>
      <c r="S228" s="243">
        <v>0.00059999999999999995</v>
      </c>
      <c r="T228" s="244">
        <f>S228*H228</f>
        <v>0.0084797999999999991</v>
      </c>
      <c r="AR228" s="23" t="s">
        <v>252</v>
      </c>
      <c r="AT228" s="23" t="s">
        <v>172</v>
      </c>
      <c r="AU228" s="23" t="s">
        <v>80</v>
      </c>
      <c r="AY228" s="23" t="s">
        <v>169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23" t="s">
        <v>76</v>
      </c>
      <c r="BK228" s="245">
        <f>ROUND(I228*H228,2)</f>
        <v>0</v>
      </c>
      <c r="BL228" s="23" t="s">
        <v>252</v>
      </c>
      <c r="BM228" s="23" t="s">
        <v>736</v>
      </c>
    </row>
    <row r="229" s="12" customFormat="1">
      <c r="B229" s="246"/>
      <c r="C229" s="247"/>
      <c r="D229" s="248" t="s">
        <v>183</v>
      </c>
      <c r="E229" s="249" t="s">
        <v>21</v>
      </c>
      <c r="F229" s="250" t="s">
        <v>737</v>
      </c>
      <c r="G229" s="247"/>
      <c r="H229" s="251">
        <v>14.132999999999999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183</v>
      </c>
      <c r="AU229" s="257" t="s">
        <v>80</v>
      </c>
      <c r="AV229" s="12" t="s">
        <v>80</v>
      </c>
      <c r="AW229" s="12" t="s">
        <v>35</v>
      </c>
      <c r="AX229" s="12" t="s">
        <v>72</v>
      </c>
      <c r="AY229" s="257" t="s">
        <v>169</v>
      </c>
    </row>
    <row r="230" s="13" customFormat="1">
      <c r="B230" s="270"/>
      <c r="C230" s="271"/>
      <c r="D230" s="248" t="s">
        <v>183</v>
      </c>
      <c r="E230" s="272" t="s">
        <v>21</v>
      </c>
      <c r="F230" s="273" t="s">
        <v>209</v>
      </c>
      <c r="G230" s="271"/>
      <c r="H230" s="274">
        <v>14.132999999999999</v>
      </c>
      <c r="I230" s="275"/>
      <c r="J230" s="271"/>
      <c r="K230" s="271"/>
      <c r="L230" s="276"/>
      <c r="M230" s="277"/>
      <c r="N230" s="278"/>
      <c r="O230" s="278"/>
      <c r="P230" s="278"/>
      <c r="Q230" s="278"/>
      <c r="R230" s="278"/>
      <c r="S230" s="278"/>
      <c r="T230" s="279"/>
      <c r="AT230" s="280" t="s">
        <v>183</v>
      </c>
      <c r="AU230" s="280" t="s">
        <v>80</v>
      </c>
      <c r="AV230" s="13" t="s">
        <v>95</v>
      </c>
      <c r="AW230" s="13" t="s">
        <v>35</v>
      </c>
      <c r="AX230" s="13" t="s">
        <v>76</v>
      </c>
      <c r="AY230" s="280" t="s">
        <v>169</v>
      </c>
    </row>
    <row r="231" s="1" customFormat="1" ht="16.5" customHeight="1">
      <c r="B231" s="45"/>
      <c r="C231" s="258" t="s">
        <v>441</v>
      </c>
      <c r="D231" s="258" t="s">
        <v>190</v>
      </c>
      <c r="E231" s="259" t="s">
        <v>442</v>
      </c>
      <c r="F231" s="260" t="s">
        <v>443</v>
      </c>
      <c r="G231" s="261" t="s">
        <v>199</v>
      </c>
      <c r="H231" s="262">
        <v>0.34999999999999998</v>
      </c>
      <c r="I231" s="263"/>
      <c r="J231" s="264">
        <f>ROUND(I231*H231,2)</f>
        <v>0</v>
      </c>
      <c r="K231" s="260" t="s">
        <v>21</v>
      </c>
      <c r="L231" s="265"/>
      <c r="M231" s="266" t="s">
        <v>21</v>
      </c>
      <c r="N231" s="267" t="s">
        <v>43</v>
      </c>
      <c r="O231" s="46"/>
      <c r="P231" s="243">
        <f>O231*H231</f>
        <v>0</v>
      </c>
      <c r="Q231" s="243">
        <v>0.018200000000000001</v>
      </c>
      <c r="R231" s="243">
        <f>Q231*H231</f>
        <v>0.0063699999999999998</v>
      </c>
      <c r="S231" s="243">
        <v>0</v>
      </c>
      <c r="T231" s="244">
        <f>S231*H231</f>
        <v>0</v>
      </c>
      <c r="AR231" s="23" t="s">
        <v>334</v>
      </c>
      <c r="AT231" s="23" t="s">
        <v>190</v>
      </c>
      <c r="AU231" s="23" t="s">
        <v>80</v>
      </c>
      <c r="AY231" s="23" t="s">
        <v>169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23" t="s">
        <v>76</v>
      </c>
      <c r="BK231" s="245">
        <f>ROUND(I231*H231,2)</f>
        <v>0</v>
      </c>
      <c r="BL231" s="23" t="s">
        <v>252</v>
      </c>
      <c r="BM231" s="23" t="s">
        <v>738</v>
      </c>
    </row>
    <row r="232" s="12" customFormat="1">
      <c r="B232" s="246"/>
      <c r="C232" s="247"/>
      <c r="D232" s="248" t="s">
        <v>183</v>
      </c>
      <c r="E232" s="249" t="s">
        <v>21</v>
      </c>
      <c r="F232" s="250" t="s">
        <v>739</v>
      </c>
      <c r="G232" s="247"/>
      <c r="H232" s="251">
        <v>0.318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183</v>
      </c>
      <c r="AU232" s="257" t="s">
        <v>80</v>
      </c>
      <c r="AV232" s="12" t="s">
        <v>80</v>
      </c>
      <c r="AW232" s="12" t="s">
        <v>35</v>
      </c>
      <c r="AX232" s="12" t="s">
        <v>72</v>
      </c>
      <c r="AY232" s="257" t="s">
        <v>169</v>
      </c>
    </row>
    <row r="233" s="12" customFormat="1">
      <c r="B233" s="246"/>
      <c r="C233" s="247"/>
      <c r="D233" s="248" t="s">
        <v>183</v>
      </c>
      <c r="E233" s="249" t="s">
        <v>21</v>
      </c>
      <c r="F233" s="250" t="s">
        <v>740</v>
      </c>
      <c r="G233" s="247"/>
      <c r="H233" s="251">
        <v>0.34999999999999998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183</v>
      </c>
      <c r="AU233" s="257" t="s">
        <v>80</v>
      </c>
      <c r="AV233" s="12" t="s">
        <v>80</v>
      </c>
      <c r="AW233" s="12" t="s">
        <v>35</v>
      </c>
      <c r="AX233" s="12" t="s">
        <v>76</v>
      </c>
      <c r="AY233" s="257" t="s">
        <v>169</v>
      </c>
    </row>
    <row r="234" s="1" customFormat="1" ht="25.5" customHeight="1">
      <c r="B234" s="45"/>
      <c r="C234" s="234" t="s">
        <v>446</v>
      </c>
      <c r="D234" s="234" t="s">
        <v>172</v>
      </c>
      <c r="E234" s="235" t="s">
        <v>447</v>
      </c>
      <c r="F234" s="236" t="s">
        <v>448</v>
      </c>
      <c r="G234" s="237" t="s">
        <v>219</v>
      </c>
      <c r="H234" s="238">
        <v>2.1200000000000001</v>
      </c>
      <c r="I234" s="239"/>
      <c r="J234" s="240">
        <f>ROUND(I234*H234,2)</f>
        <v>0</v>
      </c>
      <c r="K234" s="236" t="s">
        <v>181</v>
      </c>
      <c r="L234" s="71"/>
      <c r="M234" s="241" t="s">
        <v>21</v>
      </c>
      <c r="N234" s="242" t="s">
        <v>43</v>
      </c>
      <c r="O234" s="46"/>
      <c r="P234" s="243">
        <f>O234*H234</f>
        <v>0</v>
      </c>
      <c r="Q234" s="243">
        <v>0.00020000000000000001</v>
      </c>
      <c r="R234" s="243">
        <f>Q234*H234</f>
        <v>0.00042400000000000006</v>
      </c>
      <c r="S234" s="243">
        <v>0</v>
      </c>
      <c r="T234" s="244">
        <f>S234*H234</f>
        <v>0</v>
      </c>
      <c r="AR234" s="23" t="s">
        <v>252</v>
      </c>
      <c r="AT234" s="23" t="s">
        <v>172</v>
      </c>
      <c r="AU234" s="23" t="s">
        <v>80</v>
      </c>
      <c r="AY234" s="23" t="s">
        <v>169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23" t="s">
        <v>76</v>
      </c>
      <c r="BK234" s="245">
        <f>ROUND(I234*H234,2)</f>
        <v>0</v>
      </c>
      <c r="BL234" s="23" t="s">
        <v>252</v>
      </c>
      <c r="BM234" s="23" t="s">
        <v>741</v>
      </c>
    </row>
    <row r="235" s="12" customFormat="1">
      <c r="B235" s="246"/>
      <c r="C235" s="247"/>
      <c r="D235" s="248" t="s">
        <v>183</v>
      </c>
      <c r="E235" s="249" t="s">
        <v>21</v>
      </c>
      <c r="F235" s="250" t="s">
        <v>742</v>
      </c>
      <c r="G235" s="247"/>
      <c r="H235" s="251">
        <v>2.1200000000000001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183</v>
      </c>
      <c r="AU235" s="257" t="s">
        <v>80</v>
      </c>
      <c r="AV235" s="12" t="s">
        <v>80</v>
      </c>
      <c r="AW235" s="12" t="s">
        <v>35</v>
      </c>
      <c r="AX235" s="12" t="s">
        <v>76</v>
      </c>
      <c r="AY235" s="257" t="s">
        <v>169</v>
      </c>
    </row>
    <row r="236" s="1" customFormat="1" ht="16.5" customHeight="1">
      <c r="B236" s="45"/>
      <c r="C236" s="258" t="s">
        <v>451</v>
      </c>
      <c r="D236" s="258" t="s">
        <v>190</v>
      </c>
      <c r="E236" s="259" t="s">
        <v>452</v>
      </c>
      <c r="F236" s="260" t="s">
        <v>453</v>
      </c>
      <c r="G236" s="261" t="s">
        <v>219</v>
      </c>
      <c r="H236" s="262">
        <v>2.3319999999999999</v>
      </c>
      <c r="I236" s="263"/>
      <c r="J236" s="264">
        <f>ROUND(I236*H236,2)</f>
        <v>0</v>
      </c>
      <c r="K236" s="260" t="s">
        <v>181</v>
      </c>
      <c r="L236" s="265"/>
      <c r="M236" s="266" t="s">
        <v>21</v>
      </c>
      <c r="N236" s="267" t="s">
        <v>43</v>
      </c>
      <c r="O236" s="46"/>
      <c r="P236" s="243">
        <f>O236*H236</f>
        <v>0</v>
      </c>
      <c r="Q236" s="243">
        <v>0.00059999999999999995</v>
      </c>
      <c r="R236" s="243">
        <f>Q236*H236</f>
        <v>0.0013991999999999998</v>
      </c>
      <c r="S236" s="243">
        <v>0</v>
      </c>
      <c r="T236" s="244">
        <f>S236*H236</f>
        <v>0</v>
      </c>
      <c r="AR236" s="23" t="s">
        <v>334</v>
      </c>
      <c r="AT236" s="23" t="s">
        <v>190</v>
      </c>
      <c r="AU236" s="23" t="s">
        <v>80</v>
      </c>
      <c r="AY236" s="23" t="s">
        <v>169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3" t="s">
        <v>76</v>
      </c>
      <c r="BK236" s="245">
        <f>ROUND(I236*H236,2)</f>
        <v>0</v>
      </c>
      <c r="BL236" s="23" t="s">
        <v>252</v>
      </c>
      <c r="BM236" s="23" t="s">
        <v>743</v>
      </c>
    </row>
    <row r="237" s="12" customFormat="1">
      <c r="B237" s="246"/>
      <c r="C237" s="247"/>
      <c r="D237" s="248" t="s">
        <v>183</v>
      </c>
      <c r="E237" s="249" t="s">
        <v>21</v>
      </c>
      <c r="F237" s="250" t="s">
        <v>744</v>
      </c>
      <c r="G237" s="247"/>
      <c r="H237" s="251">
        <v>2.3319999999999999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183</v>
      </c>
      <c r="AU237" s="257" t="s">
        <v>80</v>
      </c>
      <c r="AV237" s="12" t="s">
        <v>80</v>
      </c>
      <c r="AW237" s="12" t="s">
        <v>35</v>
      </c>
      <c r="AX237" s="12" t="s">
        <v>76</v>
      </c>
      <c r="AY237" s="257" t="s">
        <v>169</v>
      </c>
    </row>
    <row r="238" s="1" customFormat="1" ht="38.25" customHeight="1">
      <c r="B238" s="45"/>
      <c r="C238" s="234" t="s">
        <v>456</v>
      </c>
      <c r="D238" s="234" t="s">
        <v>172</v>
      </c>
      <c r="E238" s="235" t="s">
        <v>457</v>
      </c>
      <c r="F238" s="236" t="s">
        <v>458</v>
      </c>
      <c r="G238" s="237" t="s">
        <v>187</v>
      </c>
      <c r="H238" s="238">
        <v>0.01</v>
      </c>
      <c r="I238" s="239"/>
      <c r="J238" s="240">
        <f>ROUND(I238*H238,2)</f>
        <v>0</v>
      </c>
      <c r="K238" s="236" t="s">
        <v>181</v>
      </c>
      <c r="L238" s="71"/>
      <c r="M238" s="241" t="s">
        <v>21</v>
      </c>
      <c r="N238" s="242" t="s">
        <v>43</v>
      </c>
      <c r="O238" s="46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AR238" s="23" t="s">
        <v>252</v>
      </c>
      <c r="AT238" s="23" t="s">
        <v>172</v>
      </c>
      <c r="AU238" s="23" t="s">
        <v>80</v>
      </c>
      <c r="AY238" s="23" t="s">
        <v>169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3" t="s">
        <v>76</v>
      </c>
      <c r="BK238" s="245">
        <f>ROUND(I238*H238,2)</f>
        <v>0</v>
      </c>
      <c r="BL238" s="23" t="s">
        <v>252</v>
      </c>
      <c r="BM238" s="23" t="s">
        <v>745</v>
      </c>
    </row>
    <row r="239" s="1" customFormat="1" ht="38.25" customHeight="1">
      <c r="B239" s="45"/>
      <c r="C239" s="234" t="s">
        <v>460</v>
      </c>
      <c r="D239" s="234" t="s">
        <v>172</v>
      </c>
      <c r="E239" s="235" t="s">
        <v>461</v>
      </c>
      <c r="F239" s="236" t="s">
        <v>462</v>
      </c>
      <c r="G239" s="237" t="s">
        <v>187</v>
      </c>
      <c r="H239" s="238">
        <v>0.01</v>
      </c>
      <c r="I239" s="239"/>
      <c r="J239" s="240">
        <f>ROUND(I239*H239,2)</f>
        <v>0</v>
      </c>
      <c r="K239" s="236" t="s">
        <v>181</v>
      </c>
      <c r="L239" s="71"/>
      <c r="M239" s="241" t="s">
        <v>21</v>
      </c>
      <c r="N239" s="242" t="s">
        <v>43</v>
      </c>
      <c r="O239" s="46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3" t="s">
        <v>252</v>
      </c>
      <c r="AT239" s="23" t="s">
        <v>172</v>
      </c>
      <c r="AU239" s="23" t="s">
        <v>80</v>
      </c>
      <c r="AY239" s="23" t="s">
        <v>169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3" t="s">
        <v>76</v>
      </c>
      <c r="BK239" s="245">
        <f>ROUND(I239*H239,2)</f>
        <v>0</v>
      </c>
      <c r="BL239" s="23" t="s">
        <v>252</v>
      </c>
      <c r="BM239" s="23" t="s">
        <v>746</v>
      </c>
    </row>
    <row r="240" s="11" customFormat="1" ht="29.88" customHeight="1">
      <c r="B240" s="218"/>
      <c r="C240" s="219"/>
      <c r="D240" s="220" t="s">
        <v>71</v>
      </c>
      <c r="E240" s="232" t="s">
        <v>464</v>
      </c>
      <c r="F240" s="232" t="s">
        <v>465</v>
      </c>
      <c r="G240" s="219"/>
      <c r="H240" s="219"/>
      <c r="I240" s="222"/>
      <c r="J240" s="233">
        <f>BK240</f>
        <v>0</v>
      </c>
      <c r="K240" s="219"/>
      <c r="L240" s="224"/>
      <c r="M240" s="225"/>
      <c r="N240" s="226"/>
      <c r="O240" s="226"/>
      <c r="P240" s="227">
        <f>SUM(P241:P252)</f>
        <v>0</v>
      </c>
      <c r="Q240" s="226"/>
      <c r="R240" s="227">
        <f>SUM(R241:R252)</f>
        <v>0.0077099599999999992</v>
      </c>
      <c r="S240" s="226"/>
      <c r="T240" s="228">
        <f>SUM(T241:T252)</f>
        <v>0</v>
      </c>
      <c r="AR240" s="229" t="s">
        <v>80</v>
      </c>
      <c r="AT240" s="230" t="s">
        <v>71</v>
      </c>
      <c r="AU240" s="230" t="s">
        <v>76</v>
      </c>
      <c r="AY240" s="229" t="s">
        <v>169</v>
      </c>
      <c r="BK240" s="231">
        <f>SUM(BK241:BK252)</f>
        <v>0</v>
      </c>
    </row>
    <row r="241" s="1" customFormat="1" ht="16.5" customHeight="1">
      <c r="B241" s="45"/>
      <c r="C241" s="234" t="s">
        <v>466</v>
      </c>
      <c r="D241" s="234" t="s">
        <v>172</v>
      </c>
      <c r="E241" s="235" t="s">
        <v>467</v>
      </c>
      <c r="F241" s="236" t="s">
        <v>468</v>
      </c>
      <c r="G241" s="237" t="s">
        <v>199</v>
      </c>
      <c r="H241" s="238">
        <v>10.433999999999999</v>
      </c>
      <c r="I241" s="239"/>
      <c r="J241" s="240">
        <f>ROUND(I241*H241,2)</f>
        <v>0</v>
      </c>
      <c r="K241" s="236" t="s">
        <v>181</v>
      </c>
      <c r="L241" s="71"/>
      <c r="M241" s="241" t="s">
        <v>21</v>
      </c>
      <c r="N241" s="242" t="s">
        <v>43</v>
      </c>
      <c r="O241" s="46"/>
      <c r="P241" s="243">
        <f>O241*H241</f>
        <v>0</v>
      </c>
      <c r="Q241" s="243">
        <v>0.00012999999999999999</v>
      </c>
      <c r="R241" s="243">
        <f>Q241*H241</f>
        <v>0.0013564199999999999</v>
      </c>
      <c r="S241" s="243">
        <v>0</v>
      </c>
      <c r="T241" s="244">
        <f>S241*H241</f>
        <v>0</v>
      </c>
      <c r="AR241" s="23" t="s">
        <v>252</v>
      </c>
      <c r="AT241" s="23" t="s">
        <v>172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747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470</v>
      </c>
      <c r="G242" s="247"/>
      <c r="H242" s="251">
        <v>1.6799999999999999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72</v>
      </c>
      <c r="AY242" s="257" t="s">
        <v>169</v>
      </c>
    </row>
    <row r="243" s="12" customFormat="1">
      <c r="B243" s="246"/>
      <c r="C243" s="247"/>
      <c r="D243" s="248" t="s">
        <v>183</v>
      </c>
      <c r="E243" s="249" t="s">
        <v>21</v>
      </c>
      <c r="F243" s="250" t="s">
        <v>471</v>
      </c>
      <c r="G243" s="247"/>
      <c r="H243" s="251">
        <v>7.54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183</v>
      </c>
      <c r="AU243" s="257" t="s">
        <v>80</v>
      </c>
      <c r="AV243" s="12" t="s">
        <v>80</v>
      </c>
      <c r="AW243" s="12" t="s">
        <v>35</v>
      </c>
      <c r="AX243" s="12" t="s">
        <v>72</v>
      </c>
      <c r="AY243" s="257" t="s">
        <v>169</v>
      </c>
    </row>
    <row r="244" s="12" customFormat="1">
      <c r="B244" s="246"/>
      <c r="C244" s="247"/>
      <c r="D244" s="248" t="s">
        <v>183</v>
      </c>
      <c r="E244" s="249" t="s">
        <v>21</v>
      </c>
      <c r="F244" s="250" t="s">
        <v>472</v>
      </c>
      <c r="G244" s="247"/>
      <c r="H244" s="251">
        <v>1.214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183</v>
      </c>
      <c r="AU244" s="257" t="s">
        <v>80</v>
      </c>
      <c r="AV244" s="12" t="s">
        <v>80</v>
      </c>
      <c r="AW244" s="12" t="s">
        <v>35</v>
      </c>
      <c r="AX244" s="12" t="s">
        <v>72</v>
      </c>
      <c r="AY244" s="257" t="s">
        <v>169</v>
      </c>
    </row>
    <row r="245" s="13" customFormat="1">
      <c r="B245" s="270"/>
      <c r="C245" s="271"/>
      <c r="D245" s="248" t="s">
        <v>183</v>
      </c>
      <c r="E245" s="272" t="s">
        <v>21</v>
      </c>
      <c r="F245" s="273" t="s">
        <v>209</v>
      </c>
      <c r="G245" s="271"/>
      <c r="H245" s="274">
        <v>10.433999999999999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AT245" s="280" t="s">
        <v>183</v>
      </c>
      <c r="AU245" s="280" t="s">
        <v>80</v>
      </c>
      <c r="AV245" s="13" t="s">
        <v>95</v>
      </c>
      <c r="AW245" s="13" t="s">
        <v>35</v>
      </c>
      <c r="AX245" s="13" t="s">
        <v>76</v>
      </c>
      <c r="AY245" s="280" t="s">
        <v>169</v>
      </c>
    </row>
    <row r="246" s="1" customFormat="1" ht="16.5" customHeight="1">
      <c r="B246" s="45"/>
      <c r="C246" s="234" t="s">
        <v>473</v>
      </c>
      <c r="D246" s="234" t="s">
        <v>172</v>
      </c>
      <c r="E246" s="235" t="s">
        <v>474</v>
      </c>
      <c r="F246" s="236" t="s">
        <v>475</v>
      </c>
      <c r="G246" s="237" t="s">
        <v>199</v>
      </c>
      <c r="H246" s="238">
        <v>10.433999999999999</v>
      </c>
      <c r="I246" s="239"/>
      <c r="J246" s="240">
        <f>ROUND(I246*H246,2)</f>
        <v>0</v>
      </c>
      <c r="K246" s="236" t="s">
        <v>181</v>
      </c>
      <c r="L246" s="71"/>
      <c r="M246" s="241" t="s">
        <v>21</v>
      </c>
      <c r="N246" s="242" t="s">
        <v>43</v>
      </c>
      <c r="O246" s="46"/>
      <c r="P246" s="243">
        <f>O246*H246</f>
        <v>0</v>
      </c>
      <c r="Q246" s="243">
        <v>0.00023000000000000001</v>
      </c>
      <c r="R246" s="243">
        <f>Q246*H246</f>
        <v>0.00239982</v>
      </c>
      <c r="S246" s="243">
        <v>0</v>
      </c>
      <c r="T246" s="244">
        <f>S246*H246</f>
        <v>0</v>
      </c>
      <c r="AR246" s="23" t="s">
        <v>252</v>
      </c>
      <c r="AT246" s="23" t="s">
        <v>172</v>
      </c>
      <c r="AU246" s="23" t="s">
        <v>80</v>
      </c>
      <c r="AY246" s="23" t="s">
        <v>169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3" t="s">
        <v>76</v>
      </c>
      <c r="BK246" s="245">
        <f>ROUND(I246*H246,2)</f>
        <v>0</v>
      </c>
      <c r="BL246" s="23" t="s">
        <v>252</v>
      </c>
      <c r="BM246" s="23" t="s">
        <v>748</v>
      </c>
    </row>
    <row r="247" s="1" customFormat="1" ht="25.5" customHeight="1">
      <c r="B247" s="45"/>
      <c r="C247" s="234" t="s">
        <v>477</v>
      </c>
      <c r="D247" s="234" t="s">
        <v>172</v>
      </c>
      <c r="E247" s="235" t="s">
        <v>478</v>
      </c>
      <c r="F247" s="236" t="s">
        <v>479</v>
      </c>
      <c r="G247" s="237" t="s">
        <v>199</v>
      </c>
      <c r="H247" s="238">
        <v>10.433999999999999</v>
      </c>
      <c r="I247" s="239"/>
      <c r="J247" s="240">
        <f>ROUND(I247*H247,2)</f>
        <v>0</v>
      </c>
      <c r="K247" s="236" t="s">
        <v>181</v>
      </c>
      <c r="L247" s="71"/>
      <c r="M247" s="241" t="s">
        <v>21</v>
      </c>
      <c r="N247" s="242" t="s">
        <v>43</v>
      </c>
      <c r="O247" s="46"/>
      <c r="P247" s="243">
        <f>O247*H247</f>
        <v>0</v>
      </c>
      <c r="Q247" s="243">
        <v>0.00023000000000000001</v>
      </c>
      <c r="R247" s="243">
        <f>Q247*H247</f>
        <v>0.00239982</v>
      </c>
      <c r="S247" s="243">
        <v>0</v>
      </c>
      <c r="T247" s="244">
        <f>S247*H247</f>
        <v>0</v>
      </c>
      <c r="AR247" s="23" t="s">
        <v>252</v>
      </c>
      <c r="AT247" s="23" t="s">
        <v>172</v>
      </c>
      <c r="AU247" s="23" t="s">
        <v>80</v>
      </c>
      <c r="AY247" s="23" t="s">
        <v>169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3" t="s">
        <v>76</v>
      </c>
      <c r="BK247" s="245">
        <f>ROUND(I247*H247,2)</f>
        <v>0</v>
      </c>
      <c r="BL247" s="23" t="s">
        <v>252</v>
      </c>
      <c r="BM247" s="23" t="s">
        <v>749</v>
      </c>
    </row>
    <row r="248" s="1" customFormat="1" ht="16.5" customHeight="1">
      <c r="B248" s="45"/>
      <c r="C248" s="234" t="s">
        <v>481</v>
      </c>
      <c r="D248" s="234" t="s">
        <v>172</v>
      </c>
      <c r="E248" s="235" t="s">
        <v>482</v>
      </c>
      <c r="F248" s="236" t="s">
        <v>483</v>
      </c>
      <c r="G248" s="237" t="s">
        <v>199</v>
      </c>
      <c r="H248" s="238">
        <v>0.75800000000000001</v>
      </c>
      <c r="I248" s="239"/>
      <c r="J248" s="240">
        <f>ROUND(I248*H248,2)</f>
        <v>0</v>
      </c>
      <c r="K248" s="236" t="s">
        <v>181</v>
      </c>
      <c r="L248" s="71"/>
      <c r="M248" s="241" t="s">
        <v>21</v>
      </c>
      <c r="N248" s="242" t="s">
        <v>43</v>
      </c>
      <c r="O248" s="46"/>
      <c r="P248" s="243">
        <f>O248*H248</f>
        <v>0</v>
      </c>
      <c r="Q248" s="243">
        <v>0.0015</v>
      </c>
      <c r="R248" s="243">
        <f>Q248*H248</f>
        <v>0.001137</v>
      </c>
      <c r="S248" s="243">
        <v>0</v>
      </c>
      <c r="T248" s="244">
        <f>S248*H248</f>
        <v>0</v>
      </c>
      <c r="AR248" s="23" t="s">
        <v>252</v>
      </c>
      <c r="AT248" s="23" t="s">
        <v>172</v>
      </c>
      <c r="AU248" s="23" t="s">
        <v>80</v>
      </c>
      <c r="AY248" s="23" t="s">
        <v>169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23" t="s">
        <v>76</v>
      </c>
      <c r="BK248" s="245">
        <f>ROUND(I248*H248,2)</f>
        <v>0</v>
      </c>
      <c r="BL248" s="23" t="s">
        <v>252</v>
      </c>
      <c r="BM248" s="23" t="s">
        <v>750</v>
      </c>
    </row>
    <row r="249" s="12" customFormat="1">
      <c r="B249" s="246"/>
      <c r="C249" s="247"/>
      <c r="D249" s="248" t="s">
        <v>183</v>
      </c>
      <c r="E249" s="249" t="s">
        <v>21</v>
      </c>
      <c r="F249" s="250" t="s">
        <v>751</v>
      </c>
      <c r="G249" s="247"/>
      <c r="H249" s="251">
        <v>0.75800000000000001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183</v>
      </c>
      <c r="AU249" s="257" t="s">
        <v>80</v>
      </c>
      <c r="AV249" s="12" t="s">
        <v>80</v>
      </c>
      <c r="AW249" s="12" t="s">
        <v>35</v>
      </c>
      <c r="AX249" s="12" t="s">
        <v>72</v>
      </c>
      <c r="AY249" s="257" t="s">
        <v>169</v>
      </c>
    </row>
    <row r="250" s="13" customFormat="1">
      <c r="B250" s="270"/>
      <c r="C250" s="271"/>
      <c r="D250" s="248" t="s">
        <v>183</v>
      </c>
      <c r="E250" s="272" t="s">
        <v>21</v>
      </c>
      <c r="F250" s="273" t="s">
        <v>209</v>
      </c>
      <c r="G250" s="271"/>
      <c r="H250" s="274">
        <v>0.75800000000000001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AT250" s="280" t="s">
        <v>183</v>
      </c>
      <c r="AU250" s="280" t="s">
        <v>80</v>
      </c>
      <c r="AV250" s="13" t="s">
        <v>95</v>
      </c>
      <c r="AW250" s="13" t="s">
        <v>35</v>
      </c>
      <c r="AX250" s="13" t="s">
        <v>76</v>
      </c>
      <c r="AY250" s="280" t="s">
        <v>169</v>
      </c>
    </row>
    <row r="251" s="1" customFormat="1" ht="16.5" customHeight="1">
      <c r="B251" s="45"/>
      <c r="C251" s="234" t="s">
        <v>486</v>
      </c>
      <c r="D251" s="234" t="s">
        <v>172</v>
      </c>
      <c r="E251" s="235" t="s">
        <v>487</v>
      </c>
      <c r="F251" s="236" t="s">
        <v>488</v>
      </c>
      <c r="G251" s="237" t="s">
        <v>199</v>
      </c>
      <c r="H251" s="238">
        <v>0.75800000000000001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0.00027999999999999998</v>
      </c>
      <c r="R251" s="243">
        <f>Q251*H251</f>
        <v>0.00021223999999999999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752</v>
      </c>
    </row>
    <row r="252" s="1" customFormat="1" ht="25.5" customHeight="1">
      <c r="B252" s="45"/>
      <c r="C252" s="234" t="s">
        <v>490</v>
      </c>
      <c r="D252" s="234" t="s">
        <v>172</v>
      </c>
      <c r="E252" s="235" t="s">
        <v>491</v>
      </c>
      <c r="F252" s="236" t="s">
        <v>492</v>
      </c>
      <c r="G252" s="237" t="s">
        <v>199</v>
      </c>
      <c r="H252" s="238">
        <v>0.75800000000000001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0.00027</v>
      </c>
      <c r="R252" s="243">
        <f>Q252*H252</f>
        <v>0.00020466000000000001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753</v>
      </c>
    </row>
    <row r="253" s="11" customFormat="1" ht="29.88" customHeight="1">
      <c r="B253" s="218"/>
      <c r="C253" s="219"/>
      <c r="D253" s="220" t="s">
        <v>71</v>
      </c>
      <c r="E253" s="232" t="s">
        <v>495</v>
      </c>
      <c r="F253" s="232" t="s">
        <v>496</v>
      </c>
      <c r="G253" s="219"/>
      <c r="H253" s="219"/>
      <c r="I253" s="222"/>
      <c r="J253" s="233">
        <f>BK253</f>
        <v>0</v>
      </c>
      <c r="K253" s="219"/>
      <c r="L253" s="224"/>
      <c r="M253" s="225"/>
      <c r="N253" s="226"/>
      <c r="O253" s="226"/>
      <c r="P253" s="227">
        <f>SUM(P254:P267)</f>
        <v>0</v>
      </c>
      <c r="Q253" s="226"/>
      <c r="R253" s="227">
        <f>SUM(R254:R267)</f>
        <v>0.029524229999999999</v>
      </c>
      <c r="S253" s="226"/>
      <c r="T253" s="228">
        <f>SUM(T254:T267)</f>
        <v>0</v>
      </c>
      <c r="AR253" s="229" t="s">
        <v>80</v>
      </c>
      <c r="AT253" s="230" t="s">
        <v>71</v>
      </c>
      <c r="AU253" s="230" t="s">
        <v>76</v>
      </c>
      <c r="AY253" s="229" t="s">
        <v>169</v>
      </c>
      <c r="BK253" s="231">
        <f>SUM(BK254:BK267)</f>
        <v>0</v>
      </c>
    </row>
    <row r="254" s="1" customFormat="1" ht="16.5" customHeight="1">
      <c r="B254" s="45"/>
      <c r="C254" s="234" t="s">
        <v>497</v>
      </c>
      <c r="D254" s="234" t="s">
        <v>172</v>
      </c>
      <c r="E254" s="235" t="s">
        <v>498</v>
      </c>
      <c r="F254" s="236" t="s">
        <v>499</v>
      </c>
      <c r="G254" s="237" t="s">
        <v>199</v>
      </c>
      <c r="H254" s="238">
        <v>73.771000000000001</v>
      </c>
      <c r="I254" s="239"/>
      <c r="J254" s="240">
        <f>ROUND(I254*H254,2)</f>
        <v>0</v>
      </c>
      <c r="K254" s="236" t="s">
        <v>181</v>
      </c>
      <c r="L254" s="71"/>
      <c r="M254" s="241" t="s">
        <v>21</v>
      </c>
      <c r="N254" s="242" t="s">
        <v>43</v>
      </c>
      <c r="O254" s="46"/>
      <c r="P254" s="243">
        <f>O254*H254</f>
        <v>0</v>
      </c>
      <c r="Q254" s="243">
        <v>0</v>
      </c>
      <c r="R254" s="243">
        <f>Q254*H254</f>
        <v>0</v>
      </c>
      <c r="S254" s="243">
        <v>0</v>
      </c>
      <c r="T254" s="244">
        <f>S254*H254</f>
        <v>0</v>
      </c>
      <c r="AR254" s="23" t="s">
        <v>252</v>
      </c>
      <c r="AT254" s="23" t="s">
        <v>172</v>
      </c>
      <c r="AU254" s="23" t="s">
        <v>80</v>
      </c>
      <c r="AY254" s="23" t="s">
        <v>169</v>
      </c>
      <c r="BE254" s="245">
        <f>IF(N254="základní",J254,0)</f>
        <v>0</v>
      </c>
      <c r="BF254" s="245">
        <f>IF(N254="snížená",J254,0)</f>
        <v>0</v>
      </c>
      <c r="BG254" s="245">
        <f>IF(N254="zákl. přenesená",J254,0)</f>
        <v>0</v>
      </c>
      <c r="BH254" s="245">
        <f>IF(N254="sníž. přenesená",J254,0)</f>
        <v>0</v>
      </c>
      <c r="BI254" s="245">
        <f>IF(N254="nulová",J254,0)</f>
        <v>0</v>
      </c>
      <c r="BJ254" s="23" t="s">
        <v>76</v>
      </c>
      <c r="BK254" s="245">
        <f>ROUND(I254*H254,2)</f>
        <v>0</v>
      </c>
      <c r="BL254" s="23" t="s">
        <v>252</v>
      </c>
      <c r="BM254" s="23" t="s">
        <v>754</v>
      </c>
    </row>
    <row r="255" s="12" customFormat="1">
      <c r="B255" s="246"/>
      <c r="C255" s="247"/>
      <c r="D255" s="248" t="s">
        <v>183</v>
      </c>
      <c r="E255" s="249" t="s">
        <v>21</v>
      </c>
      <c r="F255" s="250" t="s">
        <v>755</v>
      </c>
      <c r="G255" s="247"/>
      <c r="H255" s="251">
        <v>17.960000000000001</v>
      </c>
      <c r="I255" s="252"/>
      <c r="J255" s="247"/>
      <c r="K255" s="247"/>
      <c r="L255" s="253"/>
      <c r="M255" s="254"/>
      <c r="N255" s="255"/>
      <c r="O255" s="255"/>
      <c r="P255" s="255"/>
      <c r="Q255" s="255"/>
      <c r="R255" s="255"/>
      <c r="S255" s="255"/>
      <c r="T255" s="256"/>
      <c r="AT255" s="257" t="s">
        <v>183</v>
      </c>
      <c r="AU255" s="257" t="s">
        <v>80</v>
      </c>
      <c r="AV255" s="12" t="s">
        <v>80</v>
      </c>
      <c r="AW255" s="12" t="s">
        <v>35</v>
      </c>
      <c r="AX255" s="12" t="s">
        <v>72</v>
      </c>
      <c r="AY255" s="257" t="s">
        <v>169</v>
      </c>
    </row>
    <row r="256" s="12" customFormat="1">
      <c r="B256" s="246"/>
      <c r="C256" s="247"/>
      <c r="D256" s="248" t="s">
        <v>183</v>
      </c>
      <c r="E256" s="249" t="s">
        <v>21</v>
      </c>
      <c r="F256" s="250" t="s">
        <v>502</v>
      </c>
      <c r="G256" s="247"/>
      <c r="H256" s="251">
        <v>-1.5760000000000001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183</v>
      </c>
      <c r="AU256" s="257" t="s">
        <v>80</v>
      </c>
      <c r="AV256" s="12" t="s">
        <v>80</v>
      </c>
      <c r="AW256" s="12" t="s">
        <v>35</v>
      </c>
      <c r="AX256" s="12" t="s">
        <v>72</v>
      </c>
      <c r="AY256" s="257" t="s">
        <v>169</v>
      </c>
    </row>
    <row r="257" s="12" customFormat="1">
      <c r="B257" s="246"/>
      <c r="C257" s="247"/>
      <c r="D257" s="248" t="s">
        <v>183</v>
      </c>
      <c r="E257" s="249" t="s">
        <v>21</v>
      </c>
      <c r="F257" s="250" t="s">
        <v>207</v>
      </c>
      <c r="G257" s="247"/>
      <c r="H257" s="251">
        <v>-3.6000000000000001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183</v>
      </c>
      <c r="AU257" s="257" t="s">
        <v>80</v>
      </c>
      <c r="AV257" s="12" t="s">
        <v>80</v>
      </c>
      <c r="AW257" s="12" t="s">
        <v>35</v>
      </c>
      <c r="AX257" s="12" t="s">
        <v>72</v>
      </c>
      <c r="AY257" s="257" t="s">
        <v>169</v>
      </c>
    </row>
    <row r="258" s="12" customFormat="1">
      <c r="B258" s="246"/>
      <c r="C258" s="247"/>
      <c r="D258" s="248" t="s">
        <v>183</v>
      </c>
      <c r="E258" s="249" t="s">
        <v>21</v>
      </c>
      <c r="F258" s="250" t="s">
        <v>756</v>
      </c>
      <c r="G258" s="247"/>
      <c r="H258" s="251">
        <v>60.987000000000002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183</v>
      </c>
      <c r="AU258" s="257" t="s">
        <v>80</v>
      </c>
      <c r="AV258" s="12" t="s">
        <v>80</v>
      </c>
      <c r="AW258" s="12" t="s">
        <v>35</v>
      </c>
      <c r="AX258" s="12" t="s">
        <v>72</v>
      </c>
      <c r="AY258" s="257" t="s">
        <v>169</v>
      </c>
    </row>
    <row r="259" s="13" customFormat="1">
      <c r="B259" s="270"/>
      <c r="C259" s="271"/>
      <c r="D259" s="248" t="s">
        <v>183</v>
      </c>
      <c r="E259" s="272" t="s">
        <v>21</v>
      </c>
      <c r="F259" s="273" t="s">
        <v>209</v>
      </c>
      <c r="G259" s="271"/>
      <c r="H259" s="274">
        <v>73.771000000000001</v>
      </c>
      <c r="I259" s="275"/>
      <c r="J259" s="271"/>
      <c r="K259" s="271"/>
      <c r="L259" s="276"/>
      <c r="M259" s="277"/>
      <c r="N259" s="278"/>
      <c r="O259" s="278"/>
      <c r="P259" s="278"/>
      <c r="Q259" s="278"/>
      <c r="R259" s="278"/>
      <c r="S259" s="278"/>
      <c r="T259" s="279"/>
      <c r="AT259" s="280" t="s">
        <v>183</v>
      </c>
      <c r="AU259" s="280" t="s">
        <v>80</v>
      </c>
      <c r="AV259" s="13" t="s">
        <v>95</v>
      </c>
      <c r="AW259" s="13" t="s">
        <v>35</v>
      </c>
      <c r="AX259" s="13" t="s">
        <v>76</v>
      </c>
      <c r="AY259" s="280" t="s">
        <v>169</v>
      </c>
    </row>
    <row r="260" s="1" customFormat="1" ht="25.5" customHeight="1">
      <c r="B260" s="45"/>
      <c r="C260" s="234" t="s">
        <v>505</v>
      </c>
      <c r="D260" s="234" t="s">
        <v>172</v>
      </c>
      <c r="E260" s="235" t="s">
        <v>506</v>
      </c>
      <c r="F260" s="236" t="s">
        <v>507</v>
      </c>
      <c r="G260" s="237" t="s">
        <v>199</v>
      </c>
      <c r="H260" s="238">
        <v>89.361000000000004</v>
      </c>
      <c r="I260" s="239"/>
      <c r="J260" s="240">
        <f>ROUND(I260*H260,2)</f>
        <v>0</v>
      </c>
      <c r="K260" s="236" t="s">
        <v>181</v>
      </c>
      <c r="L260" s="71"/>
      <c r="M260" s="241" t="s">
        <v>21</v>
      </c>
      <c r="N260" s="242" t="s">
        <v>43</v>
      </c>
      <c r="O260" s="46"/>
      <c r="P260" s="243">
        <f>O260*H260</f>
        <v>0</v>
      </c>
      <c r="Q260" s="243">
        <v>0.00020000000000000001</v>
      </c>
      <c r="R260" s="243">
        <f>Q260*H260</f>
        <v>0.017872200000000001</v>
      </c>
      <c r="S260" s="243">
        <v>0</v>
      </c>
      <c r="T260" s="244">
        <f>S260*H260</f>
        <v>0</v>
      </c>
      <c r="AR260" s="23" t="s">
        <v>252</v>
      </c>
      <c r="AT260" s="23" t="s">
        <v>172</v>
      </c>
      <c r="AU260" s="23" t="s">
        <v>80</v>
      </c>
      <c r="AY260" s="23" t="s">
        <v>169</v>
      </c>
      <c r="BE260" s="245">
        <f>IF(N260="základní",J260,0)</f>
        <v>0</v>
      </c>
      <c r="BF260" s="245">
        <f>IF(N260="snížená",J260,0)</f>
        <v>0</v>
      </c>
      <c r="BG260" s="245">
        <f>IF(N260="zákl. přenesená",J260,0)</f>
        <v>0</v>
      </c>
      <c r="BH260" s="245">
        <f>IF(N260="sníž. přenesená",J260,0)</f>
        <v>0</v>
      </c>
      <c r="BI260" s="245">
        <f>IF(N260="nulová",J260,0)</f>
        <v>0</v>
      </c>
      <c r="BJ260" s="23" t="s">
        <v>76</v>
      </c>
      <c r="BK260" s="245">
        <f>ROUND(I260*H260,2)</f>
        <v>0</v>
      </c>
      <c r="BL260" s="23" t="s">
        <v>252</v>
      </c>
      <c r="BM260" s="23" t="s">
        <v>757</v>
      </c>
    </row>
    <row r="261" s="12" customFormat="1">
      <c r="B261" s="246"/>
      <c r="C261" s="247"/>
      <c r="D261" s="248" t="s">
        <v>183</v>
      </c>
      <c r="E261" s="249" t="s">
        <v>21</v>
      </c>
      <c r="F261" s="250" t="s">
        <v>755</v>
      </c>
      <c r="G261" s="247"/>
      <c r="H261" s="251">
        <v>17.960000000000001</v>
      </c>
      <c r="I261" s="252"/>
      <c r="J261" s="247"/>
      <c r="K261" s="247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183</v>
      </c>
      <c r="AU261" s="257" t="s">
        <v>80</v>
      </c>
      <c r="AV261" s="12" t="s">
        <v>80</v>
      </c>
      <c r="AW261" s="12" t="s">
        <v>35</v>
      </c>
      <c r="AX261" s="12" t="s">
        <v>72</v>
      </c>
      <c r="AY261" s="257" t="s">
        <v>169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502</v>
      </c>
      <c r="G262" s="247"/>
      <c r="H262" s="251">
        <v>-1.5760000000000001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2" customFormat="1">
      <c r="B263" s="246"/>
      <c r="C263" s="247"/>
      <c r="D263" s="248" t="s">
        <v>183</v>
      </c>
      <c r="E263" s="249" t="s">
        <v>21</v>
      </c>
      <c r="F263" s="250" t="s">
        <v>206</v>
      </c>
      <c r="G263" s="247"/>
      <c r="H263" s="251">
        <v>15.59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183</v>
      </c>
      <c r="AU263" s="257" t="s">
        <v>80</v>
      </c>
      <c r="AV263" s="12" t="s">
        <v>80</v>
      </c>
      <c r="AW263" s="12" t="s">
        <v>35</v>
      </c>
      <c r="AX263" s="12" t="s">
        <v>72</v>
      </c>
      <c r="AY263" s="257" t="s">
        <v>169</v>
      </c>
    </row>
    <row r="264" s="12" customFormat="1">
      <c r="B264" s="246"/>
      <c r="C264" s="247"/>
      <c r="D264" s="248" t="s">
        <v>183</v>
      </c>
      <c r="E264" s="249" t="s">
        <v>21</v>
      </c>
      <c r="F264" s="250" t="s">
        <v>207</v>
      </c>
      <c r="G264" s="247"/>
      <c r="H264" s="251">
        <v>-3.6000000000000001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183</v>
      </c>
      <c r="AU264" s="257" t="s">
        <v>80</v>
      </c>
      <c r="AV264" s="12" t="s">
        <v>80</v>
      </c>
      <c r="AW264" s="12" t="s">
        <v>35</v>
      </c>
      <c r="AX264" s="12" t="s">
        <v>72</v>
      </c>
      <c r="AY264" s="257" t="s">
        <v>169</v>
      </c>
    </row>
    <row r="265" s="12" customFormat="1">
      <c r="B265" s="246"/>
      <c r="C265" s="247"/>
      <c r="D265" s="248" t="s">
        <v>183</v>
      </c>
      <c r="E265" s="249" t="s">
        <v>21</v>
      </c>
      <c r="F265" s="250" t="s">
        <v>756</v>
      </c>
      <c r="G265" s="247"/>
      <c r="H265" s="251">
        <v>60.987000000000002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183</v>
      </c>
      <c r="AU265" s="257" t="s">
        <v>80</v>
      </c>
      <c r="AV265" s="12" t="s">
        <v>80</v>
      </c>
      <c r="AW265" s="12" t="s">
        <v>35</v>
      </c>
      <c r="AX265" s="12" t="s">
        <v>72</v>
      </c>
      <c r="AY265" s="257" t="s">
        <v>169</v>
      </c>
    </row>
    <row r="266" s="13" customFormat="1">
      <c r="B266" s="270"/>
      <c r="C266" s="271"/>
      <c r="D266" s="248" t="s">
        <v>183</v>
      </c>
      <c r="E266" s="272" t="s">
        <v>21</v>
      </c>
      <c r="F266" s="273" t="s">
        <v>209</v>
      </c>
      <c r="G266" s="271"/>
      <c r="H266" s="274">
        <v>89.361000000000004</v>
      </c>
      <c r="I266" s="275"/>
      <c r="J266" s="271"/>
      <c r="K266" s="271"/>
      <c r="L266" s="276"/>
      <c r="M266" s="277"/>
      <c r="N266" s="278"/>
      <c r="O266" s="278"/>
      <c r="P266" s="278"/>
      <c r="Q266" s="278"/>
      <c r="R266" s="278"/>
      <c r="S266" s="278"/>
      <c r="T266" s="279"/>
      <c r="AT266" s="280" t="s">
        <v>183</v>
      </c>
      <c r="AU266" s="280" t="s">
        <v>80</v>
      </c>
      <c r="AV266" s="13" t="s">
        <v>95</v>
      </c>
      <c r="AW266" s="13" t="s">
        <v>35</v>
      </c>
      <c r="AX266" s="13" t="s">
        <v>76</v>
      </c>
      <c r="AY266" s="280" t="s">
        <v>169</v>
      </c>
    </row>
    <row r="267" s="1" customFormat="1" ht="25.5" customHeight="1">
      <c r="B267" s="45"/>
      <c r="C267" s="234" t="s">
        <v>511</v>
      </c>
      <c r="D267" s="234" t="s">
        <v>172</v>
      </c>
      <c r="E267" s="235" t="s">
        <v>512</v>
      </c>
      <c r="F267" s="236" t="s">
        <v>513</v>
      </c>
      <c r="G267" s="237" t="s">
        <v>199</v>
      </c>
      <c r="H267" s="238">
        <v>89.631</v>
      </c>
      <c r="I267" s="239"/>
      <c r="J267" s="240">
        <f>ROUND(I267*H267,2)</f>
        <v>0</v>
      </c>
      <c r="K267" s="236" t="s">
        <v>181</v>
      </c>
      <c r="L267" s="71"/>
      <c r="M267" s="241" t="s">
        <v>21</v>
      </c>
      <c r="N267" s="242" t="s">
        <v>43</v>
      </c>
      <c r="O267" s="46"/>
      <c r="P267" s="243">
        <f>O267*H267</f>
        <v>0</v>
      </c>
      <c r="Q267" s="243">
        <v>0.00012999999999999999</v>
      </c>
      <c r="R267" s="243">
        <f>Q267*H267</f>
        <v>0.011652029999999999</v>
      </c>
      <c r="S267" s="243">
        <v>0</v>
      </c>
      <c r="T267" s="244">
        <f>S267*H267</f>
        <v>0</v>
      </c>
      <c r="AR267" s="23" t="s">
        <v>252</v>
      </c>
      <c r="AT267" s="23" t="s">
        <v>172</v>
      </c>
      <c r="AU267" s="23" t="s">
        <v>80</v>
      </c>
      <c r="AY267" s="23" t="s">
        <v>169</v>
      </c>
      <c r="BE267" s="245">
        <f>IF(N267="základní",J267,0)</f>
        <v>0</v>
      </c>
      <c r="BF267" s="245">
        <f>IF(N267="snížená",J267,0)</f>
        <v>0</v>
      </c>
      <c r="BG267" s="245">
        <f>IF(N267="zákl. přenesená",J267,0)</f>
        <v>0</v>
      </c>
      <c r="BH267" s="245">
        <f>IF(N267="sníž. přenesená",J267,0)</f>
        <v>0</v>
      </c>
      <c r="BI267" s="245">
        <f>IF(N267="nulová",J267,0)</f>
        <v>0</v>
      </c>
      <c r="BJ267" s="23" t="s">
        <v>76</v>
      </c>
      <c r="BK267" s="245">
        <f>ROUND(I267*H267,2)</f>
        <v>0</v>
      </c>
      <c r="BL267" s="23" t="s">
        <v>252</v>
      </c>
      <c r="BM267" s="23" t="s">
        <v>758</v>
      </c>
    </row>
    <row r="268" s="11" customFormat="1" ht="37.44" customHeight="1">
      <c r="B268" s="218"/>
      <c r="C268" s="219"/>
      <c r="D268" s="220" t="s">
        <v>71</v>
      </c>
      <c r="E268" s="221" t="s">
        <v>190</v>
      </c>
      <c r="F268" s="221" t="s">
        <v>515</v>
      </c>
      <c r="G268" s="219"/>
      <c r="H268" s="219"/>
      <c r="I268" s="222"/>
      <c r="J268" s="223">
        <f>BK268</f>
        <v>0</v>
      </c>
      <c r="K268" s="219"/>
      <c r="L268" s="224"/>
      <c r="M268" s="225"/>
      <c r="N268" s="226"/>
      <c r="O268" s="226"/>
      <c r="P268" s="227">
        <f>P269</f>
        <v>0</v>
      </c>
      <c r="Q268" s="226"/>
      <c r="R268" s="227">
        <f>R269</f>
        <v>0</v>
      </c>
      <c r="S268" s="226"/>
      <c r="T268" s="228">
        <f>T269</f>
        <v>0</v>
      </c>
      <c r="AR268" s="229" t="s">
        <v>91</v>
      </c>
      <c r="AT268" s="230" t="s">
        <v>71</v>
      </c>
      <c r="AU268" s="230" t="s">
        <v>72</v>
      </c>
      <c r="AY268" s="229" t="s">
        <v>169</v>
      </c>
      <c r="BK268" s="231">
        <f>BK269</f>
        <v>0</v>
      </c>
    </row>
    <row r="269" s="11" customFormat="1" ht="19.92" customHeight="1">
      <c r="B269" s="218"/>
      <c r="C269" s="219"/>
      <c r="D269" s="220" t="s">
        <v>71</v>
      </c>
      <c r="E269" s="232" t="s">
        <v>516</v>
      </c>
      <c r="F269" s="232" t="s">
        <v>517</v>
      </c>
      <c r="G269" s="219"/>
      <c r="H269" s="219"/>
      <c r="I269" s="222"/>
      <c r="J269" s="233">
        <f>BK269</f>
        <v>0</v>
      </c>
      <c r="K269" s="219"/>
      <c r="L269" s="224"/>
      <c r="M269" s="225"/>
      <c r="N269" s="226"/>
      <c r="O269" s="226"/>
      <c r="P269" s="227">
        <f>SUM(P270:P277)</f>
        <v>0</v>
      </c>
      <c r="Q269" s="226"/>
      <c r="R269" s="227">
        <f>SUM(R270:R277)</f>
        <v>0</v>
      </c>
      <c r="S269" s="226"/>
      <c r="T269" s="228">
        <f>SUM(T270:T277)</f>
        <v>0</v>
      </c>
      <c r="AR269" s="229" t="s">
        <v>91</v>
      </c>
      <c r="AT269" s="230" t="s">
        <v>71</v>
      </c>
      <c r="AU269" s="230" t="s">
        <v>76</v>
      </c>
      <c r="AY269" s="229" t="s">
        <v>169</v>
      </c>
      <c r="BK269" s="231">
        <f>SUM(BK270:BK277)</f>
        <v>0</v>
      </c>
    </row>
    <row r="270" s="1" customFormat="1" ht="16.5" customHeight="1">
      <c r="B270" s="45"/>
      <c r="C270" s="234" t="s">
        <v>518</v>
      </c>
      <c r="D270" s="234" t="s">
        <v>172</v>
      </c>
      <c r="E270" s="235" t="s">
        <v>519</v>
      </c>
      <c r="F270" s="236" t="s">
        <v>520</v>
      </c>
      <c r="G270" s="237" t="s">
        <v>175</v>
      </c>
      <c r="H270" s="238">
        <v>1</v>
      </c>
      <c r="I270" s="239"/>
      <c r="J270" s="240">
        <f>ROUND(I270*H270,2)</f>
        <v>0</v>
      </c>
      <c r="K270" s="236" t="s">
        <v>21</v>
      </c>
      <c r="L270" s="71"/>
      <c r="M270" s="241" t="s">
        <v>21</v>
      </c>
      <c r="N270" s="242" t="s">
        <v>43</v>
      </c>
      <c r="O270" s="46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AR270" s="23" t="s">
        <v>511</v>
      </c>
      <c r="AT270" s="23" t="s">
        <v>172</v>
      </c>
      <c r="AU270" s="23" t="s">
        <v>80</v>
      </c>
      <c r="AY270" s="23" t="s">
        <v>169</v>
      </c>
      <c r="BE270" s="245">
        <f>IF(N270="základní",J270,0)</f>
        <v>0</v>
      </c>
      <c r="BF270" s="245">
        <f>IF(N270="snížená",J270,0)</f>
        <v>0</v>
      </c>
      <c r="BG270" s="245">
        <f>IF(N270="zákl. přenesená",J270,0)</f>
        <v>0</v>
      </c>
      <c r="BH270" s="245">
        <f>IF(N270="sníž. přenesená",J270,0)</f>
        <v>0</v>
      </c>
      <c r="BI270" s="245">
        <f>IF(N270="nulová",J270,0)</f>
        <v>0</v>
      </c>
      <c r="BJ270" s="23" t="s">
        <v>76</v>
      </c>
      <c r="BK270" s="245">
        <f>ROUND(I270*H270,2)</f>
        <v>0</v>
      </c>
      <c r="BL270" s="23" t="s">
        <v>511</v>
      </c>
      <c r="BM270" s="23" t="s">
        <v>759</v>
      </c>
    </row>
    <row r="271" s="12" customFormat="1">
      <c r="B271" s="246"/>
      <c r="C271" s="247"/>
      <c r="D271" s="248" t="s">
        <v>183</v>
      </c>
      <c r="E271" s="249" t="s">
        <v>21</v>
      </c>
      <c r="F271" s="250" t="s">
        <v>522</v>
      </c>
      <c r="G271" s="247"/>
      <c r="H271" s="251">
        <v>1</v>
      </c>
      <c r="I271" s="252"/>
      <c r="J271" s="247"/>
      <c r="K271" s="247"/>
      <c r="L271" s="253"/>
      <c r="M271" s="254"/>
      <c r="N271" s="255"/>
      <c r="O271" s="255"/>
      <c r="P271" s="255"/>
      <c r="Q271" s="255"/>
      <c r="R271" s="255"/>
      <c r="S271" s="255"/>
      <c r="T271" s="256"/>
      <c r="AT271" s="257" t="s">
        <v>183</v>
      </c>
      <c r="AU271" s="257" t="s">
        <v>80</v>
      </c>
      <c r="AV271" s="12" t="s">
        <v>80</v>
      </c>
      <c r="AW271" s="12" t="s">
        <v>35</v>
      </c>
      <c r="AX271" s="12" t="s">
        <v>76</v>
      </c>
      <c r="AY271" s="257" t="s">
        <v>169</v>
      </c>
    </row>
    <row r="272" s="1" customFormat="1" ht="16.5" customHeight="1">
      <c r="B272" s="45"/>
      <c r="C272" s="234" t="s">
        <v>523</v>
      </c>
      <c r="D272" s="234" t="s">
        <v>172</v>
      </c>
      <c r="E272" s="235" t="s">
        <v>524</v>
      </c>
      <c r="F272" s="236" t="s">
        <v>525</v>
      </c>
      <c r="G272" s="237" t="s">
        <v>175</v>
      </c>
      <c r="H272" s="238">
        <v>1</v>
      </c>
      <c r="I272" s="239"/>
      <c r="J272" s="240">
        <f>ROUND(I272*H272,2)</f>
        <v>0</v>
      </c>
      <c r="K272" s="236" t="s">
        <v>21</v>
      </c>
      <c r="L272" s="71"/>
      <c r="M272" s="241" t="s">
        <v>21</v>
      </c>
      <c r="N272" s="242" t="s">
        <v>43</v>
      </c>
      <c r="O272" s="46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AR272" s="23" t="s">
        <v>511</v>
      </c>
      <c r="AT272" s="23" t="s">
        <v>172</v>
      </c>
      <c r="AU272" s="23" t="s">
        <v>80</v>
      </c>
      <c r="AY272" s="23" t="s">
        <v>169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23" t="s">
        <v>76</v>
      </c>
      <c r="BK272" s="245">
        <f>ROUND(I272*H272,2)</f>
        <v>0</v>
      </c>
      <c r="BL272" s="23" t="s">
        <v>511</v>
      </c>
      <c r="BM272" s="23" t="s">
        <v>760</v>
      </c>
    </row>
    <row r="273" s="12" customFormat="1">
      <c r="B273" s="246"/>
      <c r="C273" s="247"/>
      <c r="D273" s="248" t="s">
        <v>183</v>
      </c>
      <c r="E273" s="249" t="s">
        <v>21</v>
      </c>
      <c r="F273" s="250" t="s">
        <v>527</v>
      </c>
      <c r="G273" s="247"/>
      <c r="H273" s="251">
        <v>1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183</v>
      </c>
      <c r="AU273" s="257" t="s">
        <v>80</v>
      </c>
      <c r="AV273" s="12" t="s">
        <v>80</v>
      </c>
      <c r="AW273" s="12" t="s">
        <v>35</v>
      </c>
      <c r="AX273" s="12" t="s">
        <v>76</v>
      </c>
      <c r="AY273" s="257" t="s">
        <v>169</v>
      </c>
    </row>
    <row r="274" s="1" customFormat="1" ht="16.5" customHeight="1">
      <c r="B274" s="45"/>
      <c r="C274" s="234" t="s">
        <v>528</v>
      </c>
      <c r="D274" s="234" t="s">
        <v>172</v>
      </c>
      <c r="E274" s="235" t="s">
        <v>529</v>
      </c>
      <c r="F274" s="236" t="s">
        <v>530</v>
      </c>
      <c r="G274" s="237" t="s">
        <v>175</v>
      </c>
      <c r="H274" s="238">
        <v>1</v>
      </c>
      <c r="I274" s="239"/>
      <c r="J274" s="240">
        <f>ROUND(I274*H274,2)</f>
        <v>0</v>
      </c>
      <c r="K274" s="236" t="s">
        <v>21</v>
      </c>
      <c r="L274" s="71"/>
      <c r="M274" s="241" t="s">
        <v>21</v>
      </c>
      <c r="N274" s="242" t="s">
        <v>43</v>
      </c>
      <c r="O274" s="46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AR274" s="23" t="s">
        <v>511</v>
      </c>
      <c r="AT274" s="23" t="s">
        <v>172</v>
      </c>
      <c r="AU274" s="23" t="s">
        <v>80</v>
      </c>
      <c r="AY274" s="23" t="s">
        <v>169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3" t="s">
        <v>76</v>
      </c>
      <c r="BK274" s="245">
        <f>ROUND(I274*H274,2)</f>
        <v>0</v>
      </c>
      <c r="BL274" s="23" t="s">
        <v>511</v>
      </c>
      <c r="BM274" s="23" t="s">
        <v>761</v>
      </c>
    </row>
    <row r="275" s="12" customFormat="1">
      <c r="B275" s="246"/>
      <c r="C275" s="247"/>
      <c r="D275" s="248" t="s">
        <v>183</v>
      </c>
      <c r="E275" s="249" t="s">
        <v>21</v>
      </c>
      <c r="F275" s="250" t="s">
        <v>532</v>
      </c>
      <c r="G275" s="247"/>
      <c r="H275" s="251">
        <v>1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183</v>
      </c>
      <c r="AU275" s="257" t="s">
        <v>80</v>
      </c>
      <c r="AV275" s="12" t="s">
        <v>80</v>
      </c>
      <c r="AW275" s="12" t="s">
        <v>35</v>
      </c>
      <c r="AX275" s="12" t="s">
        <v>76</v>
      </c>
      <c r="AY275" s="257" t="s">
        <v>169</v>
      </c>
    </row>
    <row r="276" s="1" customFormat="1" ht="16.5" customHeight="1">
      <c r="B276" s="45"/>
      <c r="C276" s="234" t="s">
        <v>533</v>
      </c>
      <c r="D276" s="234" t="s">
        <v>172</v>
      </c>
      <c r="E276" s="235" t="s">
        <v>534</v>
      </c>
      <c r="F276" s="236" t="s">
        <v>535</v>
      </c>
      <c r="G276" s="237" t="s">
        <v>175</v>
      </c>
      <c r="H276" s="238">
        <v>1</v>
      </c>
      <c r="I276" s="239"/>
      <c r="J276" s="240">
        <f>ROUND(I276*H276,2)</f>
        <v>0</v>
      </c>
      <c r="K276" s="236" t="s">
        <v>21</v>
      </c>
      <c r="L276" s="71"/>
      <c r="M276" s="241" t="s">
        <v>21</v>
      </c>
      <c r="N276" s="242" t="s">
        <v>43</v>
      </c>
      <c r="O276" s="46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AR276" s="23" t="s">
        <v>511</v>
      </c>
      <c r="AT276" s="23" t="s">
        <v>172</v>
      </c>
      <c r="AU276" s="23" t="s">
        <v>80</v>
      </c>
      <c r="AY276" s="23" t="s">
        <v>169</v>
      </c>
      <c r="BE276" s="245">
        <f>IF(N276="základní",J276,0)</f>
        <v>0</v>
      </c>
      <c r="BF276" s="245">
        <f>IF(N276="snížená",J276,0)</f>
        <v>0</v>
      </c>
      <c r="BG276" s="245">
        <f>IF(N276="zákl. přenesená",J276,0)</f>
        <v>0</v>
      </c>
      <c r="BH276" s="245">
        <f>IF(N276="sníž. přenesená",J276,0)</f>
        <v>0</v>
      </c>
      <c r="BI276" s="245">
        <f>IF(N276="nulová",J276,0)</f>
        <v>0</v>
      </c>
      <c r="BJ276" s="23" t="s">
        <v>76</v>
      </c>
      <c r="BK276" s="245">
        <f>ROUND(I276*H276,2)</f>
        <v>0</v>
      </c>
      <c r="BL276" s="23" t="s">
        <v>511</v>
      </c>
      <c r="BM276" s="23" t="s">
        <v>762</v>
      </c>
    </row>
    <row r="277" s="12" customFormat="1">
      <c r="B277" s="246"/>
      <c r="C277" s="247"/>
      <c r="D277" s="248" t="s">
        <v>183</v>
      </c>
      <c r="E277" s="249" t="s">
        <v>21</v>
      </c>
      <c r="F277" s="250" t="s">
        <v>537</v>
      </c>
      <c r="G277" s="247"/>
      <c r="H277" s="251">
        <v>1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183</v>
      </c>
      <c r="AU277" s="257" t="s">
        <v>80</v>
      </c>
      <c r="AV277" s="12" t="s">
        <v>80</v>
      </c>
      <c r="AW277" s="12" t="s">
        <v>35</v>
      </c>
      <c r="AX277" s="12" t="s">
        <v>76</v>
      </c>
      <c r="AY277" s="257" t="s">
        <v>169</v>
      </c>
    </row>
    <row r="278" s="11" customFormat="1" ht="37.44" customHeight="1">
      <c r="B278" s="218"/>
      <c r="C278" s="219"/>
      <c r="D278" s="220" t="s">
        <v>71</v>
      </c>
      <c r="E278" s="221" t="s">
        <v>538</v>
      </c>
      <c r="F278" s="221" t="s">
        <v>539</v>
      </c>
      <c r="G278" s="219"/>
      <c r="H278" s="219"/>
      <c r="I278" s="222"/>
      <c r="J278" s="223">
        <f>BK278</f>
        <v>0</v>
      </c>
      <c r="K278" s="219"/>
      <c r="L278" s="224"/>
      <c r="M278" s="225"/>
      <c r="N278" s="226"/>
      <c r="O278" s="226"/>
      <c r="P278" s="227">
        <f>SUM(P279:P283)</f>
        <v>0</v>
      </c>
      <c r="Q278" s="226"/>
      <c r="R278" s="227">
        <f>SUM(R279:R283)</f>
        <v>0</v>
      </c>
      <c r="S278" s="226"/>
      <c r="T278" s="228">
        <f>SUM(T279:T283)</f>
        <v>0</v>
      </c>
      <c r="AR278" s="229" t="s">
        <v>95</v>
      </c>
      <c r="AT278" s="230" t="s">
        <v>71</v>
      </c>
      <c r="AU278" s="230" t="s">
        <v>72</v>
      </c>
      <c r="AY278" s="229" t="s">
        <v>169</v>
      </c>
      <c r="BK278" s="231">
        <f>SUM(BK279:BK283)</f>
        <v>0</v>
      </c>
    </row>
    <row r="279" s="1" customFormat="1" ht="16.5" customHeight="1">
      <c r="B279" s="45"/>
      <c r="C279" s="234" t="s">
        <v>540</v>
      </c>
      <c r="D279" s="234" t="s">
        <v>172</v>
      </c>
      <c r="E279" s="235" t="s">
        <v>538</v>
      </c>
      <c r="F279" s="236" t="s">
        <v>541</v>
      </c>
      <c r="G279" s="237" t="s">
        <v>175</v>
      </c>
      <c r="H279" s="238">
        <v>1</v>
      </c>
      <c r="I279" s="239"/>
      <c r="J279" s="240">
        <f>ROUND(I279*H279,2)</f>
        <v>0</v>
      </c>
      <c r="K279" s="236" t="s">
        <v>21</v>
      </c>
      <c r="L279" s="71"/>
      <c r="M279" s="241" t="s">
        <v>21</v>
      </c>
      <c r="N279" s="242" t="s">
        <v>43</v>
      </c>
      <c r="O279" s="46"/>
      <c r="P279" s="243">
        <f>O279*H279</f>
        <v>0</v>
      </c>
      <c r="Q279" s="243">
        <v>0</v>
      </c>
      <c r="R279" s="243">
        <f>Q279*H279</f>
        <v>0</v>
      </c>
      <c r="S279" s="243">
        <v>0</v>
      </c>
      <c r="T279" s="244">
        <f>S279*H279</f>
        <v>0</v>
      </c>
      <c r="AR279" s="23" t="s">
        <v>542</v>
      </c>
      <c r="AT279" s="23" t="s">
        <v>172</v>
      </c>
      <c r="AU279" s="23" t="s">
        <v>76</v>
      </c>
      <c r="AY279" s="23" t="s">
        <v>169</v>
      </c>
      <c r="BE279" s="245">
        <f>IF(N279="základní",J279,0)</f>
        <v>0</v>
      </c>
      <c r="BF279" s="245">
        <f>IF(N279="snížená",J279,0)</f>
        <v>0</v>
      </c>
      <c r="BG279" s="245">
        <f>IF(N279="zákl. přenesená",J279,0)</f>
        <v>0</v>
      </c>
      <c r="BH279" s="245">
        <f>IF(N279="sníž. přenesená",J279,0)</f>
        <v>0</v>
      </c>
      <c r="BI279" s="245">
        <f>IF(N279="nulová",J279,0)</f>
        <v>0</v>
      </c>
      <c r="BJ279" s="23" t="s">
        <v>76</v>
      </c>
      <c r="BK279" s="245">
        <f>ROUND(I279*H279,2)</f>
        <v>0</v>
      </c>
      <c r="BL279" s="23" t="s">
        <v>542</v>
      </c>
      <c r="BM279" s="23" t="s">
        <v>763</v>
      </c>
    </row>
    <row r="280" s="12" customFormat="1">
      <c r="B280" s="246"/>
      <c r="C280" s="247"/>
      <c r="D280" s="248" t="s">
        <v>183</v>
      </c>
      <c r="E280" s="249" t="s">
        <v>21</v>
      </c>
      <c r="F280" s="250" t="s">
        <v>544</v>
      </c>
      <c r="G280" s="247"/>
      <c r="H280" s="251">
        <v>1</v>
      </c>
      <c r="I280" s="252"/>
      <c r="J280" s="247"/>
      <c r="K280" s="247"/>
      <c r="L280" s="253"/>
      <c r="M280" s="254"/>
      <c r="N280" s="255"/>
      <c r="O280" s="255"/>
      <c r="P280" s="255"/>
      <c r="Q280" s="255"/>
      <c r="R280" s="255"/>
      <c r="S280" s="255"/>
      <c r="T280" s="256"/>
      <c r="AT280" s="257" t="s">
        <v>183</v>
      </c>
      <c r="AU280" s="257" t="s">
        <v>76</v>
      </c>
      <c r="AV280" s="12" t="s">
        <v>80</v>
      </c>
      <c r="AW280" s="12" t="s">
        <v>35</v>
      </c>
      <c r="AX280" s="12" t="s">
        <v>76</v>
      </c>
      <c r="AY280" s="257" t="s">
        <v>169</v>
      </c>
    </row>
    <row r="281" s="1" customFormat="1" ht="16.5" customHeight="1">
      <c r="B281" s="45"/>
      <c r="C281" s="234" t="s">
        <v>545</v>
      </c>
      <c r="D281" s="234" t="s">
        <v>172</v>
      </c>
      <c r="E281" s="235" t="s">
        <v>546</v>
      </c>
      <c r="F281" s="236" t="s">
        <v>547</v>
      </c>
      <c r="G281" s="237" t="s">
        <v>175</v>
      </c>
      <c r="H281" s="238">
        <v>1</v>
      </c>
      <c r="I281" s="239"/>
      <c r="J281" s="240">
        <f>ROUND(I281*H281,2)</f>
        <v>0</v>
      </c>
      <c r="K281" s="236" t="s">
        <v>21</v>
      </c>
      <c r="L281" s="71"/>
      <c r="M281" s="241" t="s">
        <v>21</v>
      </c>
      <c r="N281" s="242" t="s">
        <v>43</v>
      </c>
      <c r="O281" s="46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AR281" s="23" t="s">
        <v>542</v>
      </c>
      <c r="AT281" s="23" t="s">
        <v>172</v>
      </c>
      <c r="AU281" s="23" t="s">
        <v>76</v>
      </c>
      <c r="AY281" s="23" t="s">
        <v>169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3" t="s">
        <v>76</v>
      </c>
      <c r="BK281" s="245">
        <f>ROUND(I281*H281,2)</f>
        <v>0</v>
      </c>
      <c r="BL281" s="23" t="s">
        <v>542</v>
      </c>
      <c r="BM281" s="23" t="s">
        <v>764</v>
      </c>
    </row>
    <row r="282" s="1" customFormat="1" ht="16.5" customHeight="1">
      <c r="B282" s="45"/>
      <c r="C282" s="234" t="s">
        <v>549</v>
      </c>
      <c r="D282" s="234" t="s">
        <v>172</v>
      </c>
      <c r="E282" s="235" t="s">
        <v>550</v>
      </c>
      <c r="F282" s="236" t="s">
        <v>551</v>
      </c>
      <c r="G282" s="237" t="s">
        <v>175</v>
      </c>
      <c r="H282" s="238">
        <v>1</v>
      </c>
      <c r="I282" s="239"/>
      <c r="J282" s="240">
        <f>ROUND(I282*H282,2)</f>
        <v>0</v>
      </c>
      <c r="K282" s="236" t="s">
        <v>21</v>
      </c>
      <c r="L282" s="71"/>
      <c r="M282" s="241" t="s">
        <v>21</v>
      </c>
      <c r="N282" s="242" t="s">
        <v>43</v>
      </c>
      <c r="O282" s="46"/>
      <c r="P282" s="243">
        <f>O282*H282</f>
        <v>0</v>
      </c>
      <c r="Q282" s="243">
        <v>0</v>
      </c>
      <c r="R282" s="243">
        <f>Q282*H282</f>
        <v>0</v>
      </c>
      <c r="S282" s="243">
        <v>0</v>
      </c>
      <c r="T282" s="244">
        <f>S282*H282</f>
        <v>0</v>
      </c>
      <c r="AR282" s="23" t="s">
        <v>542</v>
      </c>
      <c r="AT282" s="23" t="s">
        <v>172</v>
      </c>
      <c r="AU282" s="23" t="s">
        <v>76</v>
      </c>
      <c r="AY282" s="23" t="s">
        <v>169</v>
      </c>
      <c r="BE282" s="245">
        <f>IF(N282="základní",J282,0)</f>
        <v>0</v>
      </c>
      <c r="BF282" s="245">
        <f>IF(N282="snížená",J282,0)</f>
        <v>0</v>
      </c>
      <c r="BG282" s="245">
        <f>IF(N282="zákl. přenesená",J282,0)</f>
        <v>0</v>
      </c>
      <c r="BH282" s="245">
        <f>IF(N282="sníž. přenesená",J282,0)</f>
        <v>0</v>
      </c>
      <c r="BI282" s="245">
        <f>IF(N282="nulová",J282,0)</f>
        <v>0</v>
      </c>
      <c r="BJ282" s="23" t="s">
        <v>76</v>
      </c>
      <c r="BK282" s="245">
        <f>ROUND(I282*H282,2)</f>
        <v>0</v>
      </c>
      <c r="BL282" s="23" t="s">
        <v>542</v>
      </c>
      <c r="BM282" s="23" t="s">
        <v>765</v>
      </c>
    </row>
    <row r="283" s="1" customFormat="1" ht="16.5" customHeight="1">
      <c r="B283" s="45"/>
      <c r="C283" s="234" t="s">
        <v>553</v>
      </c>
      <c r="D283" s="234" t="s">
        <v>172</v>
      </c>
      <c r="E283" s="235" t="s">
        <v>554</v>
      </c>
      <c r="F283" s="236" t="s">
        <v>555</v>
      </c>
      <c r="G283" s="237" t="s">
        <v>175</v>
      </c>
      <c r="H283" s="238">
        <v>1</v>
      </c>
      <c r="I283" s="239"/>
      <c r="J283" s="240">
        <f>ROUND(I283*H283,2)</f>
        <v>0</v>
      </c>
      <c r="K283" s="236" t="s">
        <v>21</v>
      </c>
      <c r="L283" s="71"/>
      <c r="M283" s="241" t="s">
        <v>21</v>
      </c>
      <c r="N283" s="281" t="s">
        <v>43</v>
      </c>
      <c r="O283" s="282"/>
      <c r="P283" s="283">
        <f>O283*H283</f>
        <v>0</v>
      </c>
      <c r="Q283" s="283">
        <v>0</v>
      </c>
      <c r="R283" s="283">
        <f>Q283*H283</f>
        <v>0</v>
      </c>
      <c r="S283" s="283">
        <v>0</v>
      </c>
      <c r="T283" s="284">
        <f>S283*H283</f>
        <v>0</v>
      </c>
      <c r="AR283" s="23" t="s">
        <v>542</v>
      </c>
      <c r="AT283" s="23" t="s">
        <v>172</v>
      </c>
      <c r="AU283" s="23" t="s">
        <v>76</v>
      </c>
      <c r="AY283" s="23" t="s">
        <v>169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3" t="s">
        <v>76</v>
      </c>
      <c r="BK283" s="245">
        <f>ROUND(I283*H283,2)</f>
        <v>0</v>
      </c>
      <c r="BL283" s="23" t="s">
        <v>542</v>
      </c>
      <c r="BM283" s="23" t="s">
        <v>766</v>
      </c>
    </row>
    <row r="284" s="1" customFormat="1" ht="6.96" customHeight="1">
      <c r="B284" s="66"/>
      <c r="C284" s="67"/>
      <c r="D284" s="67"/>
      <c r="E284" s="67"/>
      <c r="F284" s="67"/>
      <c r="G284" s="67"/>
      <c r="H284" s="67"/>
      <c r="I284" s="177"/>
      <c r="J284" s="67"/>
      <c r="K284" s="67"/>
      <c r="L284" s="71"/>
    </row>
  </sheetData>
  <sheetProtection sheet="1" autoFilter="0" formatColumns="0" formatRows="0" objects="1" scenarios="1" spinCount="100000" saltValue="JYHitDa1smpa3Ubk1i7czwz7G2UTrO73c9DxKKA5xayh7CyFv84bWbXS01kDKOq7zjJsE810KcuVvK/qv3o6Uw==" hashValue="x0dl8mFRpxRss4yL4WG3iXiDQmg3lU9YNOozIRHDLCNMD6FlT7l0bR44g5eEhe4ZhLGRM+M2PJxALQs+Ns+f0Q==" algorithmName="SHA-512" password="CC35"/>
  <autoFilter ref="C96:K28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98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767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768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659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ROUND(SUM(BE97:BE284), 2)</f>
        <v>0</v>
      </c>
      <c r="G32" s="46"/>
      <c r="H32" s="46"/>
      <c r="I32" s="169">
        <v>0.20999999999999999</v>
      </c>
      <c r="J32" s="168">
        <f>ROUND(ROUND((SUM(BE97:BE284)),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ROUND(SUM(BF97:BF284), 2)</f>
        <v>0</v>
      </c>
      <c r="G33" s="46"/>
      <c r="H33" s="46"/>
      <c r="I33" s="169">
        <v>0.14999999999999999</v>
      </c>
      <c r="J33" s="168">
        <f>ROUND(ROUND((SUM(BF97:BF284)),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ROUND(SUM(BG97:BG284),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ROUND(SUM(BH97:BH284),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ROUND(SUM(BI97:BI284),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767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>01 - POVRLY - 3. NÁSTUPIŠTĚ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Povrly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J152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J192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J202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J204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J205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J224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J240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J254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J269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J270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J279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767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>01 - POVRLY - 3. NÁSTUPIŠTĚ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Povrly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P98+P204+P269+P279</f>
        <v>0</v>
      </c>
      <c r="Q97" s="105"/>
      <c r="R97" s="215">
        <f>R98+R204+R269+R279</f>
        <v>1.2142266700000002</v>
      </c>
      <c r="S97" s="105"/>
      <c r="T97" s="216">
        <f>T98+T204+T269+T279</f>
        <v>0.89323376999999993</v>
      </c>
      <c r="AT97" s="23" t="s">
        <v>71</v>
      </c>
      <c r="AU97" s="23" t="s">
        <v>137</v>
      </c>
      <c r="BK97" s="217">
        <f>BK98+BK204+BK269+BK279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P99+P101+P111+P152+P192+P202</f>
        <v>0</v>
      </c>
      <c r="Q98" s="226"/>
      <c r="R98" s="227">
        <f>R99+R101+R111+R152+R192+R202</f>
        <v>0.93131224000000012</v>
      </c>
      <c r="S98" s="226"/>
      <c r="T98" s="228">
        <f>T99+T101+T111+T152+T192+T202</f>
        <v>0.77691199999999994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BK99+BK101+BK111+BK152+BK192+BK202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769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0.084264779999999997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178</v>
      </c>
      <c r="F102" s="236" t="s">
        <v>179</v>
      </c>
      <c r="G102" s="237" t="s">
        <v>180</v>
      </c>
      <c r="H102" s="238">
        <v>0.016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1.07965</v>
      </c>
      <c r="R102" s="243">
        <f>Q102*H102</f>
        <v>0.017274399999999999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770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662</v>
      </c>
      <c r="G103" s="247"/>
      <c r="H103" s="251">
        <v>0.016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771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772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773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SUM(P112:P151)</f>
        <v>0</v>
      </c>
      <c r="Q111" s="226"/>
      <c r="R111" s="227">
        <f>SUM(R112:R151)</f>
        <v>0.68802106000000007</v>
      </c>
      <c r="S111" s="226"/>
      <c r="T111" s="228">
        <f>SUM(T112:T151)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SUM(BK112:BK151)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12.15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0.089302499999999993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774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2" customFormat="1">
      <c r="B115" s="246"/>
      <c r="C115" s="247"/>
      <c r="D115" s="248" t="s">
        <v>183</v>
      </c>
      <c r="E115" s="249" t="s">
        <v>21</v>
      </c>
      <c r="F115" s="250" t="s">
        <v>667</v>
      </c>
      <c r="G115" s="247"/>
      <c r="H115" s="251">
        <v>0.16</v>
      </c>
      <c r="I115" s="252"/>
      <c r="J115" s="247"/>
      <c r="K115" s="247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183</v>
      </c>
      <c r="AU115" s="257" t="s">
        <v>80</v>
      </c>
      <c r="AV115" s="12" t="s">
        <v>80</v>
      </c>
      <c r="AW115" s="12" t="s">
        <v>35</v>
      </c>
      <c r="AX115" s="12" t="s">
        <v>72</v>
      </c>
      <c r="AY115" s="257" t="s">
        <v>169</v>
      </c>
    </row>
    <row r="116" s="13" customFormat="1">
      <c r="B116" s="270"/>
      <c r="C116" s="271"/>
      <c r="D116" s="248" t="s">
        <v>183</v>
      </c>
      <c r="E116" s="272" t="s">
        <v>21</v>
      </c>
      <c r="F116" s="273" t="s">
        <v>209</v>
      </c>
      <c r="G116" s="271"/>
      <c r="H116" s="274">
        <v>12.15</v>
      </c>
      <c r="I116" s="275"/>
      <c r="J116" s="271"/>
      <c r="K116" s="271"/>
      <c r="L116" s="276"/>
      <c r="M116" s="277"/>
      <c r="N116" s="278"/>
      <c r="O116" s="278"/>
      <c r="P116" s="278"/>
      <c r="Q116" s="278"/>
      <c r="R116" s="278"/>
      <c r="S116" s="278"/>
      <c r="T116" s="279"/>
      <c r="AT116" s="280" t="s">
        <v>183</v>
      </c>
      <c r="AU116" s="280" t="s">
        <v>80</v>
      </c>
      <c r="AV116" s="13" t="s">
        <v>95</v>
      </c>
      <c r="AW116" s="13" t="s">
        <v>35</v>
      </c>
      <c r="AX116" s="13" t="s">
        <v>76</v>
      </c>
      <c r="AY116" s="280" t="s">
        <v>169</v>
      </c>
    </row>
    <row r="117" s="1" customFormat="1" ht="38.25" customHeight="1">
      <c r="B117" s="45"/>
      <c r="C117" s="234" t="s">
        <v>109</v>
      </c>
      <c r="D117" s="234" t="s">
        <v>172</v>
      </c>
      <c r="E117" s="235" t="s">
        <v>210</v>
      </c>
      <c r="F117" s="236" t="s">
        <v>211</v>
      </c>
      <c r="G117" s="237" t="s">
        <v>199</v>
      </c>
      <c r="H117" s="238">
        <v>12.15</v>
      </c>
      <c r="I117" s="239"/>
      <c r="J117" s="240">
        <f>ROUND(I117*H117,2)</f>
        <v>0</v>
      </c>
      <c r="K117" s="236" t="s">
        <v>181</v>
      </c>
      <c r="L117" s="71"/>
      <c r="M117" s="241" t="s">
        <v>21</v>
      </c>
      <c r="N117" s="242" t="s">
        <v>43</v>
      </c>
      <c r="O117" s="46"/>
      <c r="P117" s="243">
        <f>O117*H117</f>
        <v>0</v>
      </c>
      <c r="Q117" s="243">
        <v>0.018380000000000001</v>
      </c>
      <c r="R117" s="243">
        <f>Q117*H117</f>
        <v>0.22331700000000002</v>
      </c>
      <c r="S117" s="243">
        <v>0</v>
      </c>
      <c r="T117" s="244">
        <f>S117*H117</f>
        <v>0</v>
      </c>
      <c r="AR117" s="23" t="s">
        <v>95</v>
      </c>
      <c r="AT117" s="23" t="s">
        <v>172</v>
      </c>
      <c r="AU117" s="23" t="s">
        <v>80</v>
      </c>
      <c r="AY117" s="23" t="s">
        <v>169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3" t="s">
        <v>76</v>
      </c>
      <c r="BK117" s="245">
        <f>ROUND(I117*H117,2)</f>
        <v>0</v>
      </c>
      <c r="BL117" s="23" t="s">
        <v>95</v>
      </c>
      <c r="BM117" s="23" t="s">
        <v>775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206</v>
      </c>
      <c r="G118" s="247"/>
      <c r="H118" s="251">
        <v>15.59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2" customFormat="1">
      <c r="B119" s="246"/>
      <c r="C119" s="247"/>
      <c r="D119" s="248" t="s">
        <v>183</v>
      </c>
      <c r="E119" s="249" t="s">
        <v>21</v>
      </c>
      <c r="F119" s="250" t="s">
        <v>207</v>
      </c>
      <c r="G119" s="247"/>
      <c r="H119" s="251">
        <v>-3.6000000000000001</v>
      </c>
      <c r="I119" s="252"/>
      <c r="J119" s="247"/>
      <c r="K119" s="247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183</v>
      </c>
      <c r="AU119" s="257" t="s">
        <v>80</v>
      </c>
      <c r="AV119" s="12" t="s">
        <v>80</v>
      </c>
      <c r="AW119" s="12" t="s">
        <v>35</v>
      </c>
      <c r="AX119" s="12" t="s">
        <v>72</v>
      </c>
      <c r="AY119" s="257" t="s">
        <v>169</v>
      </c>
    </row>
    <row r="120" s="12" customFormat="1">
      <c r="B120" s="246"/>
      <c r="C120" s="247"/>
      <c r="D120" s="248" t="s">
        <v>183</v>
      </c>
      <c r="E120" s="249" t="s">
        <v>21</v>
      </c>
      <c r="F120" s="250" t="s">
        <v>667</v>
      </c>
      <c r="G120" s="247"/>
      <c r="H120" s="251">
        <v>0.16</v>
      </c>
      <c r="I120" s="252"/>
      <c r="J120" s="247"/>
      <c r="K120" s="247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183</v>
      </c>
      <c r="AU120" s="257" t="s">
        <v>80</v>
      </c>
      <c r="AV120" s="12" t="s">
        <v>80</v>
      </c>
      <c r="AW120" s="12" t="s">
        <v>35</v>
      </c>
      <c r="AX120" s="12" t="s">
        <v>72</v>
      </c>
      <c r="AY120" s="257" t="s">
        <v>169</v>
      </c>
    </row>
    <row r="121" s="13" customFormat="1">
      <c r="B121" s="270"/>
      <c r="C121" s="271"/>
      <c r="D121" s="248" t="s">
        <v>183</v>
      </c>
      <c r="E121" s="272" t="s">
        <v>21</v>
      </c>
      <c r="F121" s="273" t="s">
        <v>209</v>
      </c>
      <c r="G121" s="271"/>
      <c r="H121" s="274">
        <v>12.15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AT121" s="280" t="s">
        <v>183</v>
      </c>
      <c r="AU121" s="280" t="s">
        <v>80</v>
      </c>
      <c r="AV121" s="13" t="s">
        <v>95</v>
      </c>
      <c r="AW121" s="13" t="s">
        <v>35</v>
      </c>
      <c r="AX121" s="13" t="s">
        <v>76</v>
      </c>
      <c r="AY121" s="280" t="s">
        <v>169</v>
      </c>
    </row>
    <row r="122" s="1" customFormat="1" ht="25.5" customHeight="1">
      <c r="B122" s="45"/>
      <c r="C122" s="234" t="s">
        <v>114</v>
      </c>
      <c r="D122" s="234" t="s">
        <v>172</v>
      </c>
      <c r="E122" s="235" t="s">
        <v>213</v>
      </c>
      <c r="F122" s="236" t="s">
        <v>214</v>
      </c>
      <c r="G122" s="237" t="s">
        <v>199</v>
      </c>
      <c r="H122" s="238">
        <v>12.15</v>
      </c>
      <c r="I122" s="239"/>
      <c r="J122" s="240">
        <f>ROUND(I122*H122,2)</f>
        <v>0</v>
      </c>
      <c r="K122" s="236" t="s">
        <v>181</v>
      </c>
      <c r="L122" s="71"/>
      <c r="M122" s="241" t="s">
        <v>21</v>
      </c>
      <c r="N122" s="242" t="s">
        <v>43</v>
      </c>
      <c r="O122" s="46"/>
      <c r="P122" s="243">
        <f>O122*H122</f>
        <v>0</v>
      </c>
      <c r="Q122" s="243">
        <v>0.0079000000000000008</v>
      </c>
      <c r="R122" s="243">
        <f>Q122*H122</f>
        <v>0.095985000000000015</v>
      </c>
      <c r="S122" s="243">
        <v>0</v>
      </c>
      <c r="T122" s="244">
        <f>S122*H122</f>
        <v>0</v>
      </c>
      <c r="AR122" s="23" t="s">
        <v>95</v>
      </c>
      <c r="AT122" s="23" t="s">
        <v>172</v>
      </c>
      <c r="AU122" s="23" t="s">
        <v>80</v>
      </c>
      <c r="AY122" s="23" t="s">
        <v>169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3" t="s">
        <v>76</v>
      </c>
      <c r="BK122" s="245">
        <f>ROUND(I122*H122,2)</f>
        <v>0</v>
      </c>
      <c r="BL122" s="23" t="s">
        <v>95</v>
      </c>
      <c r="BM122" s="23" t="s">
        <v>776</v>
      </c>
    </row>
    <row r="123" s="1" customFormat="1" ht="16.5" customHeight="1">
      <c r="B123" s="45"/>
      <c r="C123" s="234" t="s">
        <v>216</v>
      </c>
      <c r="D123" s="234" t="s">
        <v>172</v>
      </c>
      <c r="E123" s="235" t="s">
        <v>217</v>
      </c>
      <c r="F123" s="236" t="s">
        <v>218</v>
      </c>
      <c r="G123" s="237" t="s">
        <v>219</v>
      </c>
      <c r="H123" s="238">
        <v>10.44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0.0015</v>
      </c>
      <c r="R123" s="243">
        <f>Q123*H123</f>
        <v>0.01566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777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778</v>
      </c>
      <c r="G124" s="247"/>
      <c r="H124" s="251">
        <v>10.44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76</v>
      </c>
      <c r="AY124" s="257" t="s">
        <v>169</v>
      </c>
    </row>
    <row r="125" s="1" customFormat="1" ht="38.25" customHeight="1">
      <c r="B125" s="45"/>
      <c r="C125" s="234" t="s">
        <v>222</v>
      </c>
      <c r="D125" s="234" t="s">
        <v>172</v>
      </c>
      <c r="E125" s="235" t="s">
        <v>223</v>
      </c>
      <c r="F125" s="236" t="s">
        <v>224</v>
      </c>
      <c r="G125" s="237" t="s">
        <v>225</v>
      </c>
      <c r="H125" s="238">
        <v>8</v>
      </c>
      <c r="I125" s="239"/>
      <c r="J125" s="240">
        <f>ROUND(I125*H125,2)</f>
        <v>0</v>
      </c>
      <c r="K125" s="236" t="s">
        <v>181</v>
      </c>
      <c r="L125" s="71"/>
      <c r="M125" s="241" t="s">
        <v>21</v>
      </c>
      <c r="N125" s="242" t="s">
        <v>43</v>
      </c>
      <c r="O125" s="46"/>
      <c r="P125" s="243">
        <f>O125*H125</f>
        <v>0</v>
      </c>
      <c r="Q125" s="243">
        <v>0.01337</v>
      </c>
      <c r="R125" s="243">
        <f>Q125*H125</f>
        <v>0.10696</v>
      </c>
      <c r="S125" s="243">
        <v>0</v>
      </c>
      <c r="T125" s="244">
        <f>S125*H125</f>
        <v>0</v>
      </c>
      <c r="AR125" s="23" t="s">
        <v>95</v>
      </c>
      <c r="AT125" s="23" t="s">
        <v>172</v>
      </c>
      <c r="AU125" s="23" t="s">
        <v>80</v>
      </c>
      <c r="AY125" s="23" t="s">
        <v>169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3" t="s">
        <v>76</v>
      </c>
      <c r="BK125" s="245">
        <f>ROUND(I125*H125,2)</f>
        <v>0</v>
      </c>
      <c r="BL125" s="23" t="s">
        <v>95</v>
      </c>
      <c r="BM125" s="23" t="s">
        <v>779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227</v>
      </c>
      <c r="G126" s="247"/>
      <c r="H126" s="251">
        <v>4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2" customFormat="1">
      <c r="B127" s="246"/>
      <c r="C127" s="247"/>
      <c r="D127" s="248" t="s">
        <v>183</v>
      </c>
      <c r="E127" s="249" t="s">
        <v>21</v>
      </c>
      <c r="F127" s="250" t="s">
        <v>228</v>
      </c>
      <c r="G127" s="247"/>
      <c r="H127" s="251">
        <v>2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183</v>
      </c>
      <c r="AU127" s="257" t="s">
        <v>80</v>
      </c>
      <c r="AV127" s="12" t="s">
        <v>80</v>
      </c>
      <c r="AW127" s="12" t="s">
        <v>35</v>
      </c>
      <c r="AX127" s="12" t="s">
        <v>72</v>
      </c>
      <c r="AY127" s="257" t="s">
        <v>169</v>
      </c>
    </row>
    <row r="128" s="12" customFormat="1">
      <c r="B128" s="246"/>
      <c r="C128" s="247"/>
      <c r="D128" s="248" t="s">
        <v>183</v>
      </c>
      <c r="E128" s="249" t="s">
        <v>21</v>
      </c>
      <c r="F128" s="250" t="s">
        <v>228</v>
      </c>
      <c r="G128" s="247"/>
      <c r="H128" s="251">
        <v>2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183</v>
      </c>
      <c r="AU128" s="257" t="s">
        <v>80</v>
      </c>
      <c r="AV128" s="12" t="s">
        <v>80</v>
      </c>
      <c r="AW128" s="12" t="s">
        <v>35</v>
      </c>
      <c r="AX128" s="12" t="s">
        <v>72</v>
      </c>
      <c r="AY128" s="257" t="s">
        <v>169</v>
      </c>
    </row>
    <row r="129" s="13" customFormat="1">
      <c r="B129" s="270"/>
      <c r="C129" s="271"/>
      <c r="D129" s="248" t="s">
        <v>183</v>
      </c>
      <c r="E129" s="272" t="s">
        <v>21</v>
      </c>
      <c r="F129" s="273" t="s">
        <v>209</v>
      </c>
      <c r="G129" s="271"/>
      <c r="H129" s="274">
        <v>8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AT129" s="280" t="s">
        <v>183</v>
      </c>
      <c r="AU129" s="280" t="s">
        <v>80</v>
      </c>
      <c r="AV129" s="13" t="s">
        <v>95</v>
      </c>
      <c r="AW129" s="13" t="s">
        <v>35</v>
      </c>
      <c r="AX129" s="13" t="s">
        <v>76</v>
      </c>
      <c r="AY129" s="280" t="s">
        <v>169</v>
      </c>
    </row>
    <row r="130" s="1" customFormat="1" ht="25.5" customHeight="1">
      <c r="B130" s="45"/>
      <c r="C130" s="234" t="s">
        <v>229</v>
      </c>
      <c r="D130" s="234" t="s">
        <v>172</v>
      </c>
      <c r="E130" s="235" t="s">
        <v>230</v>
      </c>
      <c r="F130" s="236" t="s">
        <v>231</v>
      </c>
      <c r="G130" s="237" t="s">
        <v>199</v>
      </c>
      <c r="H130" s="238">
        <v>2.0750000000000002</v>
      </c>
      <c r="I130" s="239"/>
      <c r="J130" s="240">
        <f>ROUND(I130*H130,2)</f>
        <v>0</v>
      </c>
      <c r="K130" s="236" t="s">
        <v>181</v>
      </c>
      <c r="L130" s="71"/>
      <c r="M130" s="241" t="s">
        <v>21</v>
      </c>
      <c r="N130" s="242" t="s">
        <v>43</v>
      </c>
      <c r="O130" s="46"/>
      <c r="P130" s="243">
        <f>O130*H130</f>
        <v>0</v>
      </c>
      <c r="Q130" s="243">
        <v>0.0073499999999999998</v>
      </c>
      <c r="R130" s="243">
        <f>Q130*H130</f>
        <v>0.015251250000000001</v>
      </c>
      <c r="S130" s="243">
        <v>0</v>
      </c>
      <c r="T130" s="244">
        <f>S130*H130</f>
        <v>0</v>
      </c>
      <c r="AR130" s="23" t="s">
        <v>95</v>
      </c>
      <c r="AT130" s="23" t="s">
        <v>172</v>
      </c>
      <c r="AU130" s="23" t="s">
        <v>80</v>
      </c>
      <c r="AY130" s="23" t="s">
        <v>169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3" t="s">
        <v>76</v>
      </c>
      <c r="BK130" s="245">
        <f>ROUND(I130*H130,2)</f>
        <v>0</v>
      </c>
      <c r="BL130" s="23" t="s">
        <v>95</v>
      </c>
      <c r="BM130" s="23" t="s">
        <v>780</v>
      </c>
    </row>
    <row r="131" s="12" customFormat="1">
      <c r="B131" s="246"/>
      <c r="C131" s="247"/>
      <c r="D131" s="248" t="s">
        <v>183</v>
      </c>
      <c r="E131" s="249" t="s">
        <v>21</v>
      </c>
      <c r="F131" s="250" t="s">
        <v>233</v>
      </c>
      <c r="G131" s="247"/>
      <c r="H131" s="251">
        <v>1.6399999999999999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183</v>
      </c>
      <c r="AU131" s="257" t="s">
        <v>80</v>
      </c>
      <c r="AV131" s="12" t="s">
        <v>80</v>
      </c>
      <c r="AW131" s="12" t="s">
        <v>35</v>
      </c>
      <c r="AX131" s="12" t="s">
        <v>72</v>
      </c>
      <c r="AY131" s="257" t="s">
        <v>169</v>
      </c>
    </row>
    <row r="132" s="12" customFormat="1">
      <c r="B132" s="246"/>
      <c r="C132" s="247"/>
      <c r="D132" s="248" t="s">
        <v>183</v>
      </c>
      <c r="E132" s="249" t="s">
        <v>21</v>
      </c>
      <c r="F132" s="250" t="s">
        <v>781</v>
      </c>
      <c r="G132" s="247"/>
      <c r="H132" s="251">
        <v>0.435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183</v>
      </c>
      <c r="AU132" s="257" t="s">
        <v>80</v>
      </c>
      <c r="AV132" s="12" t="s">
        <v>80</v>
      </c>
      <c r="AW132" s="12" t="s">
        <v>35</v>
      </c>
      <c r="AX132" s="12" t="s">
        <v>72</v>
      </c>
      <c r="AY132" s="257" t="s">
        <v>169</v>
      </c>
    </row>
    <row r="133" s="13" customFormat="1">
      <c r="B133" s="270"/>
      <c r="C133" s="271"/>
      <c r="D133" s="248" t="s">
        <v>183</v>
      </c>
      <c r="E133" s="272" t="s">
        <v>21</v>
      </c>
      <c r="F133" s="273" t="s">
        <v>209</v>
      </c>
      <c r="G133" s="271"/>
      <c r="H133" s="274">
        <v>2.0750000000000002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AT133" s="280" t="s">
        <v>183</v>
      </c>
      <c r="AU133" s="280" t="s">
        <v>80</v>
      </c>
      <c r="AV133" s="13" t="s">
        <v>95</v>
      </c>
      <c r="AW133" s="13" t="s">
        <v>35</v>
      </c>
      <c r="AX133" s="13" t="s">
        <v>76</v>
      </c>
      <c r="AY133" s="280" t="s">
        <v>169</v>
      </c>
    </row>
    <row r="134" s="1" customFormat="1" ht="25.5" customHeight="1">
      <c r="B134" s="45"/>
      <c r="C134" s="234" t="s">
        <v>235</v>
      </c>
      <c r="D134" s="234" t="s">
        <v>172</v>
      </c>
      <c r="E134" s="235" t="s">
        <v>236</v>
      </c>
      <c r="F134" s="236" t="s">
        <v>237</v>
      </c>
      <c r="G134" s="237" t="s">
        <v>199</v>
      </c>
      <c r="H134" s="238">
        <v>2.0750000000000002</v>
      </c>
      <c r="I134" s="239"/>
      <c r="J134" s="240">
        <f>ROUND(I134*H134,2)</f>
        <v>0</v>
      </c>
      <c r="K134" s="236" t="s">
        <v>181</v>
      </c>
      <c r="L134" s="71"/>
      <c r="M134" s="241" t="s">
        <v>21</v>
      </c>
      <c r="N134" s="242" t="s">
        <v>43</v>
      </c>
      <c r="O134" s="46"/>
      <c r="P134" s="243">
        <f>O134*H134</f>
        <v>0</v>
      </c>
      <c r="Q134" s="243">
        <v>0.026360000000000001</v>
      </c>
      <c r="R134" s="243">
        <f>Q134*H134</f>
        <v>0.05469700000000001</v>
      </c>
      <c r="S134" s="243">
        <v>0</v>
      </c>
      <c r="T134" s="244">
        <f>S134*H134</f>
        <v>0</v>
      </c>
      <c r="AR134" s="23" t="s">
        <v>95</v>
      </c>
      <c r="AT134" s="23" t="s">
        <v>172</v>
      </c>
      <c r="AU134" s="23" t="s">
        <v>80</v>
      </c>
      <c r="AY134" s="23" t="s">
        <v>169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3" t="s">
        <v>76</v>
      </c>
      <c r="BK134" s="245">
        <f>ROUND(I134*H134,2)</f>
        <v>0</v>
      </c>
      <c r="BL134" s="23" t="s">
        <v>95</v>
      </c>
      <c r="BM134" s="23" t="s">
        <v>782</v>
      </c>
    </row>
    <row r="135" s="12" customFormat="1">
      <c r="B135" s="246"/>
      <c r="C135" s="247"/>
      <c r="D135" s="248" t="s">
        <v>183</v>
      </c>
      <c r="E135" s="249" t="s">
        <v>21</v>
      </c>
      <c r="F135" s="250" t="s">
        <v>233</v>
      </c>
      <c r="G135" s="247"/>
      <c r="H135" s="251">
        <v>1.6399999999999999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183</v>
      </c>
      <c r="AU135" s="257" t="s">
        <v>80</v>
      </c>
      <c r="AV135" s="12" t="s">
        <v>80</v>
      </c>
      <c r="AW135" s="12" t="s">
        <v>35</v>
      </c>
      <c r="AX135" s="12" t="s">
        <v>72</v>
      </c>
      <c r="AY135" s="257" t="s">
        <v>169</v>
      </c>
    </row>
    <row r="136" s="12" customFormat="1">
      <c r="B136" s="246"/>
      <c r="C136" s="247"/>
      <c r="D136" s="248" t="s">
        <v>183</v>
      </c>
      <c r="E136" s="249" t="s">
        <v>21</v>
      </c>
      <c r="F136" s="250" t="s">
        <v>781</v>
      </c>
      <c r="G136" s="247"/>
      <c r="H136" s="251">
        <v>0.435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183</v>
      </c>
      <c r="AU136" s="257" t="s">
        <v>80</v>
      </c>
      <c r="AV136" s="12" t="s">
        <v>80</v>
      </c>
      <c r="AW136" s="12" t="s">
        <v>35</v>
      </c>
      <c r="AX136" s="12" t="s">
        <v>72</v>
      </c>
      <c r="AY136" s="257" t="s">
        <v>169</v>
      </c>
    </row>
    <row r="137" s="13" customFormat="1">
      <c r="B137" s="270"/>
      <c r="C137" s="271"/>
      <c r="D137" s="248" t="s">
        <v>183</v>
      </c>
      <c r="E137" s="272" t="s">
        <v>21</v>
      </c>
      <c r="F137" s="273" t="s">
        <v>209</v>
      </c>
      <c r="G137" s="271"/>
      <c r="H137" s="274">
        <v>2.0750000000000002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AT137" s="280" t="s">
        <v>183</v>
      </c>
      <c r="AU137" s="280" t="s">
        <v>80</v>
      </c>
      <c r="AV137" s="13" t="s">
        <v>95</v>
      </c>
      <c r="AW137" s="13" t="s">
        <v>35</v>
      </c>
      <c r="AX137" s="13" t="s">
        <v>76</v>
      </c>
      <c r="AY137" s="280" t="s">
        <v>169</v>
      </c>
    </row>
    <row r="138" s="1" customFormat="1" ht="25.5" customHeight="1">
      <c r="B138" s="45"/>
      <c r="C138" s="234" t="s">
        <v>239</v>
      </c>
      <c r="D138" s="234" t="s">
        <v>172</v>
      </c>
      <c r="E138" s="235" t="s">
        <v>240</v>
      </c>
      <c r="F138" s="236" t="s">
        <v>241</v>
      </c>
      <c r="G138" s="237" t="s">
        <v>199</v>
      </c>
      <c r="H138" s="238">
        <v>2.0750000000000002</v>
      </c>
      <c r="I138" s="239"/>
      <c r="J138" s="240">
        <f>ROUND(I138*H138,2)</f>
        <v>0</v>
      </c>
      <c r="K138" s="236" t="s">
        <v>181</v>
      </c>
      <c r="L138" s="71"/>
      <c r="M138" s="241" t="s">
        <v>21</v>
      </c>
      <c r="N138" s="242" t="s">
        <v>43</v>
      </c>
      <c r="O138" s="46"/>
      <c r="P138" s="243">
        <f>O138*H138</f>
        <v>0</v>
      </c>
      <c r="Q138" s="243">
        <v>0.0079000000000000008</v>
      </c>
      <c r="R138" s="243">
        <f>Q138*H138</f>
        <v>0.016392500000000004</v>
      </c>
      <c r="S138" s="243">
        <v>0</v>
      </c>
      <c r="T138" s="244">
        <f>S138*H138</f>
        <v>0</v>
      </c>
      <c r="AR138" s="23" t="s">
        <v>95</v>
      </c>
      <c r="AT138" s="23" t="s">
        <v>172</v>
      </c>
      <c r="AU138" s="23" t="s">
        <v>80</v>
      </c>
      <c r="AY138" s="23" t="s">
        <v>169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3" t="s">
        <v>76</v>
      </c>
      <c r="BK138" s="245">
        <f>ROUND(I138*H138,2)</f>
        <v>0</v>
      </c>
      <c r="BL138" s="23" t="s">
        <v>95</v>
      </c>
      <c r="BM138" s="23" t="s">
        <v>783</v>
      </c>
    </row>
    <row r="139" s="1" customFormat="1" ht="25.5" customHeight="1">
      <c r="B139" s="45"/>
      <c r="C139" s="234" t="s">
        <v>243</v>
      </c>
      <c r="D139" s="234" t="s">
        <v>172</v>
      </c>
      <c r="E139" s="235" t="s">
        <v>244</v>
      </c>
      <c r="F139" s="236" t="s">
        <v>245</v>
      </c>
      <c r="G139" s="237" t="s">
        <v>199</v>
      </c>
      <c r="H139" s="238">
        <v>3.9649999999999999</v>
      </c>
      <c r="I139" s="239"/>
      <c r="J139" s="240">
        <f>ROUND(I139*H139,2)</f>
        <v>0</v>
      </c>
      <c r="K139" s="236" t="s">
        <v>181</v>
      </c>
      <c r="L139" s="71"/>
      <c r="M139" s="241" t="s">
        <v>21</v>
      </c>
      <c r="N139" s="242" t="s">
        <v>43</v>
      </c>
      <c r="O139" s="46"/>
      <c r="P139" s="243">
        <f>O139*H139</f>
        <v>0</v>
      </c>
      <c r="Q139" s="243">
        <v>0.0048900000000000002</v>
      </c>
      <c r="R139" s="243">
        <f>Q139*H139</f>
        <v>0.019388849999999999</v>
      </c>
      <c r="S139" s="243">
        <v>0</v>
      </c>
      <c r="T139" s="244">
        <f>S139*H139</f>
        <v>0</v>
      </c>
      <c r="AR139" s="23" t="s">
        <v>95</v>
      </c>
      <c r="AT139" s="23" t="s">
        <v>172</v>
      </c>
      <c r="AU139" s="23" t="s">
        <v>80</v>
      </c>
      <c r="AY139" s="23" t="s">
        <v>169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23" t="s">
        <v>76</v>
      </c>
      <c r="BK139" s="245">
        <f>ROUND(I139*H139,2)</f>
        <v>0</v>
      </c>
      <c r="BL139" s="23" t="s">
        <v>95</v>
      </c>
      <c r="BM139" s="23" t="s">
        <v>784</v>
      </c>
    </row>
    <row r="140" s="1" customFormat="1" ht="16.5" customHeight="1">
      <c r="B140" s="45"/>
      <c r="C140" s="234" t="s">
        <v>10</v>
      </c>
      <c r="D140" s="234" t="s">
        <v>172</v>
      </c>
      <c r="E140" s="235" t="s">
        <v>247</v>
      </c>
      <c r="F140" s="236" t="s">
        <v>248</v>
      </c>
      <c r="G140" s="237" t="s">
        <v>199</v>
      </c>
      <c r="H140" s="238">
        <v>3.9649999999999999</v>
      </c>
      <c r="I140" s="239"/>
      <c r="J140" s="240">
        <f>ROUND(I140*H140,2)</f>
        <v>0</v>
      </c>
      <c r="K140" s="236" t="s">
        <v>21</v>
      </c>
      <c r="L140" s="71"/>
      <c r="M140" s="241" t="s">
        <v>21</v>
      </c>
      <c r="N140" s="242" t="s">
        <v>43</v>
      </c>
      <c r="O140" s="46"/>
      <c r="P140" s="243">
        <f>O140*H140</f>
        <v>0</v>
      </c>
      <c r="Q140" s="243">
        <v>0.00348</v>
      </c>
      <c r="R140" s="243">
        <f>Q140*H140</f>
        <v>0.0137982</v>
      </c>
      <c r="S140" s="243">
        <v>0</v>
      </c>
      <c r="T140" s="244">
        <f>S140*H140</f>
        <v>0</v>
      </c>
      <c r="AR140" s="23" t="s">
        <v>95</v>
      </c>
      <c r="AT140" s="23" t="s">
        <v>172</v>
      </c>
      <c r="AU140" s="23" t="s">
        <v>80</v>
      </c>
      <c r="AY140" s="23" t="s">
        <v>169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3" t="s">
        <v>76</v>
      </c>
      <c r="BK140" s="245">
        <f>ROUND(I140*H140,2)</f>
        <v>0</v>
      </c>
      <c r="BL140" s="23" t="s">
        <v>95</v>
      </c>
      <c r="BM140" s="23" t="s">
        <v>785</v>
      </c>
    </row>
    <row r="141" s="12" customFormat="1">
      <c r="B141" s="246"/>
      <c r="C141" s="247"/>
      <c r="D141" s="248" t="s">
        <v>183</v>
      </c>
      <c r="E141" s="249" t="s">
        <v>21</v>
      </c>
      <c r="F141" s="250" t="s">
        <v>250</v>
      </c>
      <c r="G141" s="247"/>
      <c r="H141" s="251">
        <v>1.276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183</v>
      </c>
      <c r="AU141" s="257" t="s">
        <v>80</v>
      </c>
      <c r="AV141" s="12" t="s">
        <v>80</v>
      </c>
      <c r="AW141" s="12" t="s">
        <v>35</v>
      </c>
      <c r="AX141" s="12" t="s">
        <v>72</v>
      </c>
      <c r="AY141" s="257" t="s">
        <v>169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786</v>
      </c>
      <c r="G142" s="247"/>
      <c r="H142" s="251">
        <v>0.307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786</v>
      </c>
      <c r="G143" s="247"/>
      <c r="H143" s="251">
        <v>0.307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2" customFormat="1">
      <c r="B144" s="246"/>
      <c r="C144" s="247"/>
      <c r="D144" s="248" t="s">
        <v>183</v>
      </c>
      <c r="E144" s="249" t="s">
        <v>21</v>
      </c>
      <c r="F144" s="250" t="s">
        <v>233</v>
      </c>
      <c r="G144" s="247"/>
      <c r="H144" s="251">
        <v>1.6399999999999999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183</v>
      </c>
      <c r="AU144" s="257" t="s">
        <v>80</v>
      </c>
      <c r="AV144" s="12" t="s">
        <v>80</v>
      </c>
      <c r="AW144" s="12" t="s">
        <v>35</v>
      </c>
      <c r="AX144" s="12" t="s">
        <v>72</v>
      </c>
      <c r="AY144" s="257" t="s">
        <v>169</v>
      </c>
    </row>
    <row r="145" s="12" customFormat="1">
      <c r="B145" s="246"/>
      <c r="C145" s="247"/>
      <c r="D145" s="248" t="s">
        <v>183</v>
      </c>
      <c r="E145" s="249" t="s">
        <v>21</v>
      </c>
      <c r="F145" s="250" t="s">
        <v>781</v>
      </c>
      <c r="G145" s="247"/>
      <c r="H145" s="251">
        <v>0.435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183</v>
      </c>
      <c r="AU145" s="257" t="s">
        <v>80</v>
      </c>
      <c r="AV145" s="12" t="s">
        <v>80</v>
      </c>
      <c r="AW145" s="12" t="s">
        <v>35</v>
      </c>
      <c r="AX145" s="12" t="s">
        <v>72</v>
      </c>
      <c r="AY145" s="257" t="s">
        <v>169</v>
      </c>
    </row>
    <row r="146" s="13" customFormat="1">
      <c r="B146" s="270"/>
      <c r="C146" s="271"/>
      <c r="D146" s="248" t="s">
        <v>183</v>
      </c>
      <c r="E146" s="272" t="s">
        <v>21</v>
      </c>
      <c r="F146" s="273" t="s">
        <v>209</v>
      </c>
      <c r="G146" s="271"/>
      <c r="H146" s="274">
        <v>3.9649999999999999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AT146" s="280" t="s">
        <v>183</v>
      </c>
      <c r="AU146" s="280" t="s">
        <v>80</v>
      </c>
      <c r="AV146" s="13" t="s">
        <v>95</v>
      </c>
      <c r="AW146" s="13" t="s">
        <v>35</v>
      </c>
      <c r="AX146" s="13" t="s">
        <v>76</v>
      </c>
      <c r="AY146" s="280" t="s">
        <v>169</v>
      </c>
    </row>
    <row r="147" s="1" customFormat="1" ht="38.25" customHeight="1">
      <c r="B147" s="45"/>
      <c r="C147" s="234" t="s">
        <v>252</v>
      </c>
      <c r="D147" s="234" t="s">
        <v>172</v>
      </c>
      <c r="E147" s="235" t="s">
        <v>253</v>
      </c>
      <c r="F147" s="236" t="s">
        <v>254</v>
      </c>
      <c r="G147" s="237" t="s">
        <v>219</v>
      </c>
      <c r="H147" s="238">
        <v>8</v>
      </c>
      <c r="I147" s="239"/>
      <c r="J147" s="240">
        <f>ROUND(I147*H147,2)</f>
        <v>0</v>
      </c>
      <c r="K147" s="236" t="s">
        <v>181</v>
      </c>
      <c r="L147" s="71"/>
      <c r="M147" s="241" t="s">
        <v>21</v>
      </c>
      <c r="N147" s="242" t="s">
        <v>43</v>
      </c>
      <c r="O147" s="46"/>
      <c r="P147" s="243">
        <f>O147*H147</f>
        <v>0</v>
      </c>
      <c r="Q147" s="243">
        <v>0.00071000000000000002</v>
      </c>
      <c r="R147" s="243">
        <f>Q147*H147</f>
        <v>0.0056800000000000002</v>
      </c>
      <c r="S147" s="243">
        <v>0</v>
      </c>
      <c r="T147" s="244">
        <f>S147*H147</f>
        <v>0</v>
      </c>
      <c r="AR147" s="23" t="s">
        <v>95</v>
      </c>
      <c r="AT147" s="23" t="s">
        <v>172</v>
      </c>
      <c r="AU147" s="23" t="s">
        <v>80</v>
      </c>
      <c r="AY147" s="23" t="s">
        <v>169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3" t="s">
        <v>76</v>
      </c>
      <c r="BK147" s="245">
        <f>ROUND(I147*H147,2)</f>
        <v>0</v>
      </c>
      <c r="BL147" s="23" t="s">
        <v>95</v>
      </c>
      <c r="BM147" s="23" t="s">
        <v>787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256</v>
      </c>
      <c r="G148" s="247"/>
      <c r="H148" s="251">
        <v>8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76</v>
      </c>
      <c r="AY148" s="257" t="s">
        <v>169</v>
      </c>
    </row>
    <row r="149" s="1" customFormat="1" ht="25.5" customHeight="1">
      <c r="B149" s="45"/>
      <c r="C149" s="234" t="s">
        <v>257</v>
      </c>
      <c r="D149" s="234" t="s">
        <v>172</v>
      </c>
      <c r="E149" s="235" t="s">
        <v>258</v>
      </c>
      <c r="F149" s="236" t="s">
        <v>259</v>
      </c>
      <c r="G149" s="237" t="s">
        <v>180</v>
      </c>
      <c r="H149" s="238">
        <v>0.014</v>
      </c>
      <c r="I149" s="239"/>
      <c r="J149" s="240">
        <f>ROUND(I149*H149,2)</f>
        <v>0</v>
      </c>
      <c r="K149" s="236" t="s">
        <v>181</v>
      </c>
      <c r="L149" s="71"/>
      <c r="M149" s="241" t="s">
        <v>21</v>
      </c>
      <c r="N149" s="242" t="s">
        <v>43</v>
      </c>
      <c r="O149" s="46"/>
      <c r="P149" s="243">
        <f>O149*H149</f>
        <v>0</v>
      </c>
      <c r="Q149" s="243">
        <v>2.2563399999999998</v>
      </c>
      <c r="R149" s="243">
        <f>Q149*H149</f>
        <v>0.03158876</v>
      </c>
      <c r="S149" s="243">
        <v>0</v>
      </c>
      <c r="T149" s="244">
        <f>S149*H149</f>
        <v>0</v>
      </c>
      <c r="AR149" s="23" t="s">
        <v>95</v>
      </c>
      <c r="AT149" s="23" t="s">
        <v>172</v>
      </c>
      <c r="AU149" s="23" t="s">
        <v>80</v>
      </c>
      <c r="AY149" s="23" t="s">
        <v>169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3" t="s">
        <v>76</v>
      </c>
      <c r="BK149" s="245">
        <f>ROUND(I149*H149,2)</f>
        <v>0</v>
      </c>
      <c r="BL149" s="23" t="s">
        <v>95</v>
      </c>
      <c r="BM149" s="23" t="s">
        <v>788</v>
      </c>
    </row>
    <row r="150" s="12" customFormat="1">
      <c r="B150" s="246"/>
      <c r="C150" s="247"/>
      <c r="D150" s="248" t="s">
        <v>183</v>
      </c>
      <c r="E150" s="249" t="s">
        <v>21</v>
      </c>
      <c r="F150" s="250" t="s">
        <v>789</v>
      </c>
      <c r="G150" s="247"/>
      <c r="H150" s="251">
        <v>0.014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183</v>
      </c>
      <c r="AU150" s="257" t="s">
        <v>80</v>
      </c>
      <c r="AV150" s="12" t="s">
        <v>80</v>
      </c>
      <c r="AW150" s="12" t="s">
        <v>35</v>
      </c>
      <c r="AX150" s="12" t="s">
        <v>72</v>
      </c>
      <c r="AY150" s="257" t="s">
        <v>169</v>
      </c>
    </row>
    <row r="151" s="13" customFormat="1">
      <c r="B151" s="270"/>
      <c r="C151" s="271"/>
      <c r="D151" s="248" t="s">
        <v>183</v>
      </c>
      <c r="E151" s="272" t="s">
        <v>21</v>
      </c>
      <c r="F151" s="273" t="s">
        <v>209</v>
      </c>
      <c r="G151" s="271"/>
      <c r="H151" s="274">
        <v>0.014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AT151" s="280" t="s">
        <v>183</v>
      </c>
      <c r="AU151" s="280" t="s">
        <v>80</v>
      </c>
      <c r="AV151" s="13" t="s">
        <v>95</v>
      </c>
      <c r="AW151" s="13" t="s">
        <v>35</v>
      </c>
      <c r="AX151" s="13" t="s">
        <v>76</v>
      </c>
      <c r="AY151" s="280" t="s">
        <v>169</v>
      </c>
    </row>
    <row r="152" s="11" customFormat="1" ht="29.88" customHeight="1">
      <c r="B152" s="218"/>
      <c r="C152" s="219"/>
      <c r="D152" s="220" t="s">
        <v>71</v>
      </c>
      <c r="E152" s="232" t="s">
        <v>216</v>
      </c>
      <c r="F152" s="232" t="s">
        <v>262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SUM(P153:P191)</f>
        <v>0</v>
      </c>
      <c r="Q152" s="226"/>
      <c r="R152" s="227">
        <f>SUM(R153:R191)</f>
        <v>0.15902639999999998</v>
      </c>
      <c r="S152" s="226"/>
      <c r="T152" s="228">
        <f>SUM(T153:T191)</f>
        <v>0.77691199999999994</v>
      </c>
      <c r="AR152" s="229" t="s">
        <v>76</v>
      </c>
      <c r="AT152" s="230" t="s">
        <v>71</v>
      </c>
      <c r="AU152" s="230" t="s">
        <v>76</v>
      </c>
      <c r="AY152" s="229" t="s">
        <v>169</v>
      </c>
      <c r="BK152" s="231">
        <f>SUM(BK153:BK191)</f>
        <v>0</v>
      </c>
    </row>
    <row r="153" s="1" customFormat="1" ht="25.5" customHeight="1">
      <c r="B153" s="45"/>
      <c r="C153" s="234" t="s">
        <v>263</v>
      </c>
      <c r="D153" s="234" t="s">
        <v>172</v>
      </c>
      <c r="E153" s="235" t="s">
        <v>264</v>
      </c>
      <c r="F153" s="236" t="s">
        <v>265</v>
      </c>
      <c r="G153" s="237" t="s">
        <v>219</v>
      </c>
      <c r="H153" s="238">
        <v>8.9000000000000004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790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791</v>
      </c>
      <c r="G154" s="247"/>
      <c r="H154" s="251">
        <v>8.9000000000000004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76</v>
      </c>
      <c r="AY154" s="257" t="s">
        <v>169</v>
      </c>
    </row>
    <row r="155" s="1" customFormat="1" ht="25.5" customHeight="1">
      <c r="B155" s="45"/>
      <c r="C155" s="234" t="s">
        <v>268</v>
      </c>
      <c r="D155" s="234" t="s">
        <v>172</v>
      </c>
      <c r="E155" s="235" t="s">
        <v>269</v>
      </c>
      <c r="F155" s="236" t="s">
        <v>270</v>
      </c>
      <c r="G155" s="237" t="s">
        <v>219</v>
      </c>
      <c r="H155" s="238">
        <v>338.19999999999999</v>
      </c>
      <c r="I155" s="239"/>
      <c r="J155" s="240">
        <f>ROUND(I155*H155,2)</f>
        <v>0</v>
      </c>
      <c r="K155" s="236" t="s">
        <v>181</v>
      </c>
      <c r="L155" s="71"/>
      <c r="M155" s="241" t="s">
        <v>21</v>
      </c>
      <c r="N155" s="242" t="s">
        <v>43</v>
      </c>
      <c r="O155" s="46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3" t="s">
        <v>95</v>
      </c>
      <c r="AT155" s="23" t="s">
        <v>172</v>
      </c>
      <c r="AU155" s="23" t="s">
        <v>80</v>
      </c>
      <c r="AY155" s="23" t="s">
        <v>169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3" t="s">
        <v>76</v>
      </c>
      <c r="BK155" s="245">
        <f>ROUND(I155*H155,2)</f>
        <v>0</v>
      </c>
      <c r="BL155" s="23" t="s">
        <v>95</v>
      </c>
      <c r="BM155" s="23" t="s">
        <v>792</v>
      </c>
    </row>
    <row r="156" s="12" customFormat="1">
      <c r="B156" s="246"/>
      <c r="C156" s="247"/>
      <c r="D156" s="248" t="s">
        <v>183</v>
      </c>
      <c r="E156" s="249" t="s">
        <v>21</v>
      </c>
      <c r="F156" s="250" t="s">
        <v>791</v>
      </c>
      <c r="G156" s="247"/>
      <c r="H156" s="251">
        <v>8.9000000000000004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183</v>
      </c>
      <c r="AU156" s="257" t="s">
        <v>80</v>
      </c>
      <c r="AV156" s="12" t="s">
        <v>80</v>
      </c>
      <c r="AW156" s="12" t="s">
        <v>35</v>
      </c>
      <c r="AX156" s="12" t="s">
        <v>72</v>
      </c>
      <c r="AY156" s="257" t="s">
        <v>169</v>
      </c>
    </row>
    <row r="157" s="12" customFormat="1">
      <c r="B157" s="246"/>
      <c r="C157" s="247"/>
      <c r="D157" s="248" t="s">
        <v>183</v>
      </c>
      <c r="E157" s="249" t="s">
        <v>21</v>
      </c>
      <c r="F157" s="250" t="s">
        <v>793</v>
      </c>
      <c r="G157" s="247"/>
      <c r="H157" s="251">
        <v>338.19999999999999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183</v>
      </c>
      <c r="AU157" s="257" t="s">
        <v>80</v>
      </c>
      <c r="AV157" s="12" t="s">
        <v>80</v>
      </c>
      <c r="AW157" s="12" t="s">
        <v>35</v>
      </c>
      <c r="AX157" s="12" t="s">
        <v>76</v>
      </c>
      <c r="AY157" s="257" t="s">
        <v>169</v>
      </c>
    </row>
    <row r="158" s="1" customFormat="1" ht="25.5" customHeight="1">
      <c r="B158" s="45"/>
      <c r="C158" s="234" t="s">
        <v>273</v>
      </c>
      <c r="D158" s="234" t="s">
        <v>172</v>
      </c>
      <c r="E158" s="235" t="s">
        <v>274</v>
      </c>
      <c r="F158" s="236" t="s">
        <v>275</v>
      </c>
      <c r="G158" s="237" t="s">
        <v>219</v>
      </c>
      <c r="H158" s="238">
        <v>8.9000000000000004</v>
      </c>
      <c r="I158" s="239"/>
      <c r="J158" s="240">
        <f>ROUND(I158*H158,2)</f>
        <v>0</v>
      </c>
      <c r="K158" s="236" t="s">
        <v>181</v>
      </c>
      <c r="L158" s="71"/>
      <c r="M158" s="241" t="s">
        <v>21</v>
      </c>
      <c r="N158" s="242" t="s">
        <v>43</v>
      </c>
      <c r="O158" s="46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3" t="s">
        <v>95</v>
      </c>
      <c r="AT158" s="23" t="s">
        <v>172</v>
      </c>
      <c r="AU158" s="23" t="s">
        <v>80</v>
      </c>
      <c r="AY158" s="23" t="s">
        <v>169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3" t="s">
        <v>76</v>
      </c>
      <c r="BK158" s="245">
        <f>ROUND(I158*H158,2)</f>
        <v>0</v>
      </c>
      <c r="BL158" s="23" t="s">
        <v>95</v>
      </c>
      <c r="BM158" s="23" t="s">
        <v>794</v>
      </c>
    </row>
    <row r="159" s="12" customFormat="1">
      <c r="B159" s="246"/>
      <c r="C159" s="247"/>
      <c r="D159" s="248" t="s">
        <v>183</v>
      </c>
      <c r="E159" s="249" t="s">
        <v>21</v>
      </c>
      <c r="F159" s="250" t="s">
        <v>791</v>
      </c>
      <c r="G159" s="247"/>
      <c r="H159" s="251">
        <v>8.9000000000000004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183</v>
      </c>
      <c r="AU159" s="257" t="s">
        <v>80</v>
      </c>
      <c r="AV159" s="12" t="s">
        <v>80</v>
      </c>
      <c r="AW159" s="12" t="s">
        <v>35</v>
      </c>
      <c r="AX159" s="12" t="s">
        <v>76</v>
      </c>
      <c r="AY159" s="257" t="s">
        <v>169</v>
      </c>
    </row>
    <row r="160" s="1" customFormat="1" ht="16.5" customHeight="1">
      <c r="B160" s="45"/>
      <c r="C160" s="234" t="s">
        <v>9</v>
      </c>
      <c r="D160" s="234" t="s">
        <v>172</v>
      </c>
      <c r="E160" s="235" t="s">
        <v>277</v>
      </c>
      <c r="F160" s="236" t="s">
        <v>278</v>
      </c>
      <c r="G160" s="237" t="s">
        <v>199</v>
      </c>
      <c r="H160" s="238">
        <v>2.8799999999999999</v>
      </c>
      <c r="I160" s="239"/>
      <c r="J160" s="240">
        <f>ROUND(I160*H160,2)</f>
        <v>0</v>
      </c>
      <c r="K160" s="236" t="s">
        <v>21</v>
      </c>
      <c r="L160" s="71"/>
      <c r="M160" s="241" t="s">
        <v>21</v>
      </c>
      <c r="N160" s="242" t="s">
        <v>43</v>
      </c>
      <c r="O160" s="46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AR160" s="23" t="s">
        <v>95</v>
      </c>
      <c r="AT160" s="23" t="s">
        <v>172</v>
      </c>
      <c r="AU160" s="23" t="s">
        <v>80</v>
      </c>
      <c r="AY160" s="23" t="s">
        <v>169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3" t="s">
        <v>76</v>
      </c>
      <c r="BK160" s="245">
        <f>ROUND(I160*H160,2)</f>
        <v>0</v>
      </c>
      <c r="BL160" s="23" t="s">
        <v>95</v>
      </c>
      <c r="BM160" s="23" t="s">
        <v>795</v>
      </c>
    </row>
    <row r="161" s="12" customFormat="1">
      <c r="B161" s="246"/>
      <c r="C161" s="247"/>
      <c r="D161" s="248" t="s">
        <v>183</v>
      </c>
      <c r="E161" s="249" t="s">
        <v>21</v>
      </c>
      <c r="F161" s="250" t="s">
        <v>796</v>
      </c>
      <c r="G161" s="247"/>
      <c r="H161" s="251">
        <v>2.8799999999999999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183</v>
      </c>
      <c r="AU161" s="257" t="s">
        <v>80</v>
      </c>
      <c r="AV161" s="12" t="s">
        <v>80</v>
      </c>
      <c r="AW161" s="12" t="s">
        <v>35</v>
      </c>
      <c r="AX161" s="12" t="s">
        <v>76</v>
      </c>
      <c r="AY161" s="257" t="s">
        <v>169</v>
      </c>
    </row>
    <row r="162" s="1" customFormat="1" ht="38.25" customHeight="1">
      <c r="B162" s="45"/>
      <c r="C162" s="234" t="s">
        <v>281</v>
      </c>
      <c r="D162" s="234" t="s">
        <v>172</v>
      </c>
      <c r="E162" s="235" t="s">
        <v>282</v>
      </c>
      <c r="F162" s="236" t="s">
        <v>283</v>
      </c>
      <c r="G162" s="237" t="s">
        <v>225</v>
      </c>
      <c r="H162" s="238">
        <v>10</v>
      </c>
      <c r="I162" s="239"/>
      <c r="J162" s="240">
        <f>ROUND(I162*H162,2)</f>
        <v>0</v>
      </c>
      <c r="K162" s="236" t="s">
        <v>181</v>
      </c>
      <c r="L162" s="71"/>
      <c r="M162" s="241" t="s">
        <v>21</v>
      </c>
      <c r="N162" s="242" t="s">
        <v>43</v>
      </c>
      <c r="O162" s="46"/>
      <c r="P162" s="243">
        <f>O162*H162</f>
        <v>0</v>
      </c>
      <c r="Q162" s="243">
        <v>0.00025000000000000001</v>
      </c>
      <c r="R162" s="243">
        <f>Q162*H162</f>
        <v>0.0025000000000000001</v>
      </c>
      <c r="S162" s="243">
        <v>0</v>
      </c>
      <c r="T162" s="244">
        <f>S162*H162</f>
        <v>0</v>
      </c>
      <c r="AR162" s="23" t="s">
        <v>95</v>
      </c>
      <c r="AT162" s="23" t="s">
        <v>172</v>
      </c>
      <c r="AU162" s="23" t="s">
        <v>80</v>
      </c>
      <c r="AY162" s="23" t="s">
        <v>169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3" t="s">
        <v>76</v>
      </c>
      <c r="BK162" s="245">
        <f>ROUND(I162*H162,2)</f>
        <v>0</v>
      </c>
      <c r="BL162" s="23" t="s">
        <v>95</v>
      </c>
      <c r="BM162" s="23" t="s">
        <v>797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222</v>
      </c>
      <c r="G163" s="247"/>
      <c r="H163" s="251">
        <v>10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76</v>
      </c>
      <c r="AY163" s="257" t="s">
        <v>169</v>
      </c>
    </row>
    <row r="164" s="1" customFormat="1" ht="16.5" customHeight="1">
      <c r="B164" s="45"/>
      <c r="C164" s="258" t="s">
        <v>285</v>
      </c>
      <c r="D164" s="258" t="s">
        <v>190</v>
      </c>
      <c r="E164" s="259" t="s">
        <v>286</v>
      </c>
      <c r="F164" s="260" t="s">
        <v>287</v>
      </c>
      <c r="G164" s="261" t="s">
        <v>187</v>
      </c>
      <c r="H164" s="262">
        <v>0.14899999999999999</v>
      </c>
      <c r="I164" s="263"/>
      <c r="J164" s="264">
        <f>ROUND(I164*H164,2)</f>
        <v>0</v>
      </c>
      <c r="K164" s="260" t="s">
        <v>21</v>
      </c>
      <c r="L164" s="265"/>
      <c r="M164" s="266" t="s">
        <v>21</v>
      </c>
      <c r="N164" s="267" t="s">
        <v>43</v>
      </c>
      <c r="O164" s="46"/>
      <c r="P164" s="243">
        <f>O164*H164</f>
        <v>0</v>
      </c>
      <c r="Q164" s="243">
        <v>1</v>
      </c>
      <c r="R164" s="243">
        <f>Q164*H164</f>
        <v>0.14899999999999999</v>
      </c>
      <c r="S164" s="243">
        <v>0</v>
      </c>
      <c r="T164" s="244">
        <f>S164*H164</f>
        <v>0</v>
      </c>
      <c r="AR164" s="23" t="s">
        <v>114</v>
      </c>
      <c r="AT164" s="23" t="s">
        <v>190</v>
      </c>
      <c r="AU164" s="23" t="s">
        <v>80</v>
      </c>
      <c r="AY164" s="23" t="s">
        <v>169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23" t="s">
        <v>76</v>
      </c>
      <c r="BK164" s="245">
        <f>ROUND(I164*H164,2)</f>
        <v>0</v>
      </c>
      <c r="BL164" s="23" t="s">
        <v>95</v>
      </c>
      <c r="BM164" s="23" t="s">
        <v>798</v>
      </c>
    </row>
    <row r="165" s="12" customFormat="1">
      <c r="B165" s="246"/>
      <c r="C165" s="247"/>
      <c r="D165" s="248" t="s">
        <v>183</v>
      </c>
      <c r="E165" s="249" t="s">
        <v>21</v>
      </c>
      <c r="F165" s="250" t="s">
        <v>289</v>
      </c>
      <c r="G165" s="247"/>
      <c r="H165" s="251">
        <v>0.13800000000000001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183</v>
      </c>
      <c r="AU165" s="257" t="s">
        <v>80</v>
      </c>
      <c r="AV165" s="12" t="s">
        <v>80</v>
      </c>
      <c r="AW165" s="12" t="s">
        <v>35</v>
      </c>
      <c r="AX165" s="12" t="s">
        <v>72</v>
      </c>
      <c r="AY165" s="257" t="s">
        <v>169</v>
      </c>
    </row>
    <row r="166" s="12" customFormat="1">
      <c r="B166" s="246"/>
      <c r="C166" s="247"/>
      <c r="D166" s="248" t="s">
        <v>183</v>
      </c>
      <c r="E166" s="249" t="s">
        <v>21</v>
      </c>
      <c r="F166" s="250" t="s">
        <v>290</v>
      </c>
      <c r="G166" s="247"/>
      <c r="H166" s="251">
        <v>0.14899999999999999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183</v>
      </c>
      <c r="AU166" s="257" t="s">
        <v>80</v>
      </c>
      <c r="AV166" s="12" t="s">
        <v>80</v>
      </c>
      <c r="AW166" s="12" t="s">
        <v>35</v>
      </c>
      <c r="AX166" s="12" t="s">
        <v>76</v>
      </c>
      <c r="AY166" s="257" t="s">
        <v>169</v>
      </c>
    </row>
    <row r="167" s="1" customFormat="1" ht="25.5" customHeight="1">
      <c r="B167" s="45"/>
      <c r="C167" s="234" t="s">
        <v>291</v>
      </c>
      <c r="D167" s="234" t="s">
        <v>172</v>
      </c>
      <c r="E167" s="235" t="s">
        <v>292</v>
      </c>
      <c r="F167" s="236" t="s">
        <v>293</v>
      </c>
      <c r="G167" s="237" t="s">
        <v>225</v>
      </c>
      <c r="H167" s="238">
        <v>24</v>
      </c>
      <c r="I167" s="239"/>
      <c r="J167" s="240">
        <f>ROUND(I167*H167,2)</f>
        <v>0</v>
      </c>
      <c r="K167" s="236" t="s">
        <v>181</v>
      </c>
      <c r="L167" s="71"/>
      <c r="M167" s="241" t="s">
        <v>21</v>
      </c>
      <c r="N167" s="242" t="s">
        <v>43</v>
      </c>
      <c r="O167" s="46"/>
      <c r="P167" s="243">
        <f>O167*H167</f>
        <v>0</v>
      </c>
      <c r="Q167" s="243">
        <v>1.0000000000000001E-05</v>
      </c>
      <c r="R167" s="243">
        <f>Q167*H167</f>
        <v>0.00024000000000000003</v>
      </c>
      <c r="S167" s="243">
        <v>0</v>
      </c>
      <c r="T167" s="244">
        <f>S167*H167</f>
        <v>0</v>
      </c>
      <c r="AR167" s="23" t="s">
        <v>95</v>
      </c>
      <c r="AT167" s="23" t="s">
        <v>172</v>
      </c>
      <c r="AU167" s="23" t="s">
        <v>80</v>
      </c>
      <c r="AY167" s="23" t="s">
        <v>169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3" t="s">
        <v>76</v>
      </c>
      <c r="BK167" s="245">
        <f>ROUND(I167*H167,2)</f>
        <v>0</v>
      </c>
      <c r="BL167" s="23" t="s">
        <v>95</v>
      </c>
      <c r="BM167" s="23" t="s">
        <v>799</v>
      </c>
    </row>
    <row r="168" s="12" customFormat="1">
      <c r="B168" s="246"/>
      <c r="C168" s="247"/>
      <c r="D168" s="248" t="s">
        <v>183</v>
      </c>
      <c r="E168" s="249" t="s">
        <v>21</v>
      </c>
      <c r="F168" s="250" t="s">
        <v>295</v>
      </c>
      <c r="G168" s="247"/>
      <c r="H168" s="251">
        <v>24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183</v>
      </c>
      <c r="AU168" s="257" t="s">
        <v>80</v>
      </c>
      <c r="AV168" s="12" t="s">
        <v>80</v>
      </c>
      <c r="AW168" s="12" t="s">
        <v>35</v>
      </c>
      <c r="AX168" s="12" t="s">
        <v>76</v>
      </c>
      <c r="AY168" s="257" t="s">
        <v>169</v>
      </c>
    </row>
    <row r="169" s="1" customFormat="1" ht="25.5" customHeight="1">
      <c r="B169" s="45"/>
      <c r="C169" s="234" t="s">
        <v>296</v>
      </c>
      <c r="D169" s="234" t="s">
        <v>172</v>
      </c>
      <c r="E169" s="235" t="s">
        <v>297</v>
      </c>
      <c r="F169" s="236" t="s">
        <v>298</v>
      </c>
      <c r="G169" s="237" t="s">
        <v>225</v>
      </c>
      <c r="H169" s="238">
        <v>24</v>
      </c>
      <c r="I169" s="239"/>
      <c r="J169" s="240">
        <f>ROUND(I169*H169,2)</f>
        <v>0</v>
      </c>
      <c r="K169" s="236" t="s">
        <v>181</v>
      </c>
      <c r="L169" s="71"/>
      <c r="M169" s="241" t="s">
        <v>21</v>
      </c>
      <c r="N169" s="242" t="s">
        <v>43</v>
      </c>
      <c r="O169" s="46"/>
      <c r="P169" s="243">
        <f>O169*H169</f>
        <v>0</v>
      </c>
      <c r="Q169" s="243">
        <v>0.00020000000000000001</v>
      </c>
      <c r="R169" s="243">
        <f>Q169*H169</f>
        <v>0.0048000000000000004</v>
      </c>
      <c r="S169" s="243">
        <v>0</v>
      </c>
      <c r="T169" s="244">
        <f>S169*H169</f>
        <v>0</v>
      </c>
      <c r="AR169" s="23" t="s">
        <v>95</v>
      </c>
      <c r="AT169" s="23" t="s">
        <v>172</v>
      </c>
      <c r="AU169" s="23" t="s">
        <v>80</v>
      </c>
      <c r="AY169" s="23" t="s">
        <v>169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3" t="s">
        <v>76</v>
      </c>
      <c r="BK169" s="245">
        <f>ROUND(I169*H169,2)</f>
        <v>0</v>
      </c>
      <c r="BL169" s="23" t="s">
        <v>95</v>
      </c>
      <c r="BM169" s="23" t="s">
        <v>800</v>
      </c>
    </row>
    <row r="170" s="12" customFormat="1">
      <c r="B170" s="246"/>
      <c r="C170" s="247"/>
      <c r="D170" s="248" t="s">
        <v>183</v>
      </c>
      <c r="E170" s="249" t="s">
        <v>21</v>
      </c>
      <c r="F170" s="250" t="s">
        <v>590</v>
      </c>
      <c r="G170" s="247"/>
      <c r="H170" s="251">
        <v>24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183</v>
      </c>
      <c r="AU170" s="257" t="s">
        <v>80</v>
      </c>
      <c r="AV170" s="12" t="s">
        <v>80</v>
      </c>
      <c r="AW170" s="12" t="s">
        <v>35</v>
      </c>
      <c r="AX170" s="12" t="s">
        <v>76</v>
      </c>
      <c r="AY170" s="257" t="s">
        <v>169</v>
      </c>
    </row>
    <row r="171" s="1" customFormat="1" ht="16.5" customHeight="1">
      <c r="B171" s="45"/>
      <c r="C171" s="234" t="s">
        <v>301</v>
      </c>
      <c r="D171" s="234" t="s">
        <v>172</v>
      </c>
      <c r="E171" s="235" t="s">
        <v>302</v>
      </c>
      <c r="F171" s="236" t="s">
        <v>303</v>
      </c>
      <c r="G171" s="237" t="s">
        <v>180</v>
      </c>
      <c r="H171" s="238">
        <v>0.31</v>
      </c>
      <c r="I171" s="239"/>
      <c r="J171" s="240">
        <f>ROUND(I171*H171,2)</f>
        <v>0</v>
      </c>
      <c r="K171" s="236" t="s">
        <v>181</v>
      </c>
      <c r="L171" s="71"/>
      <c r="M171" s="241" t="s">
        <v>21</v>
      </c>
      <c r="N171" s="242" t="s">
        <v>43</v>
      </c>
      <c r="O171" s="46"/>
      <c r="P171" s="243">
        <f>O171*H171</f>
        <v>0</v>
      </c>
      <c r="Q171" s="243">
        <v>0</v>
      </c>
      <c r="R171" s="243">
        <f>Q171*H171</f>
        <v>0</v>
      </c>
      <c r="S171" s="243">
        <v>2.3999999999999999</v>
      </c>
      <c r="T171" s="244">
        <f>S171*H171</f>
        <v>0.74399999999999999</v>
      </c>
      <c r="AR171" s="23" t="s">
        <v>95</v>
      </c>
      <c r="AT171" s="23" t="s">
        <v>172</v>
      </c>
      <c r="AU171" s="23" t="s">
        <v>80</v>
      </c>
      <c r="AY171" s="23" t="s">
        <v>169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23" t="s">
        <v>76</v>
      </c>
      <c r="BK171" s="245">
        <f>ROUND(I171*H171,2)</f>
        <v>0</v>
      </c>
      <c r="BL171" s="23" t="s">
        <v>95</v>
      </c>
      <c r="BM171" s="23" t="s">
        <v>801</v>
      </c>
    </row>
    <row r="172" s="12" customFormat="1">
      <c r="B172" s="246"/>
      <c r="C172" s="247"/>
      <c r="D172" s="248" t="s">
        <v>183</v>
      </c>
      <c r="E172" s="249" t="s">
        <v>21</v>
      </c>
      <c r="F172" s="250" t="s">
        <v>802</v>
      </c>
      <c r="G172" s="247"/>
      <c r="H172" s="251">
        <v>0.59399999999999997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183</v>
      </c>
      <c r="AU172" s="257" t="s">
        <v>80</v>
      </c>
      <c r="AV172" s="12" t="s">
        <v>80</v>
      </c>
      <c r="AW172" s="12" t="s">
        <v>35</v>
      </c>
      <c r="AX172" s="12" t="s">
        <v>72</v>
      </c>
      <c r="AY172" s="257" t="s">
        <v>169</v>
      </c>
    </row>
    <row r="173" s="12" customFormat="1">
      <c r="B173" s="246"/>
      <c r="C173" s="247"/>
      <c r="D173" s="248" t="s">
        <v>183</v>
      </c>
      <c r="E173" s="249" t="s">
        <v>21</v>
      </c>
      <c r="F173" s="250" t="s">
        <v>306</v>
      </c>
      <c r="G173" s="247"/>
      <c r="H173" s="251">
        <v>-0.28399999999999997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183</v>
      </c>
      <c r="AU173" s="257" t="s">
        <v>80</v>
      </c>
      <c r="AV173" s="12" t="s">
        <v>80</v>
      </c>
      <c r="AW173" s="12" t="s">
        <v>35</v>
      </c>
      <c r="AX173" s="12" t="s">
        <v>72</v>
      </c>
      <c r="AY173" s="257" t="s">
        <v>169</v>
      </c>
    </row>
    <row r="174" s="13" customFormat="1">
      <c r="B174" s="270"/>
      <c r="C174" s="271"/>
      <c r="D174" s="248" t="s">
        <v>183</v>
      </c>
      <c r="E174" s="272" t="s">
        <v>21</v>
      </c>
      <c r="F174" s="273" t="s">
        <v>209</v>
      </c>
      <c r="G174" s="271"/>
      <c r="H174" s="274">
        <v>0.31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AT174" s="280" t="s">
        <v>183</v>
      </c>
      <c r="AU174" s="280" t="s">
        <v>80</v>
      </c>
      <c r="AV174" s="13" t="s">
        <v>95</v>
      </c>
      <c r="AW174" s="13" t="s">
        <v>35</v>
      </c>
      <c r="AX174" s="13" t="s">
        <v>76</v>
      </c>
      <c r="AY174" s="280" t="s">
        <v>169</v>
      </c>
    </row>
    <row r="175" s="1" customFormat="1" ht="25.5" customHeight="1">
      <c r="B175" s="45"/>
      <c r="C175" s="234" t="s">
        <v>307</v>
      </c>
      <c r="D175" s="234" t="s">
        <v>172</v>
      </c>
      <c r="E175" s="235" t="s">
        <v>308</v>
      </c>
      <c r="F175" s="236" t="s">
        <v>309</v>
      </c>
      <c r="G175" s="237" t="s">
        <v>199</v>
      </c>
      <c r="H175" s="238">
        <v>0.23200000000000001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</v>
      </c>
      <c r="R175" s="243">
        <f>Q175*H175</f>
        <v>0</v>
      </c>
      <c r="S175" s="243">
        <v>0.066000000000000003</v>
      </c>
      <c r="T175" s="244">
        <f>S175*H175</f>
        <v>0.015312000000000001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803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697</v>
      </c>
      <c r="G176" s="247"/>
      <c r="H176" s="251">
        <v>0.23200000000000001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76</v>
      </c>
      <c r="AY176" s="257" t="s">
        <v>169</v>
      </c>
    </row>
    <row r="177" s="1" customFormat="1" ht="25.5" customHeight="1">
      <c r="B177" s="45"/>
      <c r="C177" s="234" t="s">
        <v>312</v>
      </c>
      <c r="D177" s="234" t="s">
        <v>172</v>
      </c>
      <c r="E177" s="235" t="s">
        <v>313</v>
      </c>
      <c r="F177" s="236" t="s">
        <v>314</v>
      </c>
      <c r="G177" s="237" t="s">
        <v>219</v>
      </c>
      <c r="H177" s="238">
        <v>2.2000000000000002</v>
      </c>
      <c r="I177" s="239"/>
      <c r="J177" s="240">
        <f>ROUND(I177*H177,2)</f>
        <v>0</v>
      </c>
      <c r="K177" s="236" t="s">
        <v>181</v>
      </c>
      <c r="L177" s="71"/>
      <c r="M177" s="241" t="s">
        <v>21</v>
      </c>
      <c r="N177" s="242" t="s">
        <v>43</v>
      </c>
      <c r="O177" s="46"/>
      <c r="P177" s="243">
        <f>O177*H177</f>
        <v>0</v>
      </c>
      <c r="Q177" s="243">
        <v>0.00073999999999999999</v>
      </c>
      <c r="R177" s="243">
        <f>Q177*H177</f>
        <v>0.0016280000000000001</v>
      </c>
      <c r="S177" s="243">
        <v>0.0080000000000000002</v>
      </c>
      <c r="T177" s="244">
        <f>S177*H177</f>
        <v>0.017600000000000001</v>
      </c>
      <c r="AR177" s="23" t="s">
        <v>95</v>
      </c>
      <c r="AT177" s="23" t="s">
        <v>172</v>
      </c>
      <c r="AU177" s="23" t="s">
        <v>80</v>
      </c>
      <c r="AY177" s="23" t="s">
        <v>169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23" t="s">
        <v>76</v>
      </c>
      <c r="BK177" s="245">
        <f>ROUND(I177*H177,2)</f>
        <v>0</v>
      </c>
      <c r="BL177" s="23" t="s">
        <v>95</v>
      </c>
      <c r="BM177" s="23" t="s">
        <v>804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316</v>
      </c>
      <c r="G178" s="247"/>
      <c r="H178" s="251">
        <v>0.29999999999999999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317</v>
      </c>
      <c r="G179" s="247"/>
      <c r="H179" s="251">
        <v>0.29999999999999999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2" customFormat="1">
      <c r="B180" s="246"/>
      <c r="C180" s="247"/>
      <c r="D180" s="248" t="s">
        <v>183</v>
      </c>
      <c r="E180" s="249" t="s">
        <v>21</v>
      </c>
      <c r="F180" s="250" t="s">
        <v>699</v>
      </c>
      <c r="G180" s="247"/>
      <c r="H180" s="251">
        <v>0.80000000000000004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183</v>
      </c>
      <c r="AU180" s="257" t="s">
        <v>80</v>
      </c>
      <c r="AV180" s="12" t="s">
        <v>80</v>
      </c>
      <c r="AW180" s="12" t="s">
        <v>35</v>
      </c>
      <c r="AX180" s="12" t="s">
        <v>72</v>
      </c>
      <c r="AY180" s="257" t="s">
        <v>169</v>
      </c>
    </row>
    <row r="181" s="12" customFormat="1">
      <c r="B181" s="246"/>
      <c r="C181" s="247"/>
      <c r="D181" s="248" t="s">
        <v>183</v>
      </c>
      <c r="E181" s="249" t="s">
        <v>21</v>
      </c>
      <c r="F181" s="250" t="s">
        <v>700</v>
      </c>
      <c r="G181" s="247"/>
      <c r="H181" s="251">
        <v>0.80000000000000004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183</v>
      </c>
      <c r="AU181" s="257" t="s">
        <v>80</v>
      </c>
      <c r="AV181" s="12" t="s">
        <v>80</v>
      </c>
      <c r="AW181" s="12" t="s">
        <v>35</v>
      </c>
      <c r="AX181" s="12" t="s">
        <v>72</v>
      </c>
      <c r="AY181" s="257" t="s">
        <v>169</v>
      </c>
    </row>
    <row r="182" s="13" customFormat="1">
      <c r="B182" s="270"/>
      <c r="C182" s="271"/>
      <c r="D182" s="248" t="s">
        <v>183</v>
      </c>
      <c r="E182" s="272" t="s">
        <v>21</v>
      </c>
      <c r="F182" s="273" t="s">
        <v>209</v>
      </c>
      <c r="G182" s="271"/>
      <c r="H182" s="274">
        <v>2.2000000000000002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AT182" s="280" t="s">
        <v>183</v>
      </c>
      <c r="AU182" s="280" t="s">
        <v>80</v>
      </c>
      <c r="AV182" s="13" t="s">
        <v>95</v>
      </c>
      <c r="AW182" s="13" t="s">
        <v>35</v>
      </c>
      <c r="AX182" s="13" t="s">
        <v>76</v>
      </c>
      <c r="AY182" s="280" t="s">
        <v>169</v>
      </c>
    </row>
    <row r="183" s="1" customFormat="1" ht="25.5" customHeight="1">
      <c r="B183" s="45"/>
      <c r="C183" s="234" t="s">
        <v>320</v>
      </c>
      <c r="D183" s="234" t="s">
        <v>172</v>
      </c>
      <c r="E183" s="235" t="s">
        <v>321</v>
      </c>
      <c r="F183" s="236" t="s">
        <v>322</v>
      </c>
      <c r="G183" s="237" t="s">
        <v>219</v>
      </c>
      <c r="H183" s="238">
        <v>2.3199999999999998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3.0000000000000001E-05</v>
      </c>
      <c r="R183" s="243">
        <f>Q183*H183</f>
        <v>6.9599999999999998E-05</v>
      </c>
      <c r="S183" s="243">
        <v>0</v>
      </c>
      <c r="T183" s="244">
        <f>S183*H183</f>
        <v>0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805</v>
      </c>
    </row>
    <row r="184" s="12" customFormat="1">
      <c r="B184" s="246"/>
      <c r="C184" s="247"/>
      <c r="D184" s="248" t="s">
        <v>183</v>
      </c>
      <c r="E184" s="249" t="s">
        <v>21</v>
      </c>
      <c r="F184" s="250" t="s">
        <v>324</v>
      </c>
      <c r="G184" s="247"/>
      <c r="H184" s="251">
        <v>2.3199999999999998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183</v>
      </c>
      <c r="AU184" s="257" t="s">
        <v>80</v>
      </c>
      <c r="AV184" s="12" t="s">
        <v>80</v>
      </c>
      <c r="AW184" s="12" t="s">
        <v>35</v>
      </c>
      <c r="AX184" s="12" t="s">
        <v>76</v>
      </c>
      <c r="AY184" s="257" t="s">
        <v>169</v>
      </c>
    </row>
    <row r="185" s="1" customFormat="1" ht="25.5" customHeight="1">
      <c r="B185" s="45"/>
      <c r="C185" s="234" t="s">
        <v>325</v>
      </c>
      <c r="D185" s="234" t="s">
        <v>172</v>
      </c>
      <c r="E185" s="235" t="s">
        <v>326</v>
      </c>
      <c r="F185" s="236" t="s">
        <v>327</v>
      </c>
      <c r="G185" s="237" t="s">
        <v>219</v>
      </c>
      <c r="H185" s="238">
        <v>2.3199999999999998</v>
      </c>
      <c r="I185" s="239"/>
      <c r="J185" s="240">
        <f>ROUND(I185*H185,2)</f>
        <v>0</v>
      </c>
      <c r="K185" s="236" t="s">
        <v>181</v>
      </c>
      <c r="L185" s="71"/>
      <c r="M185" s="241" t="s">
        <v>21</v>
      </c>
      <c r="N185" s="242" t="s">
        <v>43</v>
      </c>
      <c r="O185" s="46"/>
      <c r="P185" s="243">
        <f>O185*H185</f>
        <v>0</v>
      </c>
      <c r="Q185" s="243">
        <v>0.00034000000000000002</v>
      </c>
      <c r="R185" s="243">
        <f>Q185*H185</f>
        <v>0.00078879999999999998</v>
      </c>
      <c r="S185" s="243">
        <v>0</v>
      </c>
      <c r="T185" s="244">
        <f>S185*H185</f>
        <v>0</v>
      </c>
      <c r="AR185" s="23" t="s">
        <v>95</v>
      </c>
      <c r="AT185" s="23" t="s">
        <v>172</v>
      </c>
      <c r="AU185" s="23" t="s">
        <v>80</v>
      </c>
      <c r="AY185" s="23" t="s">
        <v>169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23" t="s">
        <v>76</v>
      </c>
      <c r="BK185" s="245">
        <f>ROUND(I185*H185,2)</f>
        <v>0</v>
      </c>
      <c r="BL185" s="23" t="s">
        <v>95</v>
      </c>
      <c r="BM185" s="23" t="s">
        <v>806</v>
      </c>
    </row>
    <row r="186" s="1" customFormat="1" ht="25.5" customHeight="1">
      <c r="B186" s="45"/>
      <c r="C186" s="234" t="s">
        <v>329</v>
      </c>
      <c r="D186" s="234" t="s">
        <v>172</v>
      </c>
      <c r="E186" s="235" t="s">
        <v>330</v>
      </c>
      <c r="F186" s="236" t="s">
        <v>331</v>
      </c>
      <c r="G186" s="237" t="s">
        <v>219</v>
      </c>
      <c r="H186" s="238">
        <v>4.6399999999999997</v>
      </c>
      <c r="I186" s="239"/>
      <c r="J186" s="240">
        <f>ROUND(I186*H186,2)</f>
        <v>0</v>
      </c>
      <c r="K186" s="236" t="s">
        <v>181</v>
      </c>
      <c r="L186" s="71"/>
      <c r="M186" s="241" t="s">
        <v>21</v>
      </c>
      <c r="N186" s="242" t="s">
        <v>43</v>
      </c>
      <c r="O186" s="46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3" t="s">
        <v>95</v>
      </c>
      <c r="AT186" s="23" t="s">
        <v>172</v>
      </c>
      <c r="AU186" s="23" t="s">
        <v>80</v>
      </c>
      <c r="AY186" s="23" t="s">
        <v>169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3" t="s">
        <v>76</v>
      </c>
      <c r="BK186" s="245">
        <f>ROUND(I186*H186,2)</f>
        <v>0</v>
      </c>
      <c r="BL186" s="23" t="s">
        <v>95</v>
      </c>
      <c r="BM186" s="23" t="s">
        <v>807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333</v>
      </c>
      <c r="G187" s="247"/>
      <c r="H187" s="251">
        <v>4.6399999999999997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76</v>
      </c>
      <c r="AY187" s="257" t="s">
        <v>169</v>
      </c>
    </row>
    <row r="188" s="1" customFormat="1" ht="25.5" customHeight="1">
      <c r="B188" s="45"/>
      <c r="C188" s="234" t="s">
        <v>334</v>
      </c>
      <c r="D188" s="234" t="s">
        <v>172</v>
      </c>
      <c r="E188" s="235" t="s">
        <v>335</v>
      </c>
      <c r="F188" s="236" t="s">
        <v>336</v>
      </c>
      <c r="G188" s="237" t="s">
        <v>219</v>
      </c>
      <c r="H188" s="238">
        <v>4.2800000000000002</v>
      </c>
      <c r="I188" s="239"/>
      <c r="J188" s="240">
        <f>ROUND(I188*H188,2)</f>
        <v>0</v>
      </c>
      <c r="K188" s="236" t="s">
        <v>181</v>
      </c>
      <c r="L188" s="71"/>
      <c r="M188" s="241" t="s">
        <v>21</v>
      </c>
      <c r="N188" s="242" t="s">
        <v>43</v>
      </c>
      <c r="O188" s="46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AR188" s="23" t="s">
        <v>95</v>
      </c>
      <c r="AT188" s="23" t="s">
        <v>172</v>
      </c>
      <c r="AU188" s="23" t="s">
        <v>80</v>
      </c>
      <c r="AY188" s="23" t="s">
        <v>169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23" t="s">
        <v>76</v>
      </c>
      <c r="BK188" s="245">
        <f>ROUND(I188*H188,2)</f>
        <v>0</v>
      </c>
      <c r="BL188" s="23" t="s">
        <v>95</v>
      </c>
      <c r="BM188" s="23" t="s">
        <v>808</v>
      </c>
    </row>
    <row r="189" s="12" customFormat="1">
      <c r="B189" s="246"/>
      <c r="C189" s="247"/>
      <c r="D189" s="248" t="s">
        <v>183</v>
      </c>
      <c r="E189" s="249" t="s">
        <v>21</v>
      </c>
      <c r="F189" s="250" t="s">
        <v>809</v>
      </c>
      <c r="G189" s="247"/>
      <c r="H189" s="251">
        <v>2.1400000000000001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183</v>
      </c>
      <c r="AU189" s="257" t="s">
        <v>80</v>
      </c>
      <c r="AV189" s="12" t="s">
        <v>80</v>
      </c>
      <c r="AW189" s="12" t="s">
        <v>35</v>
      </c>
      <c r="AX189" s="12" t="s">
        <v>72</v>
      </c>
      <c r="AY189" s="257" t="s">
        <v>169</v>
      </c>
    </row>
    <row r="190" s="12" customFormat="1">
      <c r="B190" s="246"/>
      <c r="C190" s="247"/>
      <c r="D190" s="248" t="s">
        <v>183</v>
      </c>
      <c r="E190" s="249" t="s">
        <v>21</v>
      </c>
      <c r="F190" s="250" t="s">
        <v>810</v>
      </c>
      <c r="G190" s="247"/>
      <c r="H190" s="251">
        <v>2.1400000000000001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183</v>
      </c>
      <c r="AU190" s="257" t="s">
        <v>80</v>
      </c>
      <c r="AV190" s="12" t="s">
        <v>80</v>
      </c>
      <c r="AW190" s="12" t="s">
        <v>35</v>
      </c>
      <c r="AX190" s="12" t="s">
        <v>72</v>
      </c>
      <c r="AY190" s="257" t="s">
        <v>169</v>
      </c>
    </row>
    <row r="191" s="13" customFormat="1">
      <c r="B191" s="270"/>
      <c r="C191" s="271"/>
      <c r="D191" s="248" t="s">
        <v>183</v>
      </c>
      <c r="E191" s="272" t="s">
        <v>21</v>
      </c>
      <c r="F191" s="273" t="s">
        <v>209</v>
      </c>
      <c r="G191" s="271"/>
      <c r="H191" s="274">
        <v>4.2800000000000002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AT191" s="280" t="s">
        <v>183</v>
      </c>
      <c r="AU191" s="280" t="s">
        <v>80</v>
      </c>
      <c r="AV191" s="13" t="s">
        <v>95</v>
      </c>
      <c r="AW191" s="13" t="s">
        <v>35</v>
      </c>
      <c r="AX191" s="13" t="s">
        <v>76</v>
      </c>
      <c r="AY191" s="280" t="s">
        <v>169</v>
      </c>
    </row>
    <row r="192" s="11" customFormat="1" ht="29.88" customHeight="1">
      <c r="B192" s="218"/>
      <c r="C192" s="219"/>
      <c r="D192" s="220" t="s">
        <v>71</v>
      </c>
      <c r="E192" s="232" t="s">
        <v>340</v>
      </c>
      <c r="F192" s="232" t="s">
        <v>341</v>
      </c>
      <c r="G192" s="219"/>
      <c r="H192" s="219"/>
      <c r="I192" s="222"/>
      <c r="J192" s="233">
        <f>BK192</f>
        <v>0</v>
      </c>
      <c r="K192" s="219"/>
      <c r="L192" s="224"/>
      <c r="M192" s="225"/>
      <c r="N192" s="226"/>
      <c r="O192" s="226"/>
      <c r="P192" s="227">
        <f>SUM(P193:P201)</f>
        <v>0</v>
      </c>
      <c r="Q192" s="226"/>
      <c r="R192" s="227">
        <f>SUM(R193:R201)</f>
        <v>0</v>
      </c>
      <c r="S192" s="226"/>
      <c r="T192" s="228">
        <f>SUM(T193:T201)</f>
        <v>0</v>
      </c>
      <c r="AR192" s="229" t="s">
        <v>76</v>
      </c>
      <c r="AT192" s="230" t="s">
        <v>71</v>
      </c>
      <c r="AU192" s="230" t="s">
        <v>76</v>
      </c>
      <c r="AY192" s="229" t="s">
        <v>169</v>
      </c>
      <c r="BK192" s="231">
        <f>SUM(BK193:BK201)</f>
        <v>0</v>
      </c>
    </row>
    <row r="193" s="1" customFormat="1" ht="25.5" customHeight="1">
      <c r="B193" s="45"/>
      <c r="C193" s="234" t="s">
        <v>342</v>
      </c>
      <c r="D193" s="234" t="s">
        <v>172</v>
      </c>
      <c r="E193" s="235" t="s">
        <v>343</v>
      </c>
      <c r="F193" s="236" t="s">
        <v>344</v>
      </c>
      <c r="G193" s="237" t="s">
        <v>187</v>
      </c>
      <c r="H193" s="238">
        <v>0.89300000000000002</v>
      </c>
      <c r="I193" s="239"/>
      <c r="J193" s="240">
        <f>ROUND(I193*H193,2)</f>
        <v>0</v>
      </c>
      <c r="K193" s="236" t="s">
        <v>181</v>
      </c>
      <c r="L193" s="71"/>
      <c r="M193" s="241" t="s">
        <v>21</v>
      </c>
      <c r="N193" s="242" t="s">
        <v>43</v>
      </c>
      <c r="O193" s="46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3" t="s">
        <v>95</v>
      </c>
      <c r="AT193" s="23" t="s">
        <v>172</v>
      </c>
      <c r="AU193" s="23" t="s">
        <v>80</v>
      </c>
      <c r="AY193" s="23" t="s">
        <v>169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3" t="s">
        <v>76</v>
      </c>
      <c r="BK193" s="245">
        <f>ROUND(I193*H193,2)</f>
        <v>0</v>
      </c>
      <c r="BL193" s="23" t="s">
        <v>95</v>
      </c>
      <c r="BM193" s="23" t="s">
        <v>811</v>
      </c>
    </row>
    <row r="194" s="1" customFormat="1" ht="38.25" customHeight="1">
      <c r="B194" s="45"/>
      <c r="C194" s="234" t="s">
        <v>346</v>
      </c>
      <c r="D194" s="234" t="s">
        <v>172</v>
      </c>
      <c r="E194" s="235" t="s">
        <v>347</v>
      </c>
      <c r="F194" s="236" t="s">
        <v>348</v>
      </c>
      <c r="G194" s="237" t="s">
        <v>187</v>
      </c>
      <c r="H194" s="238">
        <v>0.89300000000000002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812</v>
      </c>
    </row>
    <row r="195" s="1" customFormat="1" ht="25.5" customHeight="1">
      <c r="B195" s="45"/>
      <c r="C195" s="234" t="s">
        <v>350</v>
      </c>
      <c r="D195" s="234" t="s">
        <v>172</v>
      </c>
      <c r="E195" s="235" t="s">
        <v>351</v>
      </c>
      <c r="F195" s="236" t="s">
        <v>352</v>
      </c>
      <c r="G195" s="237" t="s">
        <v>187</v>
      </c>
      <c r="H195" s="238">
        <v>0.89300000000000002</v>
      </c>
      <c r="I195" s="239"/>
      <c r="J195" s="240">
        <f>ROUND(I195*H195,2)</f>
        <v>0</v>
      </c>
      <c r="K195" s="236" t="s">
        <v>181</v>
      </c>
      <c r="L195" s="71"/>
      <c r="M195" s="241" t="s">
        <v>21</v>
      </c>
      <c r="N195" s="242" t="s">
        <v>43</v>
      </c>
      <c r="O195" s="46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AR195" s="23" t="s">
        <v>95</v>
      </c>
      <c r="AT195" s="23" t="s">
        <v>172</v>
      </c>
      <c r="AU195" s="23" t="s">
        <v>80</v>
      </c>
      <c r="AY195" s="23" t="s">
        <v>169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23" t="s">
        <v>76</v>
      </c>
      <c r="BK195" s="245">
        <f>ROUND(I195*H195,2)</f>
        <v>0</v>
      </c>
      <c r="BL195" s="23" t="s">
        <v>95</v>
      </c>
      <c r="BM195" s="23" t="s">
        <v>813</v>
      </c>
    </row>
    <row r="196" s="1" customFormat="1" ht="25.5" customHeight="1">
      <c r="B196" s="45"/>
      <c r="C196" s="234" t="s">
        <v>354</v>
      </c>
      <c r="D196" s="234" t="s">
        <v>172</v>
      </c>
      <c r="E196" s="235" t="s">
        <v>355</v>
      </c>
      <c r="F196" s="236" t="s">
        <v>356</v>
      </c>
      <c r="G196" s="237" t="s">
        <v>187</v>
      </c>
      <c r="H196" s="238">
        <v>12.502000000000001</v>
      </c>
      <c r="I196" s="239"/>
      <c r="J196" s="240">
        <f>ROUND(I196*H196,2)</f>
        <v>0</v>
      </c>
      <c r="K196" s="236" t="s">
        <v>181</v>
      </c>
      <c r="L196" s="71"/>
      <c r="M196" s="241" t="s">
        <v>21</v>
      </c>
      <c r="N196" s="242" t="s">
        <v>43</v>
      </c>
      <c r="O196" s="46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AR196" s="23" t="s">
        <v>95</v>
      </c>
      <c r="AT196" s="23" t="s">
        <v>172</v>
      </c>
      <c r="AU196" s="23" t="s">
        <v>80</v>
      </c>
      <c r="AY196" s="23" t="s">
        <v>169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23" t="s">
        <v>76</v>
      </c>
      <c r="BK196" s="245">
        <f>ROUND(I196*H196,2)</f>
        <v>0</v>
      </c>
      <c r="BL196" s="23" t="s">
        <v>95</v>
      </c>
      <c r="BM196" s="23" t="s">
        <v>814</v>
      </c>
    </row>
    <row r="197" s="12" customFormat="1">
      <c r="B197" s="246"/>
      <c r="C197" s="247"/>
      <c r="D197" s="248" t="s">
        <v>183</v>
      </c>
      <c r="E197" s="249" t="s">
        <v>21</v>
      </c>
      <c r="F197" s="250" t="s">
        <v>815</v>
      </c>
      <c r="G197" s="247"/>
      <c r="H197" s="251">
        <v>12.502000000000001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183</v>
      </c>
      <c r="AU197" s="257" t="s">
        <v>80</v>
      </c>
      <c r="AV197" s="12" t="s">
        <v>80</v>
      </c>
      <c r="AW197" s="12" t="s">
        <v>35</v>
      </c>
      <c r="AX197" s="12" t="s">
        <v>76</v>
      </c>
      <c r="AY197" s="257" t="s">
        <v>169</v>
      </c>
    </row>
    <row r="198" s="1" customFormat="1" ht="25.5" customHeight="1">
      <c r="B198" s="45"/>
      <c r="C198" s="234" t="s">
        <v>359</v>
      </c>
      <c r="D198" s="234" t="s">
        <v>172</v>
      </c>
      <c r="E198" s="235" t="s">
        <v>360</v>
      </c>
      <c r="F198" s="236" t="s">
        <v>361</v>
      </c>
      <c r="G198" s="237" t="s">
        <v>187</v>
      </c>
      <c r="H198" s="238">
        <v>0.77700000000000002</v>
      </c>
      <c r="I198" s="239"/>
      <c r="J198" s="240">
        <f>ROUND(I198*H198,2)</f>
        <v>0</v>
      </c>
      <c r="K198" s="236" t="s">
        <v>181</v>
      </c>
      <c r="L198" s="71"/>
      <c r="M198" s="241" t="s">
        <v>21</v>
      </c>
      <c r="N198" s="242" t="s">
        <v>43</v>
      </c>
      <c r="O198" s="46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3" t="s">
        <v>95</v>
      </c>
      <c r="AT198" s="23" t="s">
        <v>172</v>
      </c>
      <c r="AU198" s="23" t="s">
        <v>80</v>
      </c>
      <c r="AY198" s="23" t="s">
        <v>169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3" t="s">
        <v>76</v>
      </c>
      <c r="BK198" s="245">
        <f>ROUND(I198*H198,2)</f>
        <v>0</v>
      </c>
      <c r="BL198" s="23" t="s">
        <v>95</v>
      </c>
      <c r="BM198" s="23" t="s">
        <v>816</v>
      </c>
    </row>
    <row r="199" s="12" customFormat="1">
      <c r="B199" s="246"/>
      <c r="C199" s="247"/>
      <c r="D199" s="248" t="s">
        <v>183</v>
      </c>
      <c r="E199" s="249" t="s">
        <v>21</v>
      </c>
      <c r="F199" s="250" t="s">
        <v>817</v>
      </c>
      <c r="G199" s="247"/>
      <c r="H199" s="251">
        <v>0.77700000000000002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183</v>
      </c>
      <c r="AU199" s="257" t="s">
        <v>80</v>
      </c>
      <c r="AV199" s="12" t="s">
        <v>80</v>
      </c>
      <c r="AW199" s="12" t="s">
        <v>35</v>
      </c>
      <c r="AX199" s="12" t="s">
        <v>76</v>
      </c>
      <c r="AY199" s="257" t="s">
        <v>169</v>
      </c>
    </row>
    <row r="200" s="1" customFormat="1" ht="16.5" customHeight="1">
      <c r="B200" s="45"/>
      <c r="C200" s="234" t="s">
        <v>364</v>
      </c>
      <c r="D200" s="234" t="s">
        <v>172</v>
      </c>
      <c r="E200" s="235" t="s">
        <v>365</v>
      </c>
      <c r="F200" s="236" t="s">
        <v>366</v>
      </c>
      <c r="G200" s="237" t="s">
        <v>187</v>
      </c>
      <c r="H200" s="238">
        <v>0.11600000000000001</v>
      </c>
      <c r="I200" s="239"/>
      <c r="J200" s="240">
        <f>ROUND(I200*H200,2)</f>
        <v>0</v>
      </c>
      <c r="K200" s="236" t="s">
        <v>181</v>
      </c>
      <c r="L200" s="71"/>
      <c r="M200" s="241" t="s">
        <v>21</v>
      </c>
      <c r="N200" s="242" t="s">
        <v>43</v>
      </c>
      <c r="O200" s="46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AR200" s="23" t="s">
        <v>95</v>
      </c>
      <c r="AT200" s="23" t="s">
        <v>172</v>
      </c>
      <c r="AU200" s="23" t="s">
        <v>80</v>
      </c>
      <c r="AY200" s="23" t="s">
        <v>169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23" t="s">
        <v>76</v>
      </c>
      <c r="BK200" s="245">
        <f>ROUND(I200*H200,2)</f>
        <v>0</v>
      </c>
      <c r="BL200" s="23" t="s">
        <v>95</v>
      </c>
      <c r="BM200" s="23" t="s">
        <v>818</v>
      </c>
    </row>
    <row r="201" s="12" customFormat="1">
      <c r="B201" s="246"/>
      <c r="C201" s="247"/>
      <c r="D201" s="248" t="s">
        <v>183</v>
      </c>
      <c r="E201" s="249" t="s">
        <v>21</v>
      </c>
      <c r="F201" s="250" t="s">
        <v>819</v>
      </c>
      <c r="G201" s="247"/>
      <c r="H201" s="251">
        <v>0.11600000000000001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183</v>
      </c>
      <c r="AU201" s="257" t="s">
        <v>80</v>
      </c>
      <c r="AV201" s="12" t="s">
        <v>80</v>
      </c>
      <c r="AW201" s="12" t="s">
        <v>35</v>
      </c>
      <c r="AX201" s="12" t="s">
        <v>76</v>
      </c>
      <c r="AY201" s="257" t="s">
        <v>169</v>
      </c>
    </row>
    <row r="202" s="11" customFormat="1" ht="29.88" customHeight="1">
      <c r="B202" s="218"/>
      <c r="C202" s="219"/>
      <c r="D202" s="220" t="s">
        <v>71</v>
      </c>
      <c r="E202" s="232" t="s">
        <v>369</v>
      </c>
      <c r="F202" s="232" t="s">
        <v>370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P203</f>
        <v>0</v>
      </c>
      <c r="Q202" s="226"/>
      <c r="R202" s="227">
        <f>R203</f>
        <v>0</v>
      </c>
      <c r="S202" s="226"/>
      <c r="T202" s="228">
        <f>T203</f>
        <v>0</v>
      </c>
      <c r="AR202" s="229" t="s">
        <v>76</v>
      </c>
      <c r="AT202" s="230" t="s">
        <v>71</v>
      </c>
      <c r="AU202" s="230" t="s">
        <v>76</v>
      </c>
      <c r="AY202" s="229" t="s">
        <v>169</v>
      </c>
      <c r="BK202" s="231">
        <f>BK203</f>
        <v>0</v>
      </c>
    </row>
    <row r="203" s="1" customFormat="1" ht="38.25" customHeight="1">
      <c r="B203" s="45"/>
      <c r="C203" s="234" t="s">
        <v>371</v>
      </c>
      <c r="D203" s="234" t="s">
        <v>172</v>
      </c>
      <c r="E203" s="235" t="s">
        <v>372</v>
      </c>
      <c r="F203" s="236" t="s">
        <v>373</v>
      </c>
      <c r="G203" s="237" t="s">
        <v>187</v>
      </c>
      <c r="H203" s="238">
        <v>0.93100000000000005</v>
      </c>
      <c r="I203" s="239"/>
      <c r="J203" s="240">
        <f>ROUND(I203*H203,2)</f>
        <v>0</v>
      </c>
      <c r="K203" s="236" t="s">
        <v>181</v>
      </c>
      <c r="L203" s="71"/>
      <c r="M203" s="241" t="s">
        <v>21</v>
      </c>
      <c r="N203" s="242" t="s">
        <v>43</v>
      </c>
      <c r="O203" s="46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AR203" s="23" t="s">
        <v>95</v>
      </c>
      <c r="AT203" s="23" t="s">
        <v>172</v>
      </c>
      <c r="AU203" s="23" t="s">
        <v>80</v>
      </c>
      <c r="AY203" s="23" t="s">
        <v>169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23" t="s">
        <v>76</v>
      </c>
      <c r="BK203" s="245">
        <f>ROUND(I203*H203,2)</f>
        <v>0</v>
      </c>
      <c r="BL203" s="23" t="s">
        <v>95</v>
      </c>
      <c r="BM203" s="23" t="s">
        <v>820</v>
      </c>
    </row>
    <row r="204" s="11" customFormat="1" ht="37.44" customHeight="1">
      <c r="B204" s="218"/>
      <c r="C204" s="219"/>
      <c r="D204" s="220" t="s">
        <v>71</v>
      </c>
      <c r="E204" s="221" t="s">
        <v>375</v>
      </c>
      <c r="F204" s="221" t="s">
        <v>376</v>
      </c>
      <c r="G204" s="219"/>
      <c r="H204" s="219"/>
      <c r="I204" s="222"/>
      <c r="J204" s="223">
        <f>BK204</f>
        <v>0</v>
      </c>
      <c r="K204" s="219"/>
      <c r="L204" s="224"/>
      <c r="M204" s="225"/>
      <c r="N204" s="226"/>
      <c r="O204" s="226"/>
      <c r="P204" s="227">
        <f>P205+P224+P240+P254</f>
        <v>0</v>
      </c>
      <c r="Q204" s="226"/>
      <c r="R204" s="227">
        <f>R205+R224+R240+R254</f>
        <v>0.28291443000000005</v>
      </c>
      <c r="S204" s="226"/>
      <c r="T204" s="228">
        <f>T205+T224+T240+T254</f>
        <v>0.11632176999999999</v>
      </c>
      <c r="AR204" s="229" t="s">
        <v>80</v>
      </c>
      <c r="AT204" s="230" t="s">
        <v>71</v>
      </c>
      <c r="AU204" s="230" t="s">
        <v>72</v>
      </c>
      <c r="AY204" s="229" t="s">
        <v>169</v>
      </c>
      <c r="BK204" s="231">
        <f>BK205+BK224+BK240+BK254</f>
        <v>0</v>
      </c>
    </row>
    <row r="205" s="11" customFormat="1" ht="19.92" customHeight="1">
      <c r="B205" s="218"/>
      <c r="C205" s="219"/>
      <c r="D205" s="220" t="s">
        <v>71</v>
      </c>
      <c r="E205" s="232" t="s">
        <v>377</v>
      </c>
      <c r="F205" s="232" t="s">
        <v>378</v>
      </c>
      <c r="G205" s="219"/>
      <c r="H205" s="219"/>
      <c r="I205" s="222"/>
      <c r="J205" s="233">
        <f>BK205</f>
        <v>0</v>
      </c>
      <c r="K205" s="219"/>
      <c r="L205" s="224"/>
      <c r="M205" s="225"/>
      <c r="N205" s="226"/>
      <c r="O205" s="226"/>
      <c r="P205" s="227">
        <f>SUM(P206:P223)</f>
        <v>0</v>
      </c>
      <c r="Q205" s="226"/>
      <c r="R205" s="227">
        <f>SUM(R206:R223)</f>
        <v>0.23394592</v>
      </c>
      <c r="S205" s="226"/>
      <c r="T205" s="228">
        <f>SUM(T206:T223)</f>
        <v>0.081063999999999997</v>
      </c>
      <c r="AR205" s="229" t="s">
        <v>80</v>
      </c>
      <c r="AT205" s="230" t="s">
        <v>71</v>
      </c>
      <c r="AU205" s="230" t="s">
        <v>76</v>
      </c>
      <c r="AY205" s="229" t="s">
        <v>169</v>
      </c>
      <c r="BK205" s="231">
        <f>SUM(BK206:BK223)</f>
        <v>0</v>
      </c>
    </row>
    <row r="206" s="1" customFormat="1" ht="16.5" customHeight="1">
      <c r="B206" s="45"/>
      <c r="C206" s="234" t="s">
        <v>379</v>
      </c>
      <c r="D206" s="234" t="s">
        <v>172</v>
      </c>
      <c r="E206" s="235" t="s">
        <v>717</v>
      </c>
      <c r="F206" s="236" t="s">
        <v>718</v>
      </c>
      <c r="G206" s="237" t="s">
        <v>225</v>
      </c>
      <c r="H206" s="238">
        <v>1</v>
      </c>
      <c r="I206" s="239"/>
      <c r="J206" s="240">
        <f>ROUND(I206*H206,2)</f>
        <v>0</v>
      </c>
      <c r="K206" s="236" t="s">
        <v>181</v>
      </c>
      <c r="L206" s="71"/>
      <c r="M206" s="241" t="s">
        <v>21</v>
      </c>
      <c r="N206" s="242" t="s">
        <v>43</v>
      </c>
      <c r="O206" s="46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AR206" s="23" t="s">
        <v>252</v>
      </c>
      <c r="AT206" s="23" t="s">
        <v>172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252</v>
      </c>
      <c r="BM206" s="23" t="s">
        <v>821</v>
      </c>
    </row>
    <row r="207" s="12" customFormat="1">
      <c r="B207" s="246"/>
      <c r="C207" s="247"/>
      <c r="D207" s="248" t="s">
        <v>183</v>
      </c>
      <c r="E207" s="249" t="s">
        <v>21</v>
      </c>
      <c r="F207" s="250" t="s">
        <v>720</v>
      </c>
      <c r="G207" s="247"/>
      <c r="H207" s="251">
        <v>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183</v>
      </c>
      <c r="AU207" s="257" t="s">
        <v>80</v>
      </c>
      <c r="AV207" s="12" t="s">
        <v>80</v>
      </c>
      <c r="AW207" s="12" t="s">
        <v>35</v>
      </c>
      <c r="AX207" s="12" t="s">
        <v>76</v>
      </c>
      <c r="AY207" s="257" t="s">
        <v>169</v>
      </c>
    </row>
    <row r="208" s="1" customFormat="1" ht="16.5" customHeight="1">
      <c r="B208" s="45"/>
      <c r="C208" s="258" t="s">
        <v>383</v>
      </c>
      <c r="D208" s="258" t="s">
        <v>190</v>
      </c>
      <c r="E208" s="259" t="s">
        <v>721</v>
      </c>
      <c r="F208" s="260" t="s">
        <v>722</v>
      </c>
      <c r="G208" s="261" t="s">
        <v>225</v>
      </c>
      <c r="H208" s="262">
        <v>1</v>
      </c>
      <c r="I208" s="263"/>
      <c r="J208" s="264">
        <f>ROUND(I208*H208,2)</f>
        <v>0</v>
      </c>
      <c r="K208" s="260" t="s">
        <v>21</v>
      </c>
      <c r="L208" s="265"/>
      <c r="M208" s="266" t="s">
        <v>21</v>
      </c>
      <c r="N208" s="267" t="s">
        <v>43</v>
      </c>
      <c r="O208" s="46"/>
      <c r="P208" s="243">
        <f>O208*H208</f>
        <v>0</v>
      </c>
      <c r="Q208" s="243">
        <v>0.20000000000000001</v>
      </c>
      <c r="R208" s="243">
        <f>Q208*H208</f>
        <v>0.20000000000000001</v>
      </c>
      <c r="S208" s="243">
        <v>0</v>
      </c>
      <c r="T208" s="244">
        <f>S208*H208</f>
        <v>0</v>
      </c>
      <c r="AR208" s="23" t="s">
        <v>334</v>
      </c>
      <c r="AT208" s="23" t="s">
        <v>190</v>
      </c>
      <c r="AU208" s="23" t="s">
        <v>80</v>
      </c>
      <c r="AY208" s="23" t="s">
        <v>169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23" t="s">
        <v>76</v>
      </c>
      <c r="BK208" s="245">
        <f>ROUND(I208*H208,2)</f>
        <v>0</v>
      </c>
      <c r="BL208" s="23" t="s">
        <v>252</v>
      </c>
      <c r="BM208" s="23" t="s">
        <v>822</v>
      </c>
    </row>
    <row r="209" s="1" customFormat="1" ht="38.25" customHeight="1">
      <c r="B209" s="45"/>
      <c r="C209" s="234" t="s">
        <v>391</v>
      </c>
      <c r="D209" s="234" t="s">
        <v>172</v>
      </c>
      <c r="E209" s="235" t="s">
        <v>724</v>
      </c>
      <c r="F209" s="236" t="s">
        <v>725</v>
      </c>
      <c r="G209" s="237" t="s">
        <v>225</v>
      </c>
      <c r="H209" s="238">
        <v>1</v>
      </c>
      <c r="I209" s="239"/>
      <c r="J209" s="240">
        <f>ROUND(I209*H209,2)</f>
        <v>0</v>
      </c>
      <c r="K209" s="236" t="s">
        <v>181</v>
      </c>
      <c r="L209" s="71"/>
      <c r="M209" s="241" t="s">
        <v>21</v>
      </c>
      <c r="N209" s="242" t="s">
        <v>43</v>
      </c>
      <c r="O209" s="46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AR209" s="23" t="s">
        <v>252</v>
      </c>
      <c r="AT209" s="23" t="s">
        <v>172</v>
      </c>
      <c r="AU209" s="23" t="s">
        <v>80</v>
      </c>
      <c r="AY209" s="23" t="s">
        <v>169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3" t="s">
        <v>76</v>
      </c>
      <c r="BK209" s="245">
        <f>ROUND(I209*H209,2)</f>
        <v>0</v>
      </c>
      <c r="BL209" s="23" t="s">
        <v>252</v>
      </c>
      <c r="BM209" s="23" t="s">
        <v>823</v>
      </c>
    </row>
    <row r="210" s="12" customFormat="1">
      <c r="B210" s="246"/>
      <c r="C210" s="247"/>
      <c r="D210" s="248" t="s">
        <v>183</v>
      </c>
      <c r="E210" s="249" t="s">
        <v>21</v>
      </c>
      <c r="F210" s="250" t="s">
        <v>727</v>
      </c>
      <c r="G210" s="247"/>
      <c r="H210" s="251">
        <v>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183</v>
      </c>
      <c r="AU210" s="257" t="s">
        <v>80</v>
      </c>
      <c r="AV210" s="12" t="s">
        <v>80</v>
      </c>
      <c r="AW210" s="12" t="s">
        <v>35</v>
      </c>
      <c r="AX210" s="12" t="s">
        <v>76</v>
      </c>
      <c r="AY210" s="257" t="s">
        <v>169</v>
      </c>
    </row>
    <row r="211" s="1" customFormat="1" ht="16.5" customHeight="1">
      <c r="B211" s="45"/>
      <c r="C211" s="234" t="s">
        <v>397</v>
      </c>
      <c r="D211" s="234" t="s">
        <v>172</v>
      </c>
      <c r="E211" s="235" t="s">
        <v>380</v>
      </c>
      <c r="F211" s="236" t="s">
        <v>381</v>
      </c>
      <c r="G211" s="237" t="s">
        <v>219</v>
      </c>
      <c r="H211" s="238">
        <v>2.1400000000000001</v>
      </c>
      <c r="I211" s="239"/>
      <c r="J211" s="240">
        <f>ROUND(I211*H211,2)</f>
        <v>0</v>
      </c>
      <c r="K211" s="236" t="s">
        <v>21</v>
      </c>
      <c r="L211" s="71"/>
      <c r="M211" s="241" t="s">
        <v>21</v>
      </c>
      <c r="N211" s="242" t="s">
        <v>43</v>
      </c>
      <c r="O211" s="46"/>
      <c r="P211" s="243">
        <f>O211*H211</f>
        <v>0</v>
      </c>
      <c r="Q211" s="243">
        <v>0</v>
      </c>
      <c r="R211" s="243">
        <f>Q211*H211</f>
        <v>0</v>
      </c>
      <c r="S211" s="243">
        <v>0.00010000000000000001</v>
      </c>
      <c r="T211" s="244">
        <f>S211*H211</f>
        <v>0.00021400000000000003</v>
      </c>
      <c r="AR211" s="23" t="s">
        <v>252</v>
      </c>
      <c r="AT211" s="23" t="s">
        <v>172</v>
      </c>
      <c r="AU211" s="23" t="s">
        <v>80</v>
      </c>
      <c r="AY211" s="23" t="s">
        <v>169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23" t="s">
        <v>76</v>
      </c>
      <c r="BK211" s="245">
        <f>ROUND(I211*H211,2)</f>
        <v>0</v>
      </c>
      <c r="BL211" s="23" t="s">
        <v>252</v>
      </c>
      <c r="BM211" s="23" t="s">
        <v>824</v>
      </c>
    </row>
    <row r="212" s="12" customFormat="1">
      <c r="B212" s="246"/>
      <c r="C212" s="247"/>
      <c r="D212" s="248" t="s">
        <v>183</v>
      </c>
      <c r="E212" s="249" t="s">
        <v>21</v>
      </c>
      <c r="F212" s="250" t="s">
        <v>809</v>
      </c>
      <c r="G212" s="247"/>
      <c r="H212" s="251">
        <v>2.1400000000000001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183</v>
      </c>
      <c r="AU212" s="257" t="s">
        <v>80</v>
      </c>
      <c r="AV212" s="12" t="s">
        <v>80</v>
      </c>
      <c r="AW212" s="12" t="s">
        <v>35</v>
      </c>
      <c r="AX212" s="12" t="s">
        <v>76</v>
      </c>
      <c r="AY212" s="257" t="s">
        <v>169</v>
      </c>
    </row>
    <row r="213" s="1" customFormat="1" ht="25.5" customHeight="1">
      <c r="B213" s="45"/>
      <c r="C213" s="234" t="s">
        <v>403</v>
      </c>
      <c r="D213" s="234" t="s">
        <v>172</v>
      </c>
      <c r="E213" s="235" t="s">
        <v>404</v>
      </c>
      <c r="F213" s="236" t="s">
        <v>405</v>
      </c>
      <c r="G213" s="237" t="s">
        <v>386</v>
      </c>
      <c r="H213" s="238">
        <v>32.432000000000002</v>
      </c>
      <c r="I213" s="239"/>
      <c r="J213" s="240">
        <f>ROUND(I213*H213,2)</f>
        <v>0</v>
      </c>
      <c r="K213" s="236" t="s">
        <v>181</v>
      </c>
      <c r="L213" s="71"/>
      <c r="M213" s="241" t="s">
        <v>21</v>
      </c>
      <c r="N213" s="242" t="s">
        <v>43</v>
      </c>
      <c r="O213" s="46"/>
      <c r="P213" s="243">
        <f>O213*H213</f>
        <v>0</v>
      </c>
      <c r="Q213" s="243">
        <v>6.0000000000000002E-05</v>
      </c>
      <c r="R213" s="243">
        <f>Q213*H213</f>
        <v>0.0019459200000000001</v>
      </c>
      <c r="S213" s="243">
        <v>0</v>
      </c>
      <c r="T213" s="244">
        <f>S213*H213</f>
        <v>0</v>
      </c>
      <c r="AR213" s="23" t="s">
        <v>252</v>
      </c>
      <c r="AT213" s="23" t="s">
        <v>172</v>
      </c>
      <c r="AU213" s="23" t="s">
        <v>80</v>
      </c>
      <c r="AY213" s="23" t="s">
        <v>169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23" t="s">
        <v>76</v>
      </c>
      <c r="BK213" s="245">
        <f>ROUND(I213*H213,2)</f>
        <v>0</v>
      </c>
      <c r="BL213" s="23" t="s">
        <v>252</v>
      </c>
      <c r="BM213" s="23" t="s">
        <v>825</v>
      </c>
    </row>
    <row r="214" s="12" customFormat="1">
      <c r="B214" s="246"/>
      <c r="C214" s="247"/>
      <c r="D214" s="248" t="s">
        <v>183</v>
      </c>
      <c r="E214" s="249" t="s">
        <v>21</v>
      </c>
      <c r="F214" s="250" t="s">
        <v>407</v>
      </c>
      <c r="G214" s="247"/>
      <c r="H214" s="251">
        <v>30.030000000000001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183</v>
      </c>
      <c r="AU214" s="257" t="s">
        <v>80</v>
      </c>
      <c r="AV214" s="12" t="s">
        <v>80</v>
      </c>
      <c r="AW214" s="12" t="s">
        <v>35</v>
      </c>
      <c r="AX214" s="12" t="s">
        <v>72</v>
      </c>
      <c r="AY214" s="257" t="s">
        <v>169</v>
      </c>
    </row>
    <row r="215" s="12" customFormat="1">
      <c r="B215" s="246"/>
      <c r="C215" s="247"/>
      <c r="D215" s="248" t="s">
        <v>183</v>
      </c>
      <c r="E215" s="249" t="s">
        <v>21</v>
      </c>
      <c r="F215" s="250" t="s">
        <v>408</v>
      </c>
      <c r="G215" s="247"/>
      <c r="H215" s="251">
        <v>32.432000000000002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183</v>
      </c>
      <c r="AU215" s="257" t="s">
        <v>80</v>
      </c>
      <c r="AV215" s="12" t="s">
        <v>80</v>
      </c>
      <c r="AW215" s="12" t="s">
        <v>35</v>
      </c>
      <c r="AX215" s="12" t="s">
        <v>76</v>
      </c>
      <c r="AY215" s="257" t="s">
        <v>169</v>
      </c>
    </row>
    <row r="216" s="1" customFormat="1" ht="16.5" customHeight="1">
      <c r="B216" s="45"/>
      <c r="C216" s="258" t="s">
        <v>409</v>
      </c>
      <c r="D216" s="258" t="s">
        <v>190</v>
      </c>
      <c r="E216" s="259" t="s">
        <v>410</v>
      </c>
      <c r="F216" s="260" t="s">
        <v>411</v>
      </c>
      <c r="G216" s="261" t="s">
        <v>187</v>
      </c>
      <c r="H216" s="262">
        <v>0.032000000000000001</v>
      </c>
      <c r="I216" s="263"/>
      <c r="J216" s="264">
        <f>ROUND(I216*H216,2)</f>
        <v>0</v>
      </c>
      <c r="K216" s="260" t="s">
        <v>181</v>
      </c>
      <c r="L216" s="265"/>
      <c r="M216" s="266" t="s">
        <v>21</v>
      </c>
      <c r="N216" s="267" t="s">
        <v>43</v>
      </c>
      <c r="O216" s="46"/>
      <c r="P216" s="243">
        <f>O216*H216</f>
        <v>0</v>
      </c>
      <c r="Q216" s="243">
        <v>1</v>
      </c>
      <c r="R216" s="243">
        <f>Q216*H216</f>
        <v>0.032000000000000001</v>
      </c>
      <c r="S216" s="243">
        <v>0</v>
      </c>
      <c r="T216" s="244">
        <f>S216*H216</f>
        <v>0</v>
      </c>
      <c r="AR216" s="23" t="s">
        <v>334</v>
      </c>
      <c r="AT216" s="23" t="s">
        <v>190</v>
      </c>
      <c r="AU216" s="23" t="s">
        <v>80</v>
      </c>
      <c r="AY216" s="23" t="s">
        <v>169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23" t="s">
        <v>76</v>
      </c>
      <c r="BK216" s="245">
        <f>ROUND(I216*H216,2)</f>
        <v>0</v>
      </c>
      <c r="BL216" s="23" t="s">
        <v>252</v>
      </c>
      <c r="BM216" s="23" t="s">
        <v>826</v>
      </c>
    </row>
    <row r="217" s="1" customFormat="1">
      <c r="B217" s="45"/>
      <c r="C217" s="73"/>
      <c r="D217" s="248" t="s">
        <v>194</v>
      </c>
      <c r="E217" s="73"/>
      <c r="F217" s="268" t="s">
        <v>413</v>
      </c>
      <c r="G217" s="73"/>
      <c r="H217" s="73"/>
      <c r="I217" s="202"/>
      <c r="J217" s="73"/>
      <c r="K217" s="73"/>
      <c r="L217" s="71"/>
      <c r="M217" s="269"/>
      <c r="N217" s="46"/>
      <c r="O217" s="46"/>
      <c r="P217" s="46"/>
      <c r="Q217" s="46"/>
      <c r="R217" s="46"/>
      <c r="S217" s="46"/>
      <c r="T217" s="94"/>
      <c r="AT217" s="23" t="s">
        <v>194</v>
      </c>
      <c r="AU217" s="23" t="s">
        <v>80</v>
      </c>
    </row>
    <row r="218" s="12" customFormat="1">
      <c r="B218" s="246"/>
      <c r="C218" s="247"/>
      <c r="D218" s="248" t="s">
        <v>183</v>
      </c>
      <c r="E218" s="249" t="s">
        <v>21</v>
      </c>
      <c r="F218" s="250" t="s">
        <v>414</v>
      </c>
      <c r="G218" s="247"/>
      <c r="H218" s="251">
        <v>0.029999999999999999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183</v>
      </c>
      <c r="AU218" s="257" t="s">
        <v>80</v>
      </c>
      <c r="AV218" s="12" t="s">
        <v>80</v>
      </c>
      <c r="AW218" s="12" t="s">
        <v>35</v>
      </c>
      <c r="AX218" s="12" t="s">
        <v>72</v>
      </c>
      <c r="AY218" s="257" t="s">
        <v>169</v>
      </c>
    </row>
    <row r="219" s="12" customFormat="1">
      <c r="B219" s="246"/>
      <c r="C219" s="247"/>
      <c r="D219" s="248" t="s">
        <v>183</v>
      </c>
      <c r="E219" s="249" t="s">
        <v>21</v>
      </c>
      <c r="F219" s="250" t="s">
        <v>415</v>
      </c>
      <c r="G219" s="247"/>
      <c r="H219" s="251">
        <v>0.032000000000000001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183</v>
      </c>
      <c r="AU219" s="257" t="s">
        <v>80</v>
      </c>
      <c r="AV219" s="12" t="s">
        <v>80</v>
      </c>
      <c r="AW219" s="12" t="s">
        <v>35</v>
      </c>
      <c r="AX219" s="12" t="s">
        <v>76</v>
      </c>
      <c r="AY219" s="257" t="s">
        <v>169</v>
      </c>
    </row>
    <row r="220" s="1" customFormat="1" ht="25.5" customHeight="1">
      <c r="B220" s="45"/>
      <c r="C220" s="234" t="s">
        <v>416</v>
      </c>
      <c r="D220" s="234" t="s">
        <v>172</v>
      </c>
      <c r="E220" s="235" t="s">
        <v>417</v>
      </c>
      <c r="F220" s="236" t="s">
        <v>418</v>
      </c>
      <c r="G220" s="237" t="s">
        <v>386</v>
      </c>
      <c r="H220" s="238">
        <v>80.849999999999994</v>
      </c>
      <c r="I220" s="239"/>
      <c r="J220" s="240">
        <f>ROUND(I220*H220,2)</f>
        <v>0</v>
      </c>
      <c r="K220" s="236" t="s">
        <v>181</v>
      </c>
      <c r="L220" s="71"/>
      <c r="M220" s="241" t="s">
        <v>21</v>
      </c>
      <c r="N220" s="242" t="s">
        <v>43</v>
      </c>
      <c r="O220" s="46"/>
      <c r="P220" s="243">
        <f>O220*H220</f>
        <v>0</v>
      </c>
      <c r="Q220" s="243">
        <v>0</v>
      </c>
      <c r="R220" s="243">
        <f>Q220*H220</f>
        <v>0</v>
      </c>
      <c r="S220" s="243">
        <v>0.001</v>
      </c>
      <c r="T220" s="244">
        <f>S220*H220</f>
        <v>0.080849999999999991</v>
      </c>
      <c r="AR220" s="23" t="s">
        <v>252</v>
      </c>
      <c r="AT220" s="23" t="s">
        <v>172</v>
      </c>
      <c r="AU220" s="23" t="s">
        <v>80</v>
      </c>
      <c r="AY220" s="23" t="s">
        <v>169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3" t="s">
        <v>76</v>
      </c>
      <c r="BK220" s="245">
        <f>ROUND(I220*H220,2)</f>
        <v>0</v>
      </c>
      <c r="BL220" s="23" t="s">
        <v>252</v>
      </c>
      <c r="BM220" s="23" t="s">
        <v>827</v>
      </c>
    </row>
    <row r="221" s="12" customFormat="1">
      <c r="B221" s="246"/>
      <c r="C221" s="247"/>
      <c r="D221" s="248" t="s">
        <v>183</v>
      </c>
      <c r="E221" s="249" t="s">
        <v>21</v>
      </c>
      <c r="F221" s="250" t="s">
        <v>420</v>
      </c>
      <c r="G221" s="247"/>
      <c r="H221" s="251">
        <v>80.849999999999994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183</v>
      </c>
      <c r="AU221" s="257" t="s">
        <v>80</v>
      </c>
      <c r="AV221" s="12" t="s">
        <v>80</v>
      </c>
      <c r="AW221" s="12" t="s">
        <v>35</v>
      </c>
      <c r="AX221" s="12" t="s">
        <v>76</v>
      </c>
      <c r="AY221" s="257" t="s">
        <v>169</v>
      </c>
    </row>
    <row r="222" s="1" customFormat="1" ht="38.25" customHeight="1">
      <c r="B222" s="45"/>
      <c r="C222" s="234" t="s">
        <v>421</v>
      </c>
      <c r="D222" s="234" t="s">
        <v>172</v>
      </c>
      <c r="E222" s="235" t="s">
        <v>422</v>
      </c>
      <c r="F222" s="236" t="s">
        <v>423</v>
      </c>
      <c r="G222" s="237" t="s">
        <v>187</v>
      </c>
      <c r="H222" s="238">
        <v>0.23400000000000001</v>
      </c>
      <c r="I222" s="239"/>
      <c r="J222" s="240">
        <f>ROUND(I222*H222,2)</f>
        <v>0</v>
      </c>
      <c r="K222" s="236" t="s">
        <v>181</v>
      </c>
      <c r="L222" s="71"/>
      <c r="M222" s="241" t="s">
        <v>21</v>
      </c>
      <c r="N222" s="242" t="s">
        <v>43</v>
      </c>
      <c r="O222" s="46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3" t="s">
        <v>252</v>
      </c>
      <c r="AT222" s="23" t="s">
        <v>172</v>
      </c>
      <c r="AU222" s="23" t="s">
        <v>80</v>
      </c>
      <c r="AY222" s="23" t="s">
        <v>169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3" t="s">
        <v>76</v>
      </c>
      <c r="BK222" s="245">
        <f>ROUND(I222*H222,2)</f>
        <v>0</v>
      </c>
      <c r="BL222" s="23" t="s">
        <v>252</v>
      </c>
      <c r="BM222" s="23" t="s">
        <v>828</v>
      </c>
    </row>
    <row r="223" s="1" customFormat="1" ht="38.25" customHeight="1">
      <c r="B223" s="45"/>
      <c r="C223" s="234" t="s">
        <v>425</v>
      </c>
      <c r="D223" s="234" t="s">
        <v>172</v>
      </c>
      <c r="E223" s="235" t="s">
        <v>426</v>
      </c>
      <c r="F223" s="236" t="s">
        <v>427</v>
      </c>
      <c r="G223" s="237" t="s">
        <v>187</v>
      </c>
      <c r="H223" s="238">
        <v>0.23400000000000001</v>
      </c>
      <c r="I223" s="239"/>
      <c r="J223" s="240">
        <f>ROUND(I223*H223,2)</f>
        <v>0</v>
      </c>
      <c r="K223" s="236" t="s">
        <v>181</v>
      </c>
      <c r="L223" s="71"/>
      <c r="M223" s="241" t="s">
        <v>21</v>
      </c>
      <c r="N223" s="242" t="s">
        <v>43</v>
      </c>
      <c r="O223" s="46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AR223" s="23" t="s">
        <v>252</v>
      </c>
      <c r="AT223" s="23" t="s">
        <v>172</v>
      </c>
      <c r="AU223" s="23" t="s">
        <v>80</v>
      </c>
      <c r="AY223" s="23" t="s">
        <v>169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23" t="s">
        <v>76</v>
      </c>
      <c r="BK223" s="245">
        <f>ROUND(I223*H223,2)</f>
        <v>0</v>
      </c>
      <c r="BL223" s="23" t="s">
        <v>252</v>
      </c>
      <c r="BM223" s="23" t="s">
        <v>829</v>
      </c>
    </row>
    <row r="224" s="11" customFormat="1" ht="29.88" customHeight="1">
      <c r="B224" s="218"/>
      <c r="C224" s="219"/>
      <c r="D224" s="220" t="s">
        <v>71</v>
      </c>
      <c r="E224" s="232" t="s">
        <v>429</v>
      </c>
      <c r="F224" s="232" t="s">
        <v>430</v>
      </c>
      <c r="G224" s="219"/>
      <c r="H224" s="219"/>
      <c r="I224" s="222"/>
      <c r="J224" s="233">
        <f>BK224</f>
        <v>0</v>
      </c>
      <c r="K224" s="219"/>
      <c r="L224" s="224"/>
      <c r="M224" s="225"/>
      <c r="N224" s="226"/>
      <c r="O224" s="226"/>
      <c r="P224" s="227">
        <f>SUM(P225:P239)</f>
        <v>0</v>
      </c>
      <c r="Q224" s="226"/>
      <c r="R224" s="227">
        <f>SUM(R225:R239)</f>
        <v>0.010405049999999999</v>
      </c>
      <c r="S224" s="226"/>
      <c r="T224" s="228">
        <f>SUM(T225:T239)</f>
        <v>0.035257770000000001</v>
      </c>
      <c r="AR224" s="229" t="s">
        <v>80</v>
      </c>
      <c r="AT224" s="230" t="s">
        <v>71</v>
      </c>
      <c r="AU224" s="230" t="s">
        <v>76</v>
      </c>
      <c r="AY224" s="229" t="s">
        <v>169</v>
      </c>
      <c r="BK224" s="231">
        <f>SUM(BK225:BK239)</f>
        <v>0</v>
      </c>
    </row>
    <row r="225" s="1" customFormat="1" ht="16.5" customHeight="1">
      <c r="B225" s="45"/>
      <c r="C225" s="234" t="s">
        <v>431</v>
      </c>
      <c r="D225" s="234" t="s">
        <v>172</v>
      </c>
      <c r="E225" s="235" t="s">
        <v>432</v>
      </c>
      <c r="F225" s="236" t="s">
        <v>433</v>
      </c>
      <c r="G225" s="237" t="s">
        <v>199</v>
      </c>
      <c r="H225" s="238">
        <v>0.32100000000000001</v>
      </c>
      <c r="I225" s="239"/>
      <c r="J225" s="240">
        <f>ROUND(I225*H225,2)</f>
        <v>0</v>
      </c>
      <c r="K225" s="236" t="s">
        <v>181</v>
      </c>
      <c r="L225" s="71"/>
      <c r="M225" s="241" t="s">
        <v>21</v>
      </c>
      <c r="N225" s="242" t="s">
        <v>43</v>
      </c>
      <c r="O225" s="46"/>
      <c r="P225" s="243">
        <f>O225*H225</f>
        <v>0</v>
      </c>
      <c r="Q225" s="243">
        <v>0</v>
      </c>
      <c r="R225" s="243">
        <f>Q225*H225</f>
        <v>0</v>
      </c>
      <c r="S225" s="243">
        <v>0.083169999999999994</v>
      </c>
      <c r="T225" s="244">
        <f>S225*H225</f>
        <v>0.02669757</v>
      </c>
      <c r="AR225" s="23" t="s">
        <v>252</v>
      </c>
      <c r="AT225" s="23" t="s">
        <v>172</v>
      </c>
      <c r="AU225" s="23" t="s">
        <v>80</v>
      </c>
      <c r="AY225" s="23" t="s">
        <v>169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23" t="s">
        <v>76</v>
      </c>
      <c r="BK225" s="245">
        <f>ROUND(I225*H225,2)</f>
        <v>0</v>
      </c>
      <c r="BL225" s="23" t="s">
        <v>252</v>
      </c>
      <c r="BM225" s="23" t="s">
        <v>830</v>
      </c>
    </row>
    <row r="226" s="12" customFormat="1">
      <c r="B226" s="246"/>
      <c r="C226" s="247"/>
      <c r="D226" s="248" t="s">
        <v>183</v>
      </c>
      <c r="E226" s="249" t="s">
        <v>21</v>
      </c>
      <c r="F226" s="250" t="s">
        <v>831</v>
      </c>
      <c r="G226" s="247"/>
      <c r="H226" s="251">
        <v>0.32100000000000001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183</v>
      </c>
      <c r="AU226" s="257" t="s">
        <v>80</v>
      </c>
      <c r="AV226" s="12" t="s">
        <v>80</v>
      </c>
      <c r="AW226" s="12" t="s">
        <v>35</v>
      </c>
      <c r="AX226" s="12" t="s">
        <v>72</v>
      </c>
      <c r="AY226" s="257" t="s">
        <v>169</v>
      </c>
    </row>
    <row r="227" s="13" customFormat="1">
      <c r="B227" s="270"/>
      <c r="C227" s="271"/>
      <c r="D227" s="248" t="s">
        <v>183</v>
      </c>
      <c r="E227" s="272" t="s">
        <v>21</v>
      </c>
      <c r="F227" s="273" t="s">
        <v>209</v>
      </c>
      <c r="G227" s="271"/>
      <c r="H227" s="274">
        <v>0.32100000000000001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AT227" s="280" t="s">
        <v>183</v>
      </c>
      <c r="AU227" s="280" t="s">
        <v>80</v>
      </c>
      <c r="AV227" s="13" t="s">
        <v>95</v>
      </c>
      <c r="AW227" s="13" t="s">
        <v>35</v>
      </c>
      <c r="AX227" s="13" t="s">
        <v>76</v>
      </c>
      <c r="AY227" s="280" t="s">
        <v>169</v>
      </c>
    </row>
    <row r="228" s="1" customFormat="1" ht="25.5" customHeight="1">
      <c r="B228" s="45"/>
      <c r="C228" s="234" t="s">
        <v>436</v>
      </c>
      <c r="D228" s="234" t="s">
        <v>172</v>
      </c>
      <c r="E228" s="235" t="s">
        <v>437</v>
      </c>
      <c r="F228" s="236" t="s">
        <v>438</v>
      </c>
      <c r="G228" s="237" t="s">
        <v>225</v>
      </c>
      <c r="H228" s="238">
        <v>14.267</v>
      </c>
      <c r="I228" s="239"/>
      <c r="J228" s="240">
        <f>ROUND(I228*H228,2)</f>
        <v>0</v>
      </c>
      <c r="K228" s="236" t="s">
        <v>181</v>
      </c>
      <c r="L228" s="71"/>
      <c r="M228" s="241" t="s">
        <v>21</v>
      </c>
      <c r="N228" s="242" t="s">
        <v>43</v>
      </c>
      <c r="O228" s="46"/>
      <c r="P228" s="243">
        <f>O228*H228</f>
        <v>0</v>
      </c>
      <c r="Q228" s="243">
        <v>0.00014999999999999999</v>
      </c>
      <c r="R228" s="243">
        <f>Q228*H228</f>
        <v>0.0021400499999999997</v>
      </c>
      <c r="S228" s="243">
        <v>0.00059999999999999995</v>
      </c>
      <c r="T228" s="244">
        <f>S228*H228</f>
        <v>0.0085601999999999987</v>
      </c>
      <c r="AR228" s="23" t="s">
        <v>252</v>
      </c>
      <c r="AT228" s="23" t="s">
        <v>172</v>
      </c>
      <c r="AU228" s="23" t="s">
        <v>80</v>
      </c>
      <c r="AY228" s="23" t="s">
        <v>169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23" t="s">
        <v>76</v>
      </c>
      <c r="BK228" s="245">
        <f>ROUND(I228*H228,2)</f>
        <v>0</v>
      </c>
      <c r="BL228" s="23" t="s">
        <v>252</v>
      </c>
      <c r="BM228" s="23" t="s">
        <v>832</v>
      </c>
    </row>
    <row r="229" s="12" customFormat="1">
      <c r="B229" s="246"/>
      <c r="C229" s="247"/>
      <c r="D229" s="248" t="s">
        <v>183</v>
      </c>
      <c r="E229" s="249" t="s">
        <v>21</v>
      </c>
      <c r="F229" s="250" t="s">
        <v>833</v>
      </c>
      <c r="G229" s="247"/>
      <c r="H229" s="251">
        <v>14.267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183</v>
      </c>
      <c r="AU229" s="257" t="s">
        <v>80</v>
      </c>
      <c r="AV229" s="12" t="s">
        <v>80</v>
      </c>
      <c r="AW229" s="12" t="s">
        <v>35</v>
      </c>
      <c r="AX229" s="12" t="s">
        <v>72</v>
      </c>
      <c r="AY229" s="257" t="s">
        <v>169</v>
      </c>
    </row>
    <row r="230" s="13" customFormat="1">
      <c r="B230" s="270"/>
      <c r="C230" s="271"/>
      <c r="D230" s="248" t="s">
        <v>183</v>
      </c>
      <c r="E230" s="272" t="s">
        <v>21</v>
      </c>
      <c r="F230" s="273" t="s">
        <v>209</v>
      </c>
      <c r="G230" s="271"/>
      <c r="H230" s="274">
        <v>14.267</v>
      </c>
      <c r="I230" s="275"/>
      <c r="J230" s="271"/>
      <c r="K230" s="271"/>
      <c r="L230" s="276"/>
      <c r="M230" s="277"/>
      <c r="N230" s="278"/>
      <c r="O230" s="278"/>
      <c r="P230" s="278"/>
      <c r="Q230" s="278"/>
      <c r="R230" s="278"/>
      <c r="S230" s="278"/>
      <c r="T230" s="279"/>
      <c r="AT230" s="280" t="s">
        <v>183</v>
      </c>
      <c r="AU230" s="280" t="s">
        <v>80</v>
      </c>
      <c r="AV230" s="13" t="s">
        <v>95</v>
      </c>
      <c r="AW230" s="13" t="s">
        <v>35</v>
      </c>
      <c r="AX230" s="13" t="s">
        <v>76</v>
      </c>
      <c r="AY230" s="280" t="s">
        <v>169</v>
      </c>
    </row>
    <row r="231" s="1" customFormat="1" ht="16.5" customHeight="1">
      <c r="B231" s="45"/>
      <c r="C231" s="258" t="s">
        <v>441</v>
      </c>
      <c r="D231" s="258" t="s">
        <v>190</v>
      </c>
      <c r="E231" s="259" t="s">
        <v>442</v>
      </c>
      <c r="F231" s="260" t="s">
        <v>443</v>
      </c>
      <c r="G231" s="261" t="s">
        <v>199</v>
      </c>
      <c r="H231" s="262">
        <v>0.35299999999999998</v>
      </c>
      <c r="I231" s="263"/>
      <c r="J231" s="264">
        <f>ROUND(I231*H231,2)</f>
        <v>0</v>
      </c>
      <c r="K231" s="260" t="s">
        <v>21</v>
      </c>
      <c r="L231" s="265"/>
      <c r="M231" s="266" t="s">
        <v>21</v>
      </c>
      <c r="N231" s="267" t="s">
        <v>43</v>
      </c>
      <c r="O231" s="46"/>
      <c r="P231" s="243">
        <f>O231*H231</f>
        <v>0</v>
      </c>
      <c r="Q231" s="243">
        <v>0.018200000000000001</v>
      </c>
      <c r="R231" s="243">
        <f>Q231*H231</f>
        <v>0.0064245999999999999</v>
      </c>
      <c r="S231" s="243">
        <v>0</v>
      </c>
      <c r="T231" s="244">
        <f>S231*H231</f>
        <v>0</v>
      </c>
      <c r="AR231" s="23" t="s">
        <v>334</v>
      </c>
      <c r="AT231" s="23" t="s">
        <v>190</v>
      </c>
      <c r="AU231" s="23" t="s">
        <v>80</v>
      </c>
      <c r="AY231" s="23" t="s">
        <v>169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23" t="s">
        <v>76</v>
      </c>
      <c r="BK231" s="245">
        <f>ROUND(I231*H231,2)</f>
        <v>0</v>
      </c>
      <c r="BL231" s="23" t="s">
        <v>252</v>
      </c>
      <c r="BM231" s="23" t="s">
        <v>834</v>
      </c>
    </row>
    <row r="232" s="12" customFormat="1">
      <c r="B232" s="246"/>
      <c r="C232" s="247"/>
      <c r="D232" s="248" t="s">
        <v>183</v>
      </c>
      <c r="E232" s="249" t="s">
        <v>21</v>
      </c>
      <c r="F232" s="250" t="s">
        <v>835</v>
      </c>
      <c r="G232" s="247"/>
      <c r="H232" s="251">
        <v>0.32100000000000001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183</v>
      </c>
      <c r="AU232" s="257" t="s">
        <v>80</v>
      </c>
      <c r="AV232" s="12" t="s">
        <v>80</v>
      </c>
      <c r="AW232" s="12" t="s">
        <v>35</v>
      </c>
      <c r="AX232" s="12" t="s">
        <v>72</v>
      </c>
      <c r="AY232" s="257" t="s">
        <v>169</v>
      </c>
    </row>
    <row r="233" s="12" customFormat="1">
      <c r="B233" s="246"/>
      <c r="C233" s="247"/>
      <c r="D233" s="248" t="s">
        <v>183</v>
      </c>
      <c r="E233" s="249" t="s">
        <v>21</v>
      </c>
      <c r="F233" s="250" t="s">
        <v>836</v>
      </c>
      <c r="G233" s="247"/>
      <c r="H233" s="251">
        <v>0.35299999999999998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183</v>
      </c>
      <c r="AU233" s="257" t="s">
        <v>80</v>
      </c>
      <c r="AV233" s="12" t="s">
        <v>80</v>
      </c>
      <c r="AW233" s="12" t="s">
        <v>35</v>
      </c>
      <c r="AX233" s="12" t="s">
        <v>76</v>
      </c>
      <c r="AY233" s="257" t="s">
        <v>169</v>
      </c>
    </row>
    <row r="234" s="1" customFormat="1" ht="25.5" customHeight="1">
      <c r="B234" s="45"/>
      <c r="C234" s="234" t="s">
        <v>446</v>
      </c>
      <c r="D234" s="234" t="s">
        <v>172</v>
      </c>
      <c r="E234" s="235" t="s">
        <v>447</v>
      </c>
      <c r="F234" s="236" t="s">
        <v>448</v>
      </c>
      <c r="G234" s="237" t="s">
        <v>219</v>
      </c>
      <c r="H234" s="238">
        <v>2.1400000000000001</v>
      </c>
      <c r="I234" s="239"/>
      <c r="J234" s="240">
        <f>ROUND(I234*H234,2)</f>
        <v>0</v>
      </c>
      <c r="K234" s="236" t="s">
        <v>181</v>
      </c>
      <c r="L234" s="71"/>
      <c r="M234" s="241" t="s">
        <v>21</v>
      </c>
      <c r="N234" s="242" t="s">
        <v>43</v>
      </c>
      <c r="O234" s="46"/>
      <c r="P234" s="243">
        <f>O234*H234</f>
        <v>0</v>
      </c>
      <c r="Q234" s="243">
        <v>0.00020000000000000001</v>
      </c>
      <c r="R234" s="243">
        <f>Q234*H234</f>
        <v>0.00042800000000000005</v>
      </c>
      <c r="S234" s="243">
        <v>0</v>
      </c>
      <c r="T234" s="244">
        <f>S234*H234</f>
        <v>0</v>
      </c>
      <c r="AR234" s="23" t="s">
        <v>252</v>
      </c>
      <c r="AT234" s="23" t="s">
        <v>172</v>
      </c>
      <c r="AU234" s="23" t="s">
        <v>80</v>
      </c>
      <c r="AY234" s="23" t="s">
        <v>169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23" t="s">
        <v>76</v>
      </c>
      <c r="BK234" s="245">
        <f>ROUND(I234*H234,2)</f>
        <v>0</v>
      </c>
      <c r="BL234" s="23" t="s">
        <v>252</v>
      </c>
      <c r="BM234" s="23" t="s">
        <v>837</v>
      </c>
    </row>
    <row r="235" s="12" customFormat="1">
      <c r="B235" s="246"/>
      <c r="C235" s="247"/>
      <c r="D235" s="248" t="s">
        <v>183</v>
      </c>
      <c r="E235" s="249" t="s">
        <v>21</v>
      </c>
      <c r="F235" s="250" t="s">
        <v>838</v>
      </c>
      <c r="G235" s="247"/>
      <c r="H235" s="251">
        <v>2.1400000000000001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183</v>
      </c>
      <c r="AU235" s="257" t="s">
        <v>80</v>
      </c>
      <c r="AV235" s="12" t="s">
        <v>80</v>
      </c>
      <c r="AW235" s="12" t="s">
        <v>35</v>
      </c>
      <c r="AX235" s="12" t="s">
        <v>76</v>
      </c>
      <c r="AY235" s="257" t="s">
        <v>169</v>
      </c>
    </row>
    <row r="236" s="1" customFormat="1" ht="16.5" customHeight="1">
      <c r="B236" s="45"/>
      <c r="C236" s="258" t="s">
        <v>451</v>
      </c>
      <c r="D236" s="258" t="s">
        <v>190</v>
      </c>
      <c r="E236" s="259" t="s">
        <v>452</v>
      </c>
      <c r="F236" s="260" t="s">
        <v>453</v>
      </c>
      <c r="G236" s="261" t="s">
        <v>219</v>
      </c>
      <c r="H236" s="262">
        <v>2.3540000000000001</v>
      </c>
      <c r="I236" s="263"/>
      <c r="J236" s="264">
        <f>ROUND(I236*H236,2)</f>
        <v>0</v>
      </c>
      <c r="K236" s="260" t="s">
        <v>181</v>
      </c>
      <c r="L236" s="265"/>
      <c r="M236" s="266" t="s">
        <v>21</v>
      </c>
      <c r="N236" s="267" t="s">
        <v>43</v>
      </c>
      <c r="O236" s="46"/>
      <c r="P236" s="243">
        <f>O236*H236</f>
        <v>0</v>
      </c>
      <c r="Q236" s="243">
        <v>0.00059999999999999995</v>
      </c>
      <c r="R236" s="243">
        <f>Q236*H236</f>
        <v>0.0014123999999999999</v>
      </c>
      <c r="S236" s="243">
        <v>0</v>
      </c>
      <c r="T236" s="244">
        <f>S236*H236</f>
        <v>0</v>
      </c>
      <c r="AR236" s="23" t="s">
        <v>334</v>
      </c>
      <c r="AT236" s="23" t="s">
        <v>190</v>
      </c>
      <c r="AU236" s="23" t="s">
        <v>80</v>
      </c>
      <c r="AY236" s="23" t="s">
        <v>169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3" t="s">
        <v>76</v>
      </c>
      <c r="BK236" s="245">
        <f>ROUND(I236*H236,2)</f>
        <v>0</v>
      </c>
      <c r="BL236" s="23" t="s">
        <v>252</v>
      </c>
      <c r="BM236" s="23" t="s">
        <v>839</v>
      </c>
    </row>
    <row r="237" s="12" customFormat="1">
      <c r="B237" s="246"/>
      <c r="C237" s="247"/>
      <c r="D237" s="248" t="s">
        <v>183</v>
      </c>
      <c r="E237" s="249" t="s">
        <v>21</v>
      </c>
      <c r="F237" s="250" t="s">
        <v>840</v>
      </c>
      <c r="G237" s="247"/>
      <c r="H237" s="251">
        <v>2.3540000000000001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183</v>
      </c>
      <c r="AU237" s="257" t="s">
        <v>80</v>
      </c>
      <c r="AV237" s="12" t="s">
        <v>80</v>
      </c>
      <c r="AW237" s="12" t="s">
        <v>35</v>
      </c>
      <c r="AX237" s="12" t="s">
        <v>76</v>
      </c>
      <c r="AY237" s="257" t="s">
        <v>169</v>
      </c>
    </row>
    <row r="238" s="1" customFormat="1" ht="38.25" customHeight="1">
      <c r="B238" s="45"/>
      <c r="C238" s="234" t="s">
        <v>456</v>
      </c>
      <c r="D238" s="234" t="s">
        <v>172</v>
      </c>
      <c r="E238" s="235" t="s">
        <v>457</v>
      </c>
      <c r="F238" s="236" t="s">
        <v>458</v>
      </c>
      <c r="G238" s="237" t="s">
        <v>187</v>
      </c>
      <c r="H238" s="238">
        <v>0.01</v>
      </c>
      <c r="I238" s="239"/>
      <c r="J238" s="240">
        <f>ROUND(I238*H238,2)</f>
        <v>0</v>
      </c>
      <c r="K238" s="236" t="s">
        <v>181</v>
      </c>
      <c r="L238" s="71"/>
      <c r="M238" s="241" t="s">
        <v>21</v>
      </c>
      <c r="N238" s="242" t="s">
        <v>43</v>
      </c>
      <c r="O238" s="46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AR238" s="23" t="s">
        <v>252</v>
      </c>
      <c r="AT238" s="23" t="s">
        <v>172</v>
      </c>
      <c r="AU238" s="23" t="s">
        <v>80</v>
      </c>
      <c r="AY238" s="23" t="s">
        <v>169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3" t="s">
        <v>76</v>
      </c>
      <c r="BK238" s="245">
        <f>ROUND(I238*H238,2)</f>
        <v>0</v>
      </c>
      <c r="BL238" s="23" t="s">
        <v>252</v>
      </c>
      <c r="BM238" s="23" t="s">
        <v>841</v>
      </c>
    </row>
    <row r="239" s="1" customFormat="1" ht="38.25" customHeight="1">
      <c r="B239" s="45"/>
      <c r="C239" s="234" t="s">
        <v>460</v>
      </c>
      <c r="D239" s="234" t="s">
        <v>172</v>
      </c>
      <c r="E239" s="235" t="s">
        <v>461</v>
      </c>
      <c r="F239" s="236" t="s">
        <v>462</v>
      </c>
      <c r="G239" s="237" t="s">
        <v>187</v>
      </c>
      <c r="H239" s="238">
        <v>0.01</v>
      </c>
      <c r="I239" s="239"/>
      <c r="J239" s="240">
        <f>ROUND(I239*H239,2)</f>
        <v>0</v>
      </c>
      <c r="K239" s="236" t="s">
        <v>181</v>
      </c>
      <c r="L239" s="71"/>
      <c r="M239" s="241" t="s">
        <v>21</v>
      </c>
      <c r="N239" s="242" t="s">
        <v>43</v>
      </c>
      <c r="O239" s="46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3" t="s">
        <v>252</v>
      </c>
      <c r="AT239" s="23" t="s">
        <v>172</v>
      </c>
      <c r="AU239" s="23" t="s">
        <v>80</v>
      </c>
      <c r="AY239" s="23" t="s">
        <v>169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3" t="s">
        <v>76</v>
      </c>
      <c r="BK239" s="245">
        <f>ROUND(I239*H239,2)</f>
        <v>0</v>
      </c>
      <c r="BL239" s="23" t="s">
        <v>252</v>
      </c>
      <c r="BM239" s="23" t="s">
        <v>842</v>
      </c>
    </row>
    <row r="240" s="11" customFormat="1" ht="29.88" customHeight="1">
      <c r="B240" s="218"/>
      <c r="C240" s="219"/>
      <c r="D240" s="220" t="s">
        <v>71</v>
      </c>
      <c r="E240" s="232" t="s">
        <v>464</v>
      </c>
      <c r="F240" s="232" t="s">
        <v>465</v>
      </c>
      <c r="G240" s="219"/>
      <c r="H240" s="219"/>
      <c r="I240" s="222"/>
      <c r="J240" s="233">
        <f>BK240</f>
        <v>0</v>
      </c>
      <c r="K240" s="219"/>
      <c r="L240" s="224"/>
      <c r="M240" s="225"/>
      <c r="N240" s="226"/>
      <c r="O240" s="226"/>
      <c r="P240" s="227">
        <f>SUM(P241:P253)</f>
        <v>0</v>
      </c>
      <c r="Q240" s="226"/>
      <c r="R240" s="227">
        <f>SUM(R241:R253)</f>
        <v>0.0075500599999999999</v>
      </c>
      <c r="S240" s="226"/>
      <c r="T240" s="228">
        <f>SUM(T241:T253)</f>
        <v>0</v>
      </c>
      <c r="AR240" s="229" t="s">
        <v>80</v>
      </c>
      <c r="AT240" s="230" t="s">
        <v>71</v>
      </c>
      <c r="AU240" s="230" t="s">
        <v>76</v>
      </c>
      <c r="AY240" s="229" t="s">
        <v>169</v>
      </c>
      <c r="BK240" s="231">
        <f>SUM(BK241:BK253)</f>
        <v>0</v>
      </c>
    </row>
    <row r="241" s="1" customFormat="1" ht="16.5" customHeight="1">
      <c r="B241" s="45"/>
      <c r="C241" s="234" t="s">
        <v>466</v>
      </c>
      <c r="D241" s="234" t="s">
        <v>172</v>
      </c>
      <c r="E241" s="235" t="s">
        <v>467</v>
      </c>
      <c r="F241" s="236" t="s">
        <v>468</v>
      </c>
      <c r="G241" s="237" t="s">
        <v>199</v>
      </c>
      <c r="H241" s="238">
        <v>10.433999999999999</v>
      </c>
      <c r="I241" s="239"/>
      <c r="J241" s="240">
        <f>ROUND(I241*H241,2)</f>
        <v>0</v>
      </c>
      <c r="K241" s="236" t="s">
        <v>181</v>
      </c>
      <c r="L241" s="71"/>
      <c r="M241" s="241" t="s">
        <v>21</v>
      </c>
      <c r="N241" s="242" t="s">
        <v>43</v>
      </c>
      <c r="O241" s="46"/>
      <c r="P241" s="243">
        <f>O241*H241</f>
        <v>0</v>
      </c>
      <c r="Q241" s="243">
        <v>0.00012999999999999999</v>
      </c>
      <c r="R241" s="243">
        <f>Q241*H241</f>
        <v>0.0013564199999999999</v>
      </c>
      <c r="S241" s="243">
        <v>0</v>
      </c>
      <c r="T241" s="244">
        <f>S241*H241</f>
        <v>0</v>
      </c>
      <c r="AR241" s="23" t="s">
        <v>252</v>
      </c>
      <c r="AT241" s="23" t="s">
        <v>172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843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470</v>
      </c>
      <c r="G242" s="247"/>
      <c r="H242" s="251">
        <v>1.6799999999999999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72</v>
      </c>
      <c r="AY242" s="257" t="s">
        <v>169</v>
      </c>
    </row>
    <row r="243" s="12" customFormat="1">
      <c r="B243" s="246"/>
      <c r="C243" s="247"/>
      <c r="D243" s="248" t="s">
        <v>183</v>
      </c>
      <c r="E243" s="249" t="s">
        <v>21</v>
      </c>
      <c r="F243" s="250" t="s">
        <v>471</v>
      </c>
      <c r="G243" s="247"/>
      <c r="H243" s="251">
        <v>7.54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183</v>
      </c>
      <c r="AU243" s="257" t="s">
        <v>80</v>
      </c>
      <c r="AV243" s="12" t="s">
        <v>80</v>
      </c>
      <c r="AW243" s="12" t="s">
        <v>35</v>
      </c>
      <c r="AX243" s="12" t="s">
        <v>72</v>
      </c>
      <c r="AY243" s="257" t="s">
        <v>169</v>
      </c>
    </row>
    <row r="244" s="12" customFormat="1">
      <c r="B244" s="246"/>
      <c r="C244" s="247"/>
      <c r="D244" s="248" t="s">
        <v>183</v>
      </c>
      <c r="E244" s="249" t="s">
        <v>21</v>
      </c>
      <c r="F244" s="250" t="s">
        <v>472</v>
      </c>
      <c r="G244" s="247"/>
      <c r="H244" s="251">
        <v>1.214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183</v>
      </c>
      <c r="AU244" s="257" t="s">
        <v>80</v>
      </c>
      <c r="AV244" s="12" t="s">
        <v>80</v>
      </c>
      <c r="AW244" s="12" t="s">
        <v>35</v>
      </c>
      <c r="AX244" s="12" t="s">
        <v>72</v>
      </c>
      <c r="AY244" s="257" t="s">
        <v>169</v>
      </c>
    </row>
    <row r="245" s="13" customFormat="1">
      <c r="B245" s="270"/>
      <c r="C245" s="271"/>
      <c r="D245" s="248" t="s">
        <v>183</v>
      </c>
      <c r="E245" s="272" t="s">
        <v>21</v>
      </c>
      <c r="F245" s="273" t="s">
        <v>209</v>
      </c>
      <c r="G245" s="271"/>
      <c r="H245" s="274">
        <v>10.433999999999999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AT245" s="280" t="s">
        <v>183</v>
      </c>
      <c r="AU245" s="280" t="s">
        <v>80</v>
      </c>
      <c r="AV245" s="13" t="s">
        <v>95</v>
      </c>
      <c r="AW245" s="13" t="s">
        <v>35</v>
      </c>
      <c r="AX245" s="13" t="s">
        <v>76</v>
      </c>
      <c r="AY245" s="280" t="s">
        <v>169</v>
      </c>
    </row>
    <row r="246" s="1" customFormat="1" ht="16.5" customHeight="1">
      <c r="B246" s="45"/>
      <c r="C246" s="234" t="s">
        <v>473</v>
      </c>
      <c r="D246" s="234" t="s">
        <v>172</v>
      </c>
      <c r="E246" s="235" t="s">
        <v>474</v>
      </c>
      <c r="F246" s="236" t="s">
        <v>475</v>
      </c>
      <c r="G246" s="237" t="s">
        <v>199</v>
      </c>
      <c r="H246" s="238">
        <v>10.433999999999999</v>
      </c>
      <c r="I246" s="239"/>
      <c r="J246" s="240">
        <f>ROUND(I246*H246,2)</f>
        <v>0</v>
      </c>
      <c r="K246" s="236" t="s">
        <v>181</v>
      </c>
      <c r="L246" s="71"/>
      <c r="M246" s="241" t="s">
        <v>21</v>
      </c>
      <c r="N246" s="242" t="s">
        <v>43</v>
      </c>
      <c r="O246" s="46"/>
      <c r="P246" s="243">
        <f>O246*H246</f>
        <v>0</v>
      </c>
      <c r="Q246" s="243">
        <v>0.00023000000000000001</v>
      </c>
      <c r="R246" s="243">
        <f>Q246*H246</f>
        <v>0.00239982</v>
      </c>
      <c r="S246" s="243">
        <v>0</v>
      </c>
      <c r="T246" s="244">
        <f>S246*H246</f>
        <v>0</v>
      </c>
      <c r="AR246" s="23" t="s">
        <v>252</v>
      </c>
      <c r="AT246" s="23" t="s">
        <v>172</v>
      </c>
      <c r="AU246" s="23" t="s">
        <v>80</v>
      </c>
      <c r="AY246" s="23" t="s">
        <v>169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3" t="s">
        <v>76</v>
      </c>
      <c r="BK246" s="245">
        <f>ROUND(I246*H246,2)</f>
        <v>0</v>
      </c>
      <c r="BL246" s="23" t="s">
        <v>252</v>
      </c>
      <c r="BM246" s="23" t="s">
        <v>844</v>
      </c>
    </row>
    <row r="247" s="1" customFormat="1" ht="25.5" customHeight="1">
      <c r="B247" s="45"/>
      <c r="C247" s="234" t="s">
        <v>477</v>
      </c>
      <c r="D247" s="234" t="s">
        <v>172</v>
      </c>
      <c r="E247" s="235" t="s">
        <v>478</v>
      </c>
      <c r="F247" s="236" t="s">
        <v>479</v>
      </c>
      <c r="G247" s="237" t="s">
        <v>199</v>
      </c>
      <c r="H247" s="238">
        <v>10.433999999999999</v>
      </c>
      <c r="I247" s="239"/>
      <c r="J247" s="240">
        <f>ROUND(I247*H247,2)</f>
        <v>0</v>
      </c>
      <c r="K247" s="236" t="s">
        <v>181</v>
      </c>
      <c r="L247" s="71"/>
      <c r="M247" s="241" t="s">
        <v>21</v>
      </c>
      <c r="N247" s="242" t="s">
        <v>43</v>
      </c>
      <c r="O247" s="46"/>
      <c r="P247" s="243">
        <f>O247*H247</f>
        <v>0</v>
      </c>
      <c r="Q247" s="243">
        <v>0.00023000000000000001</v>
      </c>
      <c r="R247" s="243">
        <f>Q247*H247</f>
        <v>0.00239982</v>
      </c>
      <c r="S247" s="243">
        <v>0</v>
      </c>
      <c r="T247" s="244">
        <f>S247*H247</f>
        <v>0</v>
      </c>
      <c r="AR247" s="23" t="s">
        <v>252</v>
      </c>
      <c r="AT247" s="23" t="s">
        <v>172</v>
      </c>
      <c r="AU247" s="23" t="s">
        <v>80</v>
      </c>
      <c r="AY247" s="23" t="s">
        <v>169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3" t="s">
        <v>76</v>
      </c>
      <c r="BK247" s="245">
        <f>ROUND(I247*H247,2)</f>
        <v>0</v>
      </c>
      <c r="BL247" s="23" t="s">
        <v>252</v>
      </c>
      <c r="BM247" s="23" t="s">
        <v>845</v>
      </c>
    </row>
    <row r="248" s="1" customFormat="1" ht="16.5" customHeight="1">
      <c r="B248" s="45"/>
      <c r="C248" s="234" t="s">
        <v>481</v>
      </c>
      <c r="D248" s="234" t="s">
        <v>172</v>
      </c>
      <c r="E248" s="235" t="s">
        <v>482</v>
      </c>
      <c r="F248" s="236" t="s">
        <v>483</v>
      </c>
      <c r="G248" s="237" t="s">
        <v>199</v>
      </c>
      <c r="H248" s="238">
        <v>0.68000000000000005</v>
      </c>
      <c r="I248" s="239"/>
      <c r="J248" s="240">
        <f>ROUND(I248*H248,2)</f>
        <v>0</v>
      </c>
      <c r="K248" s="236" t="s">
        <v>181</v>
      </c>
      <c r="L248" s="71"/>
      <c r="M248" s="241" t="s">
        <v>21</v>
      </c>
      <c r="N248" s="242" t="s">
        <v>43</v>
      </c>
      <c r="O248" s="46"/>
      <c r="P248" s="243">
        <f>O248*H248</f>
        <v>0</v>
      </c>
      <c r="Q248" s="243">
        <v>0.0015</v>
      </c>
      <c r="R248" s="243">
        <f>Q248*H248</f>
        <v>0.0010200000000000001</v>
      </c>
      <c r="S248" s="243">
        <v>0</v>
      </c>
      <c r="T248" s="244">
        <f>S248*H248</f>
        <v>0</v>
      </c>
      <c r="AR248" s="23" t="s">
        <v>252</v>
      </c>
      <c r="AT248" s="23" t="s">
        <v>172</v>
      </c>
      <c r="AU248" s="23" t="s">
        <v>80</v>
      </c>
      <c r="AY248" s="23" t="s">
        <v>169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23" t="s">
        <v>76</v>
      </c>
      <c r="BK248" s="245">
        <f>ROUND(I248*H248,2)</f>
        <v>0</v>
      </c>
      <c r="BL248" s="23" t="s">
        <v>252</v>
      </c>
      <c r="BM248" s="23" t="s">
        <v>846</v>
      </c>
    </row>
    <row r="249" s="12" customFormat="1">
      <c r="B249" s="246"/>
      <c r="C249" s="247"/>
      <c r="D249" s="248" t="s">
        <v>183</v>
      </c>
      <c r="E249" s="249" t="s">
        <v>21</v>
      </c>
      <c r="F249" s="250" t="s">
        <v>847</v>
      </c>
      <c r="G249" s="247"/>
      <c r="H249" s="251">
        <v>0.68000000000000005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183</v>
      </c>
      <c r="AU249" s="257" t="s">
        <v>80</v>
      </c>
      <c r="AV249" s="12" t="s">
        <v>80</v>
      </c>
      <c r="AW249" s="12" t="s">
        <v>35</v>
      </c>
      <c r="AX249" s="12" t="s">
        <v>72</v>
      </c>
      <c r="AY249" s="257" t="s">
        <v>169</v>
      </c>
    </row>
    <row r="250" s="13" customFormat="1">
      <c r="B250" s="270"/>
      <c r="C250" s="271"/>
      <c r="D250" s="248" t="s">
        <v>183</v>
      </c>
      <c r="E250" s="272" t="s">
        <v>21</v>
      </c>
      <c r="F250" s="273" t="s">
        <v>209</v>
      </c>
      <c r="G250" s="271"/>
      <c r="H250" s="274">
        <v>0.68000000000000005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AT250" s="280" t="s">
        <v>183</v>
      </c>
      <c r="AU250" s="280" t="s">
        <v>80</v>
      </c>
      <c r="AV250" s="13" t="s">
        <v>95</v>
      </c>
      <c r="AW250" s="13" t="s">
        <v>35</v>
      </c>
      <c r="AX250" s="13" t="s">
        <v>76</v>
      </c>
      <c r="AY250" s="280" t="s">
        <v>169</v>
      </c>
    </row>
    <row r="251" s="1" customFormat="1" ht="16.5" customHeight="1">
      <c r="B251" s="45"/>
      <c r="C251" s="234" t="s">
        <v>486</v>
      </c>
      <c r="D251" s="234" t="s">
        <v>172</v>
      </c>
      <c r="E251" s="235" t="s">
        <v>487</v>
      </c>
      <c r="F251" s="236" t="s">
        <v>488</v>
      </c>
      <c r="G251" s="237" t="s">
        <v>199</v>
      </c>
      <c r="H251" s="238">
        <v>0.68000000000000005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0.00027999999999999998</v>
      </c>
      <c r="R251" s="243">
        <f>Q251*H251</f>
        <v>0.00019039999999999999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848</v>
      </c>
    </row>
    <row r="252" s="1" customFormat="1" ht="25.5" customHeight="1">
      <c r="B252" s="45"/>
      <c r="C252" s="234" t="s">
        <v>490</v>
      </c>
      <c r="D252" s="234" t="s">
        <v>172</v>
      </c>
      <c r="E252" s="235" t="s">
        <v>491</v>
      </c>
      <c r="F252" s="236" t="s">
        <v>492</v>
      </c>
      <c r="G252" s="237" t="s">
        <v>199</v>
      </c>
      <c r="H252" s="238">
        <v>0.68000000000000005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0.00027</v>
      </c>
      <c r="R252" s="243">
        <f>Q252*H252</f>
        <v>0.00018360000000000002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849</v>
      </c>
    </row>
    <row r="253" s="12" customFormat="1">
      <c r="B253" s="246"/>
      <c r="C253" s="247"/>
      <c r="D253" s="248" t="s">
        <v>183</v>
      </c>
      <c r="E253" s="249" t="s">
        <v>21</v>
      </c>
      <c r="F253" s="250" t="s">
        <v>850</v>
      </c>
      <c r="G253" s="247"/>
      <c r="H253" s="251">
        <v>0.68000000000000005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183</v>
      </c>
      <c r="AU253" s="257" t="s">
        <v>80</v>
      </c>
      <c r="AV253" s="12" t="s">
        <v>80</v>
      </c>
      <c r="AW253" s="12" t="s">
        <v>35</v>
      </c>
      <c r="AX253" s="12" t="s">
        <v>76</v>
      </c>
      <c r="AY253" s="257" t="s">
        <v>169</v>
      </c>
    </row>
    <row r="254" s="11" customFormat="1" ht="29.88" customHeight="1">
      <c r="B254" s="218"/>
      <c r="C254" s="219"/>
      <c r="D254" s="220" t="s">
        <v>71</v>
      </c>
      <c r="E254" s="232" t="s">
        <v>495</v>
      </c>
      <c r="F254" s="232" t="s">
        <v>496</v>
      </c>
      <c r="G254" s="219"/>
      <c r="H254" s="219"/>
      <c r="I254" s="222"/>
      <c r="J254" s="233">
        <f>BK254</f>
        <v>0</v>
      </c>
      <c r="K254" s="219"/>
      <c r="L254" s="224"/>
      <c r="M254" s="225"/>
      <c r="N254" s="226"/>
      <c r="O254" s="226"/>
      <c r="P254" s="227">
        <f>SUM(P255:P268)</f>
        <v>0</v>
      </c>
      <c r="Q254" s="226"/>
      <c r="R254" s="227">
        <f>SUM(R255:R268)</f>
        <v>0.0310134</v>
      </c>
      <c r="S254" s="226"/>
      <c r="T254" s="228">
        <f>SUM(T255:T268)</f>
        <v>0</v>
      </c>
      <c r="AR254" s="229" t="s">
        <v>80</v>
      </c>
      <c r="AT254" s="230" t="s">
        <v>71</v>
      </c>
      <c r="AU254" s="230" t="s">
        <v>76</v>
      </c>
      <c r="AY254" s="229" t="s">
        <v>169</v>
      </c>
      <c r="BK254" s="231">
        <f>SUM(BK255:BK268)</f>
        <v>0</v>
      </c>
    </row>
    <row r="255" s="1" customFormat="1" ht="16.5" customHeight="1">
      <c r="B255" s="45"/>
      <c r="C255" s="234" t="s">
        <v>497</v>
      </c>
      <c r="D255" s="234" t="s">
        <v>172</v>
      </c>
      <c r="E255" s="235" t="s">
        <v>498</v>
      </c>
      <c r="F255" s="236" t="s">
        <v>499</v>
      </c>
      <c r="G255" s="237" t="s">
        <v>199</v>
      </c>
      <c r="H255" s="238">
        <v>77.462000000000003</v>
      </c>
      <c r="I255" s="239"/>
      <c r="J255" s="240">
        <f>ROUND(I255*H255,2)</f>
        <v>0</v>
      </c>
      <c r="K255" s="236" t="s">
        <v>181</v>
      </c>
      <c r="L255" s="71"/>
      <c r="M255" s="241" t="s">
        <v>21</v>
      </c>
      <c r="N255" s="242" t="s">
        <v>43</v>
      </c>
      <c r="O255" s="46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AR255" s="23" t="s">
        <v>252</v>
      </c>
      <c r="AT255" s="23" t="s">
        <v>172</v>
      </c>
      <c r="AU255" s="23" t="s">
        <v>80</v>
      </c>
      <c r="AY255" s="23" t="s">
        <v>169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23" t="s">
        <v>76</v>
      </c>
      <c r="BK255" s="245">
        <f>ROUND(I255*H255,2)</f>
        <v>0</v>
      </c>
      <c r="BL255" s="23" t="s">
        <v>252</v>
      </c>
      <c r="BM255" s="23" t="s">
        <v>851</v>
      </c>
    </row>
    <row r="256" s="12" customFormat="1">
      <c r="B256" s="246"/>
      <c r="C256" s="247"/>
      <c r="D256" s="248" t="s">
        <v>183</v>
      </c>
      <c r="E256" s="249" t="s">
        <v>21</v>
      </c>
      <c r="F256" s="250" t="s">
        <v>852</v>
      </c>
      <c r="G256" s="247"/>
      <c r="H256" s="251">
        <v>19.238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183</v>
      </c>
      <c r="AU256" s="257" t="s">
        <v>80</v>
      </c>
      <c r="AV256" s="12" t="s">
        <v>80</v>
      </c>
      <c r="AW256" s="12" t="s">
        <v>35</v>
      </c>
      <c r="AX256" s="12" t="s">
        <v>72</v>
      </c>
      <c r="AY256" s="257" t="s">
        <v>169</v>
      </c>
    </row>
    <row r="257" s="12" customFormat="1">
      <c r="B257" s="246"/>
      <c r="C257" s="247"/>
      <c r="D257" s="248" t="s">
        <v>183</v>
      </c>
      <c r="E257" s="249" t="s">
        <v>21</v>
      </c>
      <c r="F257" s="250" t="s">
        <v>502</v>
      </c>
      <c r="G257" s="247"/>
      <c r="H257" s="251">
        <v>-1.5760000000000001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183</v>
      </c>
      <c r="AU257" s="257" t="s">
        <v>80</v>
      </c>
      <c r="AV257" s="12" t="s">
        <v>80</v>
      </c>
      <c r="AW257" s="12" t="s">
        <v>35</v>
      </c>
      <c r="AX257" s="12" t="s">
        <v>72</v>
      </c>
      <c r="AY257" s="257" t="s">
        <v>169</v>
      </c>
    </row>
    <row r="258" s="12" customFormat="1">
      <c r="B258" s="246"/>
      <c r="C258" s="247"/>
      <c r="D258" s="248" t="s">
        <v>183</v>
      </c>
      <c r="E258" s="249" t="s">
        <v>21</v>
      </c>
      <c r="F258" s="250" t="s">
        <v>207</v>
      </c>
      <c r="G258" s="247"/>
      <c r="H258" s="251">
        <v>-3.6000000000000001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183</v>
      </c>
      <c r="AU258" s="257" t="s">
        <v>80</v>
      </c>
      <c r="AV258" s="12" t="s">
        <v>80</v>
      </c>
      <c r="AW258" s="12" t="s">
        <v>35</v>
      </c>
      <c r="AX258" s="12" t="s">
        <v>72</v>
      </c>
      <c r="AY258" s="257" t="s">
        <v>169</v>
      </c>
    </row>
    <row r="259" s="12" customFormat="1">
      <c r="B259" s="246"/>
      <c r="C259" s="247"/>
      <c r="D259" s="248" t="s">
        <v>183</v>
      </c>
      <c r="E259" s="249" t="s">
        <v>21</v>
      </c>
      <c r="F259" s="250" t="s">
        <v>853</v>
      </c>
      <c r="G259" s="247"/>
      <c r="H259" s="251">
        <v>63.399999999999999</v>
      </c>
      <c r="I259" s="252"/>
      <c r="J259" s="247"/>
      <c r="K259" s="247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183</v>
      </c>
      <c r="AU259" s="257" t="s">
        <v>80</v>
      </c>
      <c r="AV259" s="12" t="s">
        <v>80</v>
      </c>
      <c r="AW259" s="12" t="s">
        <v>35</v>
      </c>
      <c r="AX259" s="12" t="s">
        <v>72</v>
      </c>
      <c r="AY259" s="257" t="s">
        <v>169</v>
      </c>
    </row>
    <row r="260" s="13" customFormat="1">
      <c r="B260" s="270"/>
      <c r="C260" s="271"/>
      <c r="D260" s="248" t="s">
        <v>183</v>
      </c>
      <c r="E260" s="272" t="s">
        <v>21</v>
      </c>
      <c r="F260" s="273" t="s">
        <v>209</v>
      </c>
      <c r="G260" s="271"/>
      <c r="H260" s="274">
        <v>77.462000000000003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AT260" s="280" t="s">
        <v>183</v>
      </c>
      <c r="AU260" s="280" t="s">
        <v>80</v>
      </c>
      <c r="AV260" s="13" t="s">
        <v>95</v>
      </c>
      <c r="AW260" s="13" t="s">
        <v>35</v>
      </c>
      <c r="AX260" s="13" t="s">
        <v>76</v>
      </c>
      <c r="AY260" s="280" t="s">
        <v>169</v>
      </c>
    </row>
    <row r="261" s="1" customFormat="1" ht="25.5" customHeight="1">
      <c r="B261" s="45"/>
      <c r="C261" s="234" t="s">
        <v>505</v>
      </c>
      <c r="D261" s="234" t="s">
        <v>172</v>
      </c>
      <c r="E261" s="235" t="s">
        <v>506</v>
      </c>
      <c r="F261" s="236" t="s">
        <v>507</v>
      </c>
      <c r="G261" s="237" t="s">
        <v>199</v>
      </c>
      <c r="H261" s="238">
        <v>93.980000000000004</v>
      </c>
      <c r="I261" s="239"/>
      <c r="J261" s="240">
        <f>ROUND(I261*H261,2)</f>
        <v>0</v>
      </c>
      <c r="K261" s="236" t="s">
        <v>181</v>
      </c>
      <c r="L261" s="71"/>
      <c r="M261" s="241" t="s">
        <v>21</v>
      </c>
      <c r="N261" s="242" t="s">
        <v>43</v>
      </c>
      <c r="O261" s="46"/>
      <c r="P261" s="243">
        <f>O261*H261</f>
        <v>0</v>
      </c>
      <c r="Q261" s="243">
        <v>0.00020000000000000001</v>
      </c>
      <c r="R261" s="243">
        <f>Q261*H261</f>
        <v>0.018796</v>
      </c>
      <c r="S261" s="243">
        <v>0</v>
      </c>
      <c r="T261" s="244">
        <f>S261*H261</f>
        <v>0</v>
      </c>
      <c r="AR261" s="23" t="s">
        <v>252</v>
      </c>
      <c r="AT261" s="23" t="s">
        <v>172</v>
      </c>
      <c r="AU261" s="23" t="s">
        <v>80</v>
      </c>
      <c r="AY261" s="23" t="s">
        <v>169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23" t="s">
        <v>76</v>
      </c>
      <c r="BK261" s="245">
        <f>ROUND(I261*H261,2)</f>
        <v>0</v>
      </c>
      <c r="BL261" s="23" t="s">
        <v>252</v>
      </c>
      <c r="BM261" s="23" t="s">
        <v>854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852</v>
      </c>
      <c r="G262" s="247"/>
      <c r="H262" s="251">
        <v>19.238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2" customFormat="1">
      <c r="B263" s="246"/>
      <c r="C263" s="247"/>
      <c r="D263" s="248" t="s">
        <v>183</v>
      </c>
      <c r="E263" s="249" t="s">
        <v>21</v>
      </c>
      <c r="F263" s="250" t="s">
        <v>502</v>
      </c>
      <c r="G263" s="247"/>
      <c r="H263" s="251">
        <v>-1.5760000000000001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183</v>
      </c>
      <c r="AU263" s="257" t="s">
        <v>80</v>
      </c>
      <c r="AV263" s="12" t="s">
        <v>80</v>
      </c>
      <c r="AW263" s="12" t="s">
        <v>35</v>
      </c>
      <c r="AX263" s="12" t="s">
        <v>72</v>
      </c>
      <c r="AY263" s="257" t="s">
        <v>169</v>
      </c>
    </row>
    <row r="264" s="12" customFormat="1">
      <c r="B264" s="246"/>
      <c r="C264" s="247"/>
      <c r="D264" s="248" t="s">
        <v>183</v>
      </c>
      <c r="E264" s="249" t="s">
        <v>21</v>
      </c>
      <c r="F264" s="250" t="s">
        <v>855</v>
      </c>
      <c r="G264" s="247"/>
      <c r="H264" s="251">
        <v>16.518000000000001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183</v>
      </c>
      <c r="AU264" s="257" t="s">
        <v>80</v>
      </c>
      <c r="AV264" s="12" t="s">
        <v>80</v>
      </c>
      <c r="AW264" s="12" t="s">
        <v>35</v>
      </c>
      <c r="AX264" s="12" t="s">
        <v>72</v>
      </c>
      <c r="AY264" s="257" t="s">
        <v>169</v>
      </c>
    </row>
    <row r="265" s="12" customFormat="1">
      <c r="B265" s="246"/>
      <c r="C265" s="247"/>
      <c r="D265" s="248" t="s">
        <v>183</v>
      </c>
      <c r="E265" s="249" t="s">
        <v>21</v>
      </c>
      <c r="F265" s="250" t="s">
        <v>207</v>
      </c>
      <c r="G265" s="247"/>
      <c r="H265" s="251">
        <v>-3.6000000000000001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183</v>
      </c>
      <c r="AU265" s="257" t="s">
        <v>80</v>
      </c>
      <c r="AV265" s="12" t="s">
        <v>80</v>
      </c>
      <c r="AW265" s="12" t="s">
        <v>35</v>
      </c>
      <c r="AX265" s="12" t="s">
        <v>72</v>
      </c>
      <c r="AY265" s="257" t="s">
        <v>169</v>
      </c>
    </row>
    <row r="266" s="12" customFormat="1">
      <c r="B266" s="246"/>
      <c r="C266" s="247"/>
      <c r="D266" s="248" t="s">
        <v>183</v>
      </c>
      <c r="E266" s="249" t="s">
        <v>21</v>
      </c>
      <c r="F266" s="250" t="s">
        <v>856</v>
      </c>
      <c r="G266" s="247"/>
      <c r="H266" s="251">
        <v>63.399999999999999</v>
      </c>
      <c r="I266" s="252"/>
      <c r="J266" s="247"/>
      <c r="K266" s="247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183</v>
      </c>
      <c r="AU266" s="257" t="s">
        <v>80</v>
      </c>
      <c r="AV266" s="12" t="s">
        <v>80</v>
      </c>
      <c r="AW266" s="12" t="s">
        <v>35</v>
      </c>
      <c r="AX266" s="12" t="s">
        <v>72</v>
      </c>
      <c r="AY266" s="257" t="s">
        <v>169</v>
      </c>
    </row>
    <row r="267" s="13" customFormat="1">
      <c r="B267" s="270"/>
      <c r="C267" s="271"/>
      <c r="D267" s="248" t="s">
        <v>183</v>
      </c>
      <c r="E267" s="272" t="s">
        <v>21</v>
      </c>
      <c r="F267" s="273" t="s">
        <v>209</v>
      </c>
      <c r="G267" s="271"/>
      <c r="H267" s="274">
        <v>93.980000000000004</v>
      </c>
      <c r="I267" s="275"/>
      <c r="J267" s="271"/>
      <c r="K267" s="271"/>
      <c r="L267" s="276"/>
      <c r="M267" s="277"/>
      <c r="N267" s="278"/>
      <c r="O267" s="278"/>
      <c r="P267" s="278"/>
      <c r="Q267" s="278"/>
      <c r="R267" s="278"/>
      <c r="S267" s="278"/>
      <c r="T267" s="279"/>
      <c r="AT267" s="280" t="s">
        <v>183</v>
      </c>
      <c r="AU267" s="280" t="s">
        <v>80</v>
      </c>
      <c r="AV267" s="13" t="s">
        <v>95</v>
      </c>
      <c r="AW267" s="13" t="s">
        <v>35</v>
      </c>
      <c r="AX267" s="13" t="s">
        <v>76</v>
      </c>
      <c r="AY267" s="280" t="s">
        <v>169</v>
      </c>
    </row>
    <row r="268" s="1" customFormat="1" ht="25.5" customHeight="1">
      <c r="B268" s="45"/>
      <c r="C268" s="234" t="s">
        <v>511</v>
      </c>
      <c r="D268" s="234" t="s">
        <v>172</v>
      </c>
      <c r="E268" s="235" t="s">
        <v>512</v>
      </c>
      <c r="F268" s="236" t="s">
        <v>513</v>
      </c>
      <c r="G268" s="237" t="s">
        <v>199</v>
      </c>
      <c r="H268" s="238">
        <v>93.980000000000004</v>
      </c>
      <c r="I268" s="239"/>
      <c r="J268" s="240">
        <f>ROUND(I268*H268,2)</f>
        <v>0</v>
      </c>
      <c r="K268" s="236" t="s">
        <v>181</v>
      </c>
      <c r="L268" s="71"/>
      <c r="M268" s="241" t="s">
        <v>21</v>
      </c>
      <c r="N268" s="242" t="s">
        <v>43</v>
      </c>
      <c r="O268" s="46"/>
      <c r="P268" s="243">
        <f>O268*H268</f>
        <v>0</v>
      </c>
      <c r="Q268" s="243">
        <v>0.00012999999999999999</v>
      </c>
      <c r="R268" s="243">
        <f>Q268*H268</f>
        <v>0.0122174</v>
      </c>
      <c r="S268" s="243">
        <v>0</v>
      </c>
      <c r="T268" s="244">
        <f>S268*H268</f>
        <v>0</v>
      </c>
      <c r="AR268" s="23" t="s">
        <v>252</v>
      </c>
      <c r="AT268" s="23" t="s">
        <v>172</v>
      </c>
      <c r="AU268" s="23" t="s">
        <v>80</v>
      </c>
      <c r="AY268" s="23" t="s">
        <v>169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23" t="s">
        <v>76</v>
      </c>
      <c r="BK268" s="245">
        <f>ROUND(I268*H268,2)</f>
        <v>0</v>
      </c>
      <c r="BL268" s="23" t="s">
        <v>252</v>
      </c>
      <c r="BM268" s="23" t="s">
        <v>857</v>
      </c>
    </row>
    <row r="269" s="11" customFormat="1" ht="37.44" customHeight="1">
      <c r="B269" s="218"/>
      <c r="C269" s="219"/>
      <c r="D269" s="220" t="s">
        <v>71</v>
      </c>
      <c r="E269" s="221" t="s">
        <v>190</v>
      </c>
      <c r="F269" s="221" t="s">
        <v>515</v>
      </c>
      <c r="G269" s="219"/>
      <c r="H269" s="219"/>
      <c r="I269" s="222"/>
      <c r="J269" s="223">
        <f>BK269</f>
        <v>0</v>
      </c>
      <c r="K269" s="219"/>
      <c r="L269" s="224"/>
      <c r="M269" s="225"/>
      <c r="N269" s="226"/>
      <c r="O269" s="226"/>
      <c r="P269" s="227">
        <f>P270</f>
        <v>0</v>
      </c>
      <c r="Q269" s="226"/>
      <c r="R269" s="227">
        <f>R270</f>
        <v>0</v>
      </c>
      <c r="S269" s="226"/>
      <c r="T269" s="228">
        <f>T270</f>
        <v>0</v>
      </c>
      <c r="AR269" s="229" t="s">
        <v>91</v>
      </c>
      <c r="AT269" s="230" t="s">
        <v>71</v>
      </c>
      <c r="AU269" s="230" t="s">
        <v>72</v>
      </c>
      <c r="AY269" s="229" t="s">
        <v>169</v>
      </c>
      <c r="BK269" s="231">
        <f>BK270</f>
        <v>0</v>
      </c>
    </row>
    <row r="270" s="11" customFormat="1" ht="19.92" customHeight="1">
      <c r="B270" s="218"/>
      <c r="C270" s="219"/>
      <c r="D270" s="220" t="s">
        <v>71</v>
      </c>
      <c r="E270" s="232" t="s">
        <v>516</v>
      </c>
      <c r="F270" s="232" t="s">
        <v>517</v>
      </c>
      <c r="G270" s="219"/>
      <c r="H270" s="219"/>
      <c r="I270" s="222"/>
      <c r="J270" s="233">
        <f>BK270</f>
        <v>0</v>
      </c>
      <c r="K270" s="219"/>
      <c r="L270" s="224"/>
      <c r="M270" s="225"/>
      <c r="N270" s="226"/>
      <c r="O270" s="226"/>
      <c r="P270" s="227">
        <f>SUM(P271:P278)</f>
        <v>0</v>
      </c>
      <c r="Q270" s="226"/>
      <c r="R270" s="227">
        <f>SUM(R271:R278)</f>
        <v>0</v>
      </c>
      <c r="S270" s="226"/>
      <c r="T270" s="228">
        <f>SUM(T271:T278)</f>
        <v>0</v>
      </c>
      <c r="AR270" s="229" t="s">
        <v>91</v>
      </c>
      <c r="AT270" s="230" t="s">
        <v>71</v>
      </c>
      <c r="AU270" s="230" t="s">
        <v>76</v>
      </c>
      <c r="AY270" s="229" t="s">
        <v>169</v>
      </c>
      <c r="BK270" s="231">
        <f>SUM(BK271:BK278)</f>
        <v>0</v>
      </c>
    </row>
    <row r="271" s="1" customFormat="1" ht="16.5" customHeight="1">
      <c r="B271" s="45"/>
      <c r="C271" s="234" t="s">
        <v>518</v>
      </c>
      <c r="D271" s="234" t="s">
        <v>172</v>
      </c>
      <c r="E271" s="235" t="s">
        <v>519</v>
      </c>
      <c r="F271" s="236" t="s">
        <v>520</v>
      </c>
      <c r="G271" s="237" t="s">
        <v>175</v>
      </c>
      <c r="H271" s="238">
        <v>1</v>
      </c>
      <c r="I271" s="239"/>
      <c r="J271" s="240">
        <f>ROUND(I271*H271,2)</f>
        <v>0</v>
      </c>
      <c r="K271" s="236" t="s">
        <v>21</v>
      </c>
      <c r="L271" s="71"/>
      <c r="M271" s="241" t="s">
        <v>21</v>
      </c>
      <c r="N271" s="242" t="s">
        <v>43</v>
      </c>
      <c r="O271" s="46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AR271" s="23" t="s">
        <v>511</v>
      </c>
      <c r="AT271" s="23" t="s">
        <v>172</v>
      </c>
      <c r="AU271" s="23" t="s">
        <v>80</v>
      </c>
      <c r="AY271" s="23" t="s">
        <v>169</v>
      </c>
      <c r="BE271" s="245">
        <f>IF(N271="základní",J271,0)</f>
        <v>0</v>
      </c>
      <c r="BF271" s="245">
        <f>IF(N271="snížená",J271,0)</f>
        <v>0</v>
      </c>
      <c r="BG271" s="245">
        <f>IF(N271="zákl. přenesená",J271,0)</f>
        <v>0</v>
      </c>
      <c r="BH271" s="245">
        <f>IF(N271="sníž. přenesená",J271,0)</f>
        <v>0</v>
      </c>
      <c r="BI271" s="245">
        <f>IF(N271="nulová",J271,0)</f>
        <v>0</v>
      </c>
      <c r="BJ271" s="23" t="s">
        <v>76</v>
      </c>
      <c r="BK271" s="245">
        <f>ROUND(I271*H271,2)</f>
        <v>0</v>
      </c>
      <c r="BL271" s="23" t="s">
        <v>511</v>
      </c>
      <c r="BM271" s="23" t="s">
        <v>858</v>
      </c>
    </row>
    <row r="272" s="12" customFormat="1">
      <c r="B272" s="246"/>
      <c r="C272" s="247"/>
      <c r="D272" s="248" t="s">
        <v>183</v>
      </c>
      <c r="E272" s="249" t="s">
        <v>21</v>
      </c>
      <c r="F272" s="250" t="s">
        <v>522</v>
      </c>
      <c r="G272" s="247"/>
      <c r="H272" s="251">
        <v>1</v>
      </c>
      <c r="I272" s="252"/>
      <c r="J272" s="247"/>
      <c r="K272" s="247"/>
      <c r="L272" s="253"/>
      <c r="M272" s="254"/>
      <c r="N272" s="255"/>
      <c r="O272" s="255"/>
      <c r="P272" s="255"/>
      <c r="Q272" s="255"/>
      <c r="R272" s="255"/>
      <c r="S272" s="255"/>
      <c r="T272" s="256"/>
      <c r="AT272" s="257" t="s">
        <v>183</v>
      </c>
      <c r="AU272" s="257" t="s">
        <v>80</v>
      </c>
      <c r="AV272" s="12" t="s">
        <v>80</v>
      </c>
      <c r="AW272" s="12" t="s">
        <v>35</v>
      </c>
      <c r="AX272" s="12" t="s">
        <v>76</v>
      </c>
      <c r="AY272" s="257" t="s">
        <v>169</v>
      </c>
    </row>
    <row r="273" s="1" customFormat="1" ht="16.5" customHeight="1">
      <c r="B273" s="45"/>
      <c r="C273" s="234" t="s">
        <v>523</v>
      </c>
      <c r="D273" s="234" t="s">
        <v>172</v>
      </c>
      <c r="E273" s="235" t="s">
        <v>524</v>
      </c>
      <c r="F273" s="236" t="s">
        <v>525</v>
      </c>
      <c r="G273" s="237" t="s">
        <v>175</v>
      </c>
      <c r="H273" s="238">
        <v>1</v>
      </c>
      <c r="I273" s="239"/>
      <c r="J273" s="240">
        <f>ROUND(I273*H273,2)</f>
        <v>0</v>
      </c>
      <c r="K273" s="236" t="s">
        <v>21</v>
      </c>
      <c r="L273" s="71"/>
      <c r="M273" s="241" t="s">
        <v>21</v>
      </c>
      <c r="N273" s="242" t="s">
        <v>43</v>
      </c>
      <c r="O273" s="46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AR273" s="23" t="s">
        <v>511</v>
      </c>
      <c r="AT273" s="23" t="s">
        <v>172</v>
      </c>
      <c r="AU273" s="23" t="s">
        <v>80</v>
      </c>
      <c r="AY273" s="23" t="s">
        <v>169</v>
      </c>
      <c r="BE273" s="245">
        <f>IF(N273="základní",J273,0)</f>
        <v>0</v>
      </c>
      <c r="BF273" s="245">
        <f>IF(N273="snížená",J273,0)</f>
        <v>0</v>
      </c>
      <c r="BG273" s="245">
        <f>IF(N273="zákl. přenesená",J273,0)</f>
        <v>0</v>
      </c>
      <c r="BH273" s="245">
        <f>IF(N273="sníž. přenesená",J273,0)</f>
        <v>0</v>
      </c>
      <c r="BI273" s="245">
        <f>IF(N273="nulová",J273,0)</f>
        <v>0</v>
      </c>
      <c r="BJ273" s="23" t="s">
        <v>76</v>
      </c>
      <c r="BK273" s="245">
        <f>ROUND(I273*H273,2)</f>
        <v>0</v>
      </c>
      <c r="BL273" s="23" t="s">
        <v>511</v>
      </c>
      <c r="BM273" s="23" t="s">
        <v>859</v>
      </c>
    </row>
    <row r="274" s="12" customFormat="1">
      <c r="B274" s="246"/>
      <c r="C274" s="247"/>
      <c r="D274" s="248" t="s">
        <v>183</v>
      </c>
      <c r="E274" s="249" t="s">
        <v>21</v>
      </c>
      <c r="F274" s="250" t="s">
        <v>527</v>
      </c>
      <c r="G274" s="247"/>
      <c r="H274" s="251">
        <v>1</v>
      </c>
      <c r="I274" s="252"/>
      <c r="J274" s="247"/>
      <c r="K274" s="247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183</v>
      </c>
      <c r="AU274" s="257" t="s">
        <v>80</v>
      </c>
      <c r="AV274" s="12" t="s">
        <v>80</v>
      </c>
      <c r="AW274" s="12" t="s">
        <v>35</v>
      </c>
      <c r="AX274" s="12" t="s">
        <v>76</v>
      </c>
      <c r="AY274" s="257" t="s">
        <v>169</v>
      </c>
    </row>
    <row r="275" s="1" customFormat="1" ht="16.5" customHeight="1">
      <c r="B275" s="45"/>
      <c r="C275" s="234" t="s">
        <v>528</v>
      </c>
      <c r="D275" s="234" t="s">
        <v>172</v>
      </c>
      <c r="E275" s="235" t="s">
        <v>529</v>
      </c>
      <c r="F275" s="236" t="s">
        <v>530</v>
      </c>
      <c r="G275" s="237" t="s">
        <v>175</v>
      </c>
      <c r="H275" s="238">
        <v>1</v>
      </c>
      <c r="I275" s="239"/>
      <c r="J275" s="240">
        <f>ROUND(I275*H275,2)</f>
        <v>0</v>
      </c>
      <c r="K275" s="236" t="s">
        <v>21</v>
      </c>
      <c r="L275" s="71"/>
      <c r="M275" s="241" t="s">
        <v>21</v>
      </c>
      <c r="N275" s="242" t="s">
        <v>43</v>
      </c>
      <c r="O275" s="46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AR275" s="23" t="s">
        <v>511</v>
      </c>
      <c r="AT275" s="23" t="s">
        <v>172</v>
      </c>
      <c r="AU275" s="23" t="s">
        <v>80</v>
      </c>
      <c r="AY275" s="23" t="s">
        <v>169</v>
      </c>
      <c r="BE275" s="245">
        <f>IF(N275="základní",J275,0)</f>
        <v>0</v>
      </c>
      <c r="BF275" s="245">
        <f>IF(N275="snížená",J275,0)</f>
        <v>0</v>
      </c>
      <c r="BG275" s="245">
        <f>IF(N275="zákl. přenesená",J275,0)</f>
        <v>0</v>
      </c>
      <c r="BH275" s="245">
        <f>IF(N275="sníž. přenesená",J275,0)</f>
        <v>0</v>
      </c>
      <c r="BI275" s="245">
        <f>IF(N275="nulová",J275,0)</f>
        <v>0</v>
      </c>
      <c r="BJ275" s="23" t="s">
        <v>76</v>
      </c>
      <c r="BK275" s="245">
        <f>ROUND(I275*H275,2)</f>
        <v>0</v>
      </c>
      <c r="BL275" s="23" t="s">
        <v>511</v>
      </c>
      <c r="BM275" s="23" t="s">
        <v>860</v>
      </c>
    </row>
    <row r="276" s="12" customFormat="1">
      <c r="B276" s="246"/>
      <c r="C276" s="247"/>
      <c r="D276" s="248" t="s">
        <v>183</v>
      </c>
      <c r="E276" s="249" t="s">
        <v>21</v>
      </c>
      <c r="F276" s="250" t="s">
        <v>532</v>
      </c>
      <c r="G276" s="247"/>
      <c r="H276" s="251">
        <v>1</v>
      </c>
      <c r="I276" s="252"/>
      <c r="J276" s="247"/>
      <c r="K276" s="247"/>
      <c r="L276" s="253"/>
      <c r="M276" s="254"/>
      <c r="N276" s="255"/>
      <c r="O276" s="255"/>
      <c r="P276" s="255"/>
      <c r="Q276" s="255"/>
      <c r="R276" s="255"/>
      <c r="S276" s="255"/>
      <c r="T276" s="256"/>
      <c r="AT276" s="257" t="s">
        <v>183</v>
      </c>
      <c r="AU276" s="257" t="s">
        <v>80</v>
      </c>
      <c r="AV276" s="12" t="s">
        <v>80</v>
      </c>
      <c r="AW276" s="12" t="s">
        <v>35</v>
      </c>
      <c r="AX276" s="12" t="s">
        <v>76</v>
      </c>
      <c r="AY276" s="257" t="s">
        <v>169</v>
      </c>
    </row>
    <row r="277" s="1" customFormat="1" ht="16.5" customHeight="1">
      <c r="B277" s="45"/>
      <c r="C277" s="234" t="s">
        <v>533</v>
      </c>
      <c r="D277" s="234" t="s">
        <v>172</v>
      </c>
      <c r="E277" s="235" t="s">
        <v>534</v>
      </c>
      <c r="F277" s="236" t="s">
        <v>535</v>
      </c>
      <c r="G277" s="237" t="s">
        <v>175</v>
      </c>
      <c r="H277" s="238">
        <v>1</v>
      </c>
      <c r="I277" s="239"/>
      <c r="J277" s="240">
        <f>ROUND(I277*H277,2)</f>
        <v>0</v>
      </c>
      <c r="K277" s="236" t="s">
        <v>21</v>
      </c>
      <c r="L277" s="71"/>
      <c r="M277" s="241" t="s">
        <v>21</v>
      </c>
      <c r="N277" s="242" t="s">
        <v>43</v>
      </c>
      <c r="O277" s="46"/>
      <c r="P277" s="243">
        <f>O277*H277</f>
        <v>0</v>
      </c>
      <c r="Q277" s="243">
        <v>0</v>
      </c>
      <c r="R277" s="243">
        <f>Q277*H277</f>
        <v>0</v>
      </c>
      <c r="S277" s="243">
        <v>0</v>
      </c>
      <c r="T277" s="244">
        <f>S277*H277</f>
        <v>0</v>
      </c>
      <c r="AR277" s="23" t="s">
        <v>511</v>
      </c>
      <c r="AT277" s="23" t="s">
        <v>172</v>
      </c>
      <c r="AU277" s="23" t="s">
        <v>80</v>
      </c>
      <c r="AY277" s="23" t="s">
        <v>169</v>
      </c>
      <c r="BE277" s="245">
        <f>IF(N277="základní",J277,0)</f>
        <v>0</v>
      </c>
      <c r="BF277" s="245">
        <f>IF(N277="snížená",J277,0)</f>
        <v>0</v>
      </c>
      <c r="BG277" s="245">
        <f>IF(N277="zákl. přenesená",J277,0)</f>
        <v>0</v>
      </c>
      <c r="BH277" s="245">
        <f>IF(N277="sníž. přenesená",J277,0)</f>
        <v>0</v>
      </c>
      <c r="BI277" s="245">
        <f>IF(N277="nulová",J277,0)</f>
        <v>0</v>
      </c>
      <c r="BJ277" s="23" t="s">
        <v>76</v>
      </c>
      <c r="BK277" s="245">
        <f>ROUND(I277*H277,2)</f>
        <v>0</v>
      </c>
      <c r="BL277" s="23" t="s">
        <v>511</v>
      </c>
      <c r="BM277" s="23" t="s">
        <v>861</v>
      </c>
    </row>
    <row r="278" s="12" customFormat="1">
      <c r="B278" s="246"/>
      <c r="C278" s="247"/>
      <c r="D278" s="248" t="s">
        <v>183</v>
      </c>
      <c r="E278" s="249" t="s">
        <v>21</v>
      </c>
      <c r="F278" s="250" t="s">
        <v>537</v>
      </c>
      <c r="G278" s="247"/>
      <c r="H278" s="251">
        <v>1</v>
      </c>
      <c r="I278" s="252"/>
      <c r="J278" s="247"/>
      <c r="K278" s="247"/>
      <c r="L278" s="253"/>
      <c r="M278" s="254"/>
      <c r="N278" s="255"/>
      <c r="O278" s="255"/>
      <c r="P278" s="255"/>
      <c r="Q278" s="255"/>
      <c r="R278" s="255"/>
      <c r="S278" s="255"/>
      <c r="T278" s="256"/>
      <c r="AT278" s="257" t="s">
        <v>183</v>
      </c>
      <c r="AU278" s="257" t="s">
        <v>80</v>
      </c>
      <c r="AV278" s="12" t="s">
        <v>80</v>
      </c>
      <c r="AW278" s="12" t="s">
        <v>35</v>
      </c>
      <c r="AX278" s="12" t="s">
        <v>76</v>
      </c>
      <c r="AY278" s="257" t="s">
        <v>169</v>
      </c>
    </row>
    <row r="279" s="11" customFormat="1" ht="37.44" customHeight="1">
      <c r="B279" s="218"/>
      <c r="C279" s="219"/>
      <c r="D279" s="220" t="s">
        <v>71</v>
      </c>
      <c r="E279" s="221" t="s">
        <v>538</v>
      </c>
      <c r="F279" s="221" t="s">
        <v>539</v>
      </c>
      <c r="G279" s="219"/>
      <c r="H279" s="219"/>
      <c r="I279" s="222"/>
      <c r="J279" s="223">
        <f>BK279</f>
        <v>0</v>
      </c>
      <c r="K279" s="219"/>
      <c r="L279" s="224"/>
      <c r="M279" s="225"/>
      <c r="N279" s="226"/>
      <c r="O279" s="226"/>
      <c r="P279" s="227">
        <f>SUM(P280:P284)</f>
        <v>0</v>
      </c>
      <c r="Q279" s="226"/>
      <c r="R279" s="227">
        <f>SUM(R280:R284)</f>
        <v>0</v>
      </c>
      <c r="S279" s="226"/>
      <c r="T279" s="228">
        <f>SUM(T280:T284)</f>
        <v>0</v>
      </c>
      <c r="AR279" s="229" t="s">
        <v>95</v>
      </c>
      <c r="AT279" s="230" t="s">
        <v>71</v>
      </c>
      <c r="AU279" s="230" t="s">
        <v>72</v>
      </c>
      <c r="AY279" s="229" t="s">
        <v>169</v>
      </c>
      <c r="BK279" s="231">
        <f>SUM(BK280:BK284)</f>
        <v>0</v>
      </c>
    </row>
    <row r="280" s="1" customFormat="1" ht="16.5" customHeight="1">
      <c r="B280" s="45"/>
      <c r="C280" s="234" t="s">
        <v>540</v>
      </c>
      <c r="D280" s="234" t="s">
        <v>172</v>
      </c>
      <c r="E280" s="235" t="s">
        <v>538</v>
      </c>
      <c r="F280" s="236" t="s">
        <v>541</v>
      </c>
      <c r="G280" s="237" t="s">
        <v>175</v>
      </c>
      <c r="H280" s="238">
        <v>1</v>
      </c>
      <c r="I280" s="239"/>
      <c r="J280" s="240">
        <f>ROUND(I280*H280,2)</f>
        <v>0</v>
      </c>
      <c r="K280" s="236" t="s">
        <v>21</v>
      </c>
      <c r="L280" s="71"/>
      <c r="M280" s="241" t="s">
        <v>21</v>
      </c>
      <c r="N280" s="242" t="s">
        <v>43</v>
      </c>
      <c r="O280" s="46"/>
      <c r="P280" s="243">
        <f>O280*H280</f>
        <v>0</v>
      </c>
      <c r="Q280" s="243">
        <v>0</v>
      </c>
      <c r="R280" s="243">
        <f>Q280*H280</f>
        <v>0</v>
      </c>
      <c r="S280" s="243">
        <v>0</v>
      </c>
      <c r="T280" s="244">
        <f>S280*H280</f>
        <v>0</v>
      </c>
      <c r="AR280" s="23" t="s">
        <v>542</v>
      </c>
      <c r="AT280" s="23" t="s">
        <v>172</v>
      </c>
      <c r="AU280" s="23" t="s">
        <v>76</v>
      </c>
      <c r="AY280" s="23" t="s">
        <v>169</v>
      </c>
      <c r="BE280" s="245">
        <f>IF(N280="základní",J280,0)</f>
        <v>0</v>
      </c>
      <c r="BF280" s="245">
        <f>IF(N280="snížená",J280,0)</f>
        <v>0</v>
      </c>
      <c r="BG280" s="245">
        <f>IF(N280="zákl. přenesená",J280,0)</f>
        <v>0</v>
      </c>
      <c r="BH280" s="245">
        <f>IF(N280="sníž. přenesená",J280,0)</f>
        <v>0</v>
      </c>
      <c r="BI280" s="245">
        <f>IF(N280="nulová",J280,0)</f>
        <v>0</v>
      </c>
      <c r="BJ280" s="23" t="s">
        <v>76</v>
      </c>
      <c r="BK280" s="245">
        <f>ROUND(I280*H280,2)</f>
        <v>0</v>
      </c>
      <c r="BL280" s="23" t="s">
        <v>542</v>
      </c>
      <c r="BM280" s="23" t="s">
        <v>862</v>
      </c>
    </row>
    <row r="281" s="12" customFormat="1">
      <c r="B281" s="246"/>
      <c r="C281" s="247"/>
      <c r="D281" s="248" t="s">
        <v>183</v>
      </c>
      <c r="E281" s="249" t="s">
        <v>21</v>
      </c>
      <c r="F281" s="250" t="s">
        <v>544</v>
      </c>
      <c r="G281" s="247"/>
      <c r="H281" s="251">
        <v>1</v>
      </c>
      <c r="I281" s="252"/>
      <c r="J281" s="247"/>
      <c r="K281" s="247"/>
      <c r="L281" s="253"/>
      <c r="M281" s="254"/>
      <c r="N281" s="255"/>
      <c r="O281" s="255"/>
      <c r="P281" s="255"/>
      <c r="Q281" s="255"/>
      <c r="R281" s="255"/>
      <c r="S281" s="255"/>
      <c r="T281" s="256"/>
      <c r="AT281" s="257" t="s">
        <v>183</v>
      </c>
      <c r="AU281" s="257" t="s">
        <v>76</v>
      </c>
      <c r="AV281" s="12" t="s">
        <v>80</v>
      </c>
      <c r="AW281" s="12" t="s">
        <v>35</v>
      </c>
      <c r="AX281" s="12" t="s">
        <v>76</v>
      </c>
      <c r="AY281" s="257" t="s">
        <v>169</v>
      </c>
    </row>
    <row r="282" s="1" customFormat="1" ht="16.5" customHeight="1">
      <c r="B282" s="45"/>
      <c r="C282" s="234" t="s">
        <v>545</v>
      </c>
      <c r="D282" s="234" t="s">
        <v>172</v>
      </c>
      <c r="E282" s="235" t="s">
        <v>546</v>
      </c>
      <c r="F282" s="236" t="s">
        <v>547</v>
      </c>
      <c r="G282" s="237" t="s">
        <v>175</v>
      </c>
      <c r="H282" s="238">
        <v>1</v>
      </c>
      <c r="I282" s="239"/>
      <c r="J282" s="240">
        <f>ROUND(I282*H282,2)</f>
        <v>0</v>
      </c>
      <c r="K282" s="236" t="s">
        <v>21</v>
      </c>
      <c r="L282" s="71"/>
      <c r="M282" s="241" t="s">
        <v>21</v>
      </c>
      <c r="N282" s="242" t="s">
        <v>43</v>
      </c>
      <c r="O282" s="46"/>
      <c r="P282" s="243">
        <f>O282*H282</f>
        <v>0</v>
      </c>
      <c r="Q282" s="243">
        <v>0</v>
      </c>
      <c r="R282" s="243">
        <f>Q282*H282</f>
        <v>0</v>
      </c>
      <c r="S282" s="243">
        <v>0</v>
      </c>
      <c r="T282" s="244">
        <f>S282*H282</f>
        <v>0</v>
      </c>
      <c r="AR282" s="23" t="s">
        <v>542</v>
      </c>
      <c r="AT282" s="23" t="s">
        <v>172</v>
      </c>
      <c r="AU282" s="23" t="s">
        <v>76</v>
      </c>
      <c r="AY282" s="23" t="s">
        <v>169</v>
      </c>
      <c r="BE282" s="245">
        <f>IF(N282="základní",J282,0)</f>
        <v>0</v>
      </c>
      <c r="BF282" s="245">
        <f>IF(N282="snížená",J282,0)</f>
        <v>0</v>
      </c>
      <c r="BG282" s="245">
        <f>IF(N282="zákl. přenesená",J282,0)</f>
        <v>0</v>
      </c>
      <c r="BH282" s="245">
        <f>IF(N282="sníž. přenesená",J282,0)</f>
        <v>0</v>
      </c>
      <c r="BI282" s="245">
        <f>IF(N282="nulová",J282,0)</f>
        <v>0</v>
      </c>
      <c r="BJ282" s="23" t="s">
        <v>76</v>
      </c>
      <c r="BK282" s="245">
        <f>ROUND(I282*H282,2)</f>
        <v>0</v>
      </c>
      <c r="BL282" s="23" t="s">
        <v>542</v>
      </c>
      <c r="BM282" s="23" t="s">
        <v>863</v>
      </c>
    </row>
    <row r="283" s="1" customFormat="1" ht="16.5" customHeight="1">
      <c r="B283" s="45"/>
      <c r="C283" s="234" t="s">
        <v>549</v>
      </c>
      <c r="D283" s="234" t="s">
        <v>172</v>
      </c>
      <c r="E283" s="235" t="s">
        <v>554</v>
      </c>
      <c r="F283" s="236" t="s">
        <v>555</v>
      </c>
      <c r="G283" s="237" t="s">
        <v>175</v>
      </c>
      <c r="H283" s="238">
        <v>1</v>
      </c>
      <c r="I283" s="239"/>
      <c r="J283" s="240">
        <f>ROUND(I283*H283,2)</f>
        <v>0</v>
      </c>
      <c r="K283" s="236" t="s">
        <v>21</v>
      </c>
      <c r="L283" s="71"/>
      <c r="M283" s="241" t="s">
        <v>21</v>
      </c>
      <c r="N283" s="242" t="s">
        <v>43</v>
      </c>
      <c r="O283" s="46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3" t="s">
        <v>542</v>
      </c>
      <c r="AT283" s="23" t="s">
        <v>172</v>
      </c>
      <c r="AU283" s="23" t="s">
        <v>76</v>
      </c>
      <c r="AY283" s="23" t="s">
        <v>169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3" t="s">
        <v>76</v>
      </c>
      <c r="BK283" s="245">
        <f>ROUND(I283*H283,2)</f>
        <v>0</v>
      </c>
      <c r="BL283" s="23" t="s">
        <v>542</v>
      </c>
      <c r="BM283" s="23" t="s">
        <v>864</v>
      </c>
    </row>
    <row r="284" s="1" customFormat="1" ht="16.5" customHeight="1">
      <c r="B284" s="45"/>
      <c r="C284" s="234" t="s">
        <v>553</v>
      </c>
      <c r="D284" s="234" t="s">
        <v>172</v>
      </c>
      <c r="E284" s="235" t="s">
        <v>550</v>
      </c>
      <c r="F284" s="236" t="s">
        <v>551</v>
      </c>
      <c r="G284" s="237" t="s">
        <v>175</v>
      </c>
      <c r="H284" s="238">
        <v>1</v>
      </c>
      <c r="I284" s="239"/>
      <c r="J284" s="240">
        <f>ROUND(I284*H284,2)</f>
        <v>0</v>
      </c>
      <c r="K284" s="236" t="s">
        <v>21</v>
      </c>
      <c r="L284" s="71"/>
      <c r="M284" s="241" t="s">
        <v>21</v>
      </c>
      <c r="N284" s="281" t="s">
        <v>43</v>
      </c>
      <c r="O284" s="282"/>
      <c r="P284" s="283">
        <f>O284*H284</f>
        <v>0</v>
      </c>
      <c r="Q284" s="283">
        <v>0</v>
      </c>
      <c r="R284" s="283">
        <f>Q284*H284</f>
        <v>0</v>
      </c>
      <c r="S284" s="283">
        <v>0</v>
      </c>
      <c r="T284" s="284">
        <f>S284*H284</f>
        <v>0</v>
      </c>
      <c r="AR284" s="23" t="s">
        <v>542</v>
      </c>
      <c r="AT284" s="23" t="s">
        <v>172</v>
      </c>
      <c r="AU284" s="23" t="s">
        <v>76</v>
      </c>
      <c r="AY284" s="23" t="s">
        <v>169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23" t="s">
        <v>76</v>
      </c>
      <c r="BK284" s="245">
        <f>ROUND(I284*H284,2)</f>
        <v>0</v>
      </c>
      <c r="BL284" s="23" t="s">
        <v>542</v>
      </c>
      <c r="BM284" s="23" t="s">
        <v>865</v>
      </c>
    </row>
    <row r="285" s="1" customFormat="1" ht="6.96" customHeight="1">
      <c r="B285" s="66"/>
      <c r="C285" s="67"/>
      <c r="D285" s="67"/>
      <c r="E285" s="67"/>
      <c r="F285" s="67"/>
      <c r="G285" s="67"/>
      <c r="H285" s="67"/>
      <c r="I285" s="177"/>
      <c r="J285" s="67"/>
      <c r="K285" s="67"/>
      <c r="L285" s="71"/>
    </row>
  </sheetData>
  <sheetProtection sheet="1" autoFilter="0" formatColumns="0" formatRows="0" objects="1" scenarios="1" spinCount="100000" saltValue="nv3AA/4tsod6EoA1+bmfvqJUDIS2WbCGevKGs1s8wrIWZYxmYPFcTdHmos3lJ0fvBnGV6BwePy4pSf3GiEglOg==" hashValue="hcEIoHhBX2silKWOxI6FJvuhk6AdLqsRXoja7pwwCW0kV6FzAY2FH7d41uinxMoqMpDCAmVAAB6EvTxuzd/wEA==" algorithmName="SHA-512" password="CC35"/>
  <autoFilter ref="C96:K28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103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866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867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868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ROUND(SUM(BE97:BE287), 2)</f>
        <v>0</v>
      </c>
      <c r="G32" s="46"/>
      <c r="H32" s="46"/>
      <c r="I32" s="169">
        <v>0.20999999999999999</v>
      </c>
      <c r="J32" s="168">
        <f>ROUND(ROUND((SUM(BE97:BE287)),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ROUND(SUM(BF97:BF287), 2)</f>
        <v>0</v>
      </c>
      <c r="G33" s="46"/>
      <c r="H33" s="46"/>
      <c r="I33" s="169">
        <v>0.14999999999999999</v>
      </c>
      <c r="J33" s="168">
        <f>ROUND(ROUND((SUM(BF97:BF287)),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ROUND(SUM(BG97:BG287),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ROUND(SUM(BH97:BH287),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ROUND(SUM(BI97:BI287),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866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 xml:space="preserve">01 - HNĚVICE -  1. NÁSTUPIŠTI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Hněvice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J152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J192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J202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J204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J205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J224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J240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J254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J270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J271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J280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866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 xml:space="preserve">01 - HNĚVICE -  1. NÁSTUPIŠTI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Hněvice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P98+P204+P270+P280</f>
        <v>0</v>
      </c>
      <c r="Q97" s="105"/>
      <c r="R97" s="215">
        <f>R98+R204+R270+R280</f>
        <v>1.24111869</v>
      </c>
      <c r="S97" s="105"/>
      <c r="T97" s="216">
        <f>T98+T204+T270+T280</f>
        <v>0.89351389000000003</v>
      </c>
      <c r="AT97" s="23" t="s">
        <v>71</v>
      </c>
      <c r="AU97" s="23" t="s">
        <v>137</v>
      </c>
      <c r="BK97" s="217">
        <f>BK98+BK204+BK270+BK280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P99+P101+P111+P152+P192+P202</f>
        <v>0</v>
      </c>
      <c r="Q98" s="226"/>
      <c r="R98" s="227">
        <f>R99+R101+R111+R152+R192+R202</f>
        <v>0.95430903999999994</v>
      </c>
      <c r="S98" s="226"/>
      <c r="T98" s="228">
        <f>T99+T101+T111+T152+T192+T202</f>
        <v>0.77323200000000003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BK99+BK101+BK111+BK152+BK192+BK202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869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0.10585777999999999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178</v>
      </c>
      <c r="F102" s="236" t="s">
        <v>179</v>
      </c>
      <c r="G102" s="237" t="s">
        <v>180</v>
      </c>
      <c r="H102" s="238">
        <v>0.035999999999999997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1.07965</v>
      </c>
      <c r="R102" s="243">
        <f>Q102*H102</f>
        <v>0.038867399999999996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870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871</v>
      </c>
      <c r="G103" s="247"/>
      <c r="H103" s="251">
        <v>0.035999999999999997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872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873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874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SUM(P112:P151)</f>
        <v>0</v>
      </c>
      <c r="Q111" s="226"/>
      <c r="R111" s="227">
        <f>SUM(R112:R151)</f>
        <v>0.68976525999999994</v>
      </c>
      <c r="S111" s="226"/>
      <c r="T111" s="228">
        <f>SUM(T112:T151)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SUM(BK112:BK151)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12.17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0.089449500000000001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875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2" customFormat="1">
      <c r="B115" s="246"/>
      <c r="C115" s="247"/>
      <c r="D115" s="248" t="s">
        <v>183</v>
      </c>
      <c r="E115" s="249" t="s">
        <v>21</v>
      </c>
      <c r="F115" s="250" t="s">
        <v>208</v>
      </c>
      <c r="G115" s="247"/>
      <c r="H115" s="251">
        <v>0.17999999999999999</v>
      </c>
      <c r="I115" s="252"/>
      <c r="J115" s="247"/>
      <c r="K115" s="247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183</v>
      </c>
      <c r="AU115" s="257" t="s">
        <v>80</v>
      </c>
      <c r="AV115" s="12" t="s">
        <v>80</v>
      </c>
      <c r="AW115" s="12" t="s">
        <v>35</v>
      </c>
      <c r="AX115" s="12" t="s">
        <v>72</v>
      </c>
      <c r="AY115" s="257" t="s">
        <v>169</v>
      </c>
    </row>
    <row r="116" s="13" customFormat="1">
      <c r="B116" s="270"/>
      <c r="C116" s="271"/>
      <c r="D116" s="248" t="s">
        <v>183</v>
      </c>
      <c r="E116" s="272" t="s">
        <v>21</v>
      </c>
      <c r="F116" s="273" t="s">
        <v>209</v>
      </c>
      <c r="G116" s="271"/>
      <c r="H116" s="274">
        <v>12.17</v>
      </c>
      <c r="I116" s="275"/>
      <c r="J116" s="271"/>
      <c r="K116" s="271"/>
      <c r="L116" s="276"/>
      <c r="M116" s="277"/>
      <c r="N116" s="278"/>
      <c r="O116" s="278"/>
      <c r="P116" s="278"/>
      <c r="Q116" s="278"/>
      <c r="R116" s="278"/>
      <c r="S116" s="278"/>
      <c r="T116" s="279"/>
      <c r="AT116" s="280" t="s">
        <v>183</v>
      </c>
      <c r="AU116" s="280" t="s">
        <v>80</v>
      </c>
      <c r="AV116" s="13" t="s">
        <v>95</v>
      </c>
      <c r="AW116" s="13" t="s">
        <v>35</v>
      </c>
      <c r="AX116" s="13" t="s">
        <v>76</v>
      </c>
      <c r="AY116" s="280" t="s">
        <v>169</v>
      </c>
    </row>
    <row r="117" s="1" customFormat="1" ht="38.25" customHeight="1">
      <c r="B117" s="45"/>
      <c r="C117" s="234" t="s">
        <v>109</v>
      </c>
      <c r="D117" s="234" t="s">
        <v>172</v>
      </c>
      <c r="E117" s="235" t="s">
        <v>210</v>
      </c>
      <c r="F117" s="236" t="s">
        <v>211</v>
      </c>
      <c r="G117" s="237" t="s">
        <v>199</v>
      </c>
      <c r="H117" s="238">
        <v>12.17</v>
      </c>
      <c r="I117" s="239"/>
      <c r="J117" s="240">
        <f>ROUND(I117*H117,2)</f>
        <v>0</v>
      </c>
      <c r="K117" s="236" t="s">
        <v>181</v>
      </c>
      <c r="L117" s="71"/>
      <c r="M117" s="241" t="s">
        <v>21</v>
      </c>
      <c r="N117" s="242" t="s">
        <v>43</v>
      </c>
      <c r="O117" s="46"/>
      <c r="P117" s="243">
        <f>O117*H117</f>
        <v>0</v>
      </c>
      <c r="Q117" s="243">
        <v>0.018380000000000001</v>
      </c>
      <c r="R117" s="243">
        <f>Q117*H117</f>
        <v>0.22368460000000001</v>
      </c>
      <c r="S117" s="243">
        <v>0</v>
      </c>
      <c r="T117" s="244">
        <f>S117*H117</f>
        <v>0</v>
      </c>
      <c r="AR117" s="23" t="s">
        <v>95</v>
      </c>
      <c r="AT117" s="23" t="s">
        <v>172</v>
      </c>
      <c r="AU117" s="23" t="s">
        <v>80</v>
      </c>
      <c r="AY117" s="23" t="s">
        <v>169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3" t="s">
        <v>76</v>
      </c>
      <c r="BK117" s="245">
        <f>ROUND(I117*H117,2)</f>
        <v>0</v>
      </c>
      <c r="BL117" s="23" t="s">
        <v>95</v>
      </c>
      <c r="BM117" s="23" t="s">
        <v>876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206</v>
      </c>
      <c r="G118" s="247"/>
      <c r="H118" s="251">
        <v>15.59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2" customFormat="1">
      <c r="B119" s="246"/>
      <c r="C119" s="247"/>
      <c r="D119" s="248" t="s">
        <v>183</v>
      </c>
      <c r="E119" s="249" t="s">
        <v>21</v>
      </c>
      <c r="F119" s="250" t="s">
        <v>207</v>
      </c>
      <c r="G119" s="247"/>
      <c r="H119" s="251">
        <v>-3.6000000000000001</v>
      </c>
      <c r="I119" s="252"/>
      <c r="J119" s="247"/>
      <c r="K119" s="247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183</v>
      </c>
      <c r="AU119" s="257" t="s">
        <v>80</v>
      </c>
      <c r="AV119" s="12" t="s">
        <v>80</v>
      </c>
      <c r="AW119" s="12" t="s">
        <v>35</v>
      </c>
      <c r="AX119" s="12" t="s">
        <v>72</v>
      </c>
      <c r="AY119" s="257" t="s">
        <v>169</v>
      </c>
    </row>
    <row r="120" s="12" customFormat="1">
      <c r="B120" s="246"/>
      <c r="C120" s="247"/>
      <c r="D120" s="248" t="s">
        <v>183</v>
      </c>
      <c r="E120" s="249" t="s">
        <v>21</v>
      </c>
      <c r="F120" s="250" t="s">
        <v>208</v>
      </c>
      <c r="G120" s="247"/>
      <c r="H120" s="251">
        <v>0.17999999999999999</v>
      </c>
      <c r="I120" s="252"/>
      <c r="J120" s="247"/>
      <c r="K120" s="247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183</v>
      </c>
      <c r="AU120" s="257" t="s">
        <v>80</v>
      </c>
      <c r="AV120" s="12" t="s">
        <v>80</v>
      </c>
      <c r="AW120" s="12" t="s">
        <v>35</v>
      </c>
      <c r="AX120" s="12" t="s">
        <v>72</v>
      </c>
      <c r="AY120" s="257" t="s">
        <v>169</v>
      </c>
    </row>
    <row r="121" s="13" customFormat="1">
      <c r="B121" s="270"/>
      <c r="C121" s="271"/>
      <c r="D121" s="248" t="s">
        <v>183</v>
      </c>
      <c r="E121" s="272" t="s">
        <v>21</v>
      </c>
      <c r="F121" s="273" t="s">
        <v>209</v>
      </c>
      <c r="G121" s="271"/>
      <c r="H121" s="274">
        <v>12.17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AT121" s="280" t="s">
        <v>183</v>
      </c>
      <c r="AU121" s="280" t="s">
        <v>80</v>
      </c>
      <c r="AV121" s="13" t="s">
        <v>95</v>
      </c>
      <c r="AW121" s="13" t="s">
        <v>35</v>
      </c>
      <c r="AX121" s="13" t="s">
        <v>76</v>
      </c>
      <c r="AY121" s="280" t="s">
        <v>169</v>
      </c>
    </row>
    <row r="122" s="1" customFormat="1" ht="25.5" customHeight="1">
      <c r="B122" s="45"/>
      <c r="C122" s="234" t="s">
        <v>114</v>
      </c>
      <c r="D122" s="234" t="s">
        <v>172</v>
      </c>
      <c r="E122" s="235" t="s">
        <v>213</v>
      </c>
      <c r="F122" s="236" t="s">
        <v>214</v>
      </c>
      <c r="G122" s="237" t="s">
        <v>199</v>
      </c>
      <c r="H122" s="238">
        <v>12.17</v>
      </c>
      <c r="I122" s="239"/>
      <c r="J122" s="240">
        <f>ROUND(I122*H122,2)</f>
        <v>0</v>
      </c>
      <c r="K122" s="236" t="s">
        <v>181</v>
      </c>
      <c r="L122" s="71"/>
      <c r="M122" s="241" t="s">
        <v>21</v>
      </c>
      <c r="N122" s="242" t="s">
        <v>43</v>
      </c>
      <c r="O122" s="46"/>
      <c r="P122" s="243">
        <f>O122*H122</f>
        <v>0</v>
      </c>
      <c r="Q122" s="243">
        <v>0.0079000000000000008</v>
      </c>
      <c r="R122" s="243">
        <f>Q122*H122</f>
        <v>0.096143000000000006</v>
      </c>
      <c r="S122" s="243">
        <v>0</v>
      </c>
      <c r="T122" s="244">
        <f>S122*H122</f>
        <v>0</v>
      </c>
      <c r="AR122" s="23" t="s">
        <v>95</v>
      </c>
      <c r="AT122" s="23" t="s">
        <v>172</v>
      </c>
      <c r="AU122" s="23" t="s">
        <v>80</v>
      </c>
      <c r="AY122" s="23" t="s">
        <v>169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3" t="s">
        <v>76</v>
      </c>
      <c r="BK122" s="245">
        <f>ROUND(I122*H122,2)</f>
        <v>0</v>
      </c>
      <c r="BL122" s="23" t="s">
        <v>95</v>
      </c>
      <c r="BM122" s="23" t="s">
        <v>877</v>
      </c>
    </row>
    <row r="123" s="1" customFormat="1" ht="16.5" customHeight="1">
      <c r="B123" s="45"/>
      <c r="C123" s="234" t="s">
        <v>216</v>
      </c>
      <c r="D123" s="234" t="s">
        <v>172</v>
      </c>
      <c r="E123" s="235" t="s">
        <v>217</v>
      </c>
      <c r="F123" s="236" t="s">
        <v>218</v>
      </c>
      <c r="G123" s="237" t="s">
        <v>219</v>
      </c>
      <c r="H123" s="238">
        <v>11.310000000000001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0.0015</v>
      </c>
      <c r="R123" s="243">
        <f>Q123*H123</f>
        <v>0.016965000000000001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878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221</v>
      </c>
      <c r="G124" s="247"/>
      <c r="H124" s="251">
        <v>11.310000000000001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76</v>
      </c>
      <c r="AY124" s="257" t="s">
        <v>169</v>
      </c>
    </row>
    <row r="125" s="1" customFormat="1" ht="38.25" customHeight="1">
      <c r="B125" s="45"/>
      <c r="C125" s="234" t="s">
        <v>222</v>
      </c>
      <c r="D125" s="234" t="s">
        <v>172</v>
      </c>
      <c r="E125" s="235" t="s">
        <v>223</v>
      </c>
      <c r="F125" s="236" t="s">
        <v>224</v>
      </c>
      <c r="G125" s="237" t="s">
        <v>225</v>
      </c>
      <c r="H125" s="238">
        <v>8</v>
      </c>
      <c r="I125" s="239"/>
      <c r="J125" s="240">
        <f>ROUND(I125*H125,2)</f>
        <v>0</v>
      </c>
      <c r="K125" s="236" t="s">
        <v>181</v>
      </c>
      <c r="L125" s="71"/>
      <c r="M125" s="241" t="s">
        <v>21</v>
      </c>
      <c r="N125" s="242" t="s">
        <v>43</v>
      </c>
      <c r="O125" s="46"/>
      <c r="P125" s="243">
        <f>O125*H125</f>
        <v>0</v>
      </c>
      <c r="Q125" s="243">
        <v>0.01337</v>
      </c>
      <c r="R125" s="243">
        <f>Q125*H125</f>
        <v>0.10696</v>
      </c>
      <c r="S125" s="243">
        <v>0</v>
      </c>
      <c r="T125" s="244">
        <f>S125*H125</f>
        <v>0</v>
      </c>
      <c r="AR125" s="23" t="s">
        <v>95</v>
      </c>
      <c r="AT125" s="23" t="s">
        <v>172</v>
      </c>
      <c r="AU125" s="23" t="s">
        <v>80</v>
      </c>
      <c r="AY125" s="23" t="s">
        <v>169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3" t="s">
        <v>76</v>
      </c>
      <c r="BK125" s="245">
        <f>ROUND(I125*H125,2)</f>
        <v>0</v>
      </c>
      <c r="BL125" s="23" t="s">
        <v>95</v>
      </c>
      <c r="BM125" s="23" t="s">
        <v>879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227</v>
      </c>
      <c r="G126" s="247"/>
      <c r="H126" s="251">
        <v>4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2" customFormat="1">
      <c r="B127" s="246"/>
      <c r="C127" s="247"/>
      <c r="D127" s="248" t="s">
        <v>183</v>
      </c>
      <c r="E127" s="249" t="s">
        <v>21</v>
      </c>
      <c r="F127" s="250" t="s">
        <v>228</v>
      </c>
      <c r="G127" s="247"/>
      <c r="H127" s="251">
        <v>2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183</v>
      </c>
      <c r="AU127" s="257" t="s">
        <v>80</v>
      </c>
      <c r="AV127" s="12" t="s">
        <v>80</v>
      </c>
      <c r="AW127" s="12" t="s">
        <v>35</v>
      </c>
      <c r="AX127" s="12" t="s">
        <v>72</v>
      </c>
      <c r="AY127" s="257" t="s">
        <v>169</v>
      </c>
    </row>
    <row r="128" s="12" customFormat="1">
      <c r="B128" s="246"/>
      <c r="C128" s="247"/>
      <c r="D128" s="248" t="s">
        <v>183</v>
      </c>
      <c r="E128" s="249" t="s">
        <v>21</v>
      </c>
      <c r="F128" s="250" t="s">
        <v>228</v>
      </c>
      <c r="G128" s="247"/>
      <c r="H128" s="251">
        <v>2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183</v>
      </c>
      <c r="AU128" s="257" t="s">
        <v>80</v>
      </c>
      <c r="AV128" s="12" t="s">
        <v>80</v>
      </c>
      <c r="AW128" s="12" t="s">
        <v>35</v>
      </c>
      <c r="AX128" s="12" t="s">
        <v>72</v>
      </c>
      <c r="AY128" s="257" t="s">
        <v>169</v>
      </c>
    </row>
    <row r="129" s="13" customFormat="1">
      <c r="B129" s="270"/>
      <c r="C129" s="271"/>
      <c r="D129" s="248" t="s">
        <v>183</v>
      </c>
      <c r="E129" s="272" t="s">
        <v>21</v>
      </c>
      <c r="F129" s="273" t="s">
        <v>209</v>
      </c>
      <c r="G129" s="271"/>
      <c r="H129" s="274">
        <v>8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AT129" s="280" t="s">
        <v>183</v>
      </c>
      <c r="AU129" s="280" t="s">
        <v>80</v>
      </c>
      <c r="AV129" s="13" t="s">
        <v>95</v>
      </c>
      <c r="AW129" s="13" t="s">
        <v>35</v>
      </c>
      <c r="AX129" s="13" t="s">
        <v>76</v>
      </c>
      <c r="AY129" s="280" t="s">
        <v>169</v>
      </c>
    </row>
    <row r="130" s="1" customFormat="1" ht="25.5" customHeight="1">
      <c r="B130" s="45"/>
      <c r="C130" s="234" t="s">
        <v>229</v>
      </c>
      <c r="D130" s="234" t="s">
        <v>172</v>
      </c>
      <c r="E130" s="235" t="s">
        <v>230</v>
      </c>
      <c r="F130" s="236" t="s">
        <v>231</v>
      </c>
      <c r="G130" s="237" t="s">
        <v>199</v>
      </c>
      <c r="H130" s="238">
        <v>2.0710000000000002</v>
      </c>
      <c r="I130" s="239"/>
      <c r="J130" s="240">
        <f>ROUND(I130*H130,2)</f>
        <v>0</v>
      </c>
      <c r="K130" s="236" t="s">
        <v>181</v>
      </c>
      <c r="L130" s="71"/>
      <c r="M130" s="241" t="s">
        <v>21</v>
      </c>
      <c r="N130" s="242" t="s">
        <v>43</v>
      </c>
      <c r="O130" s="46"/>
      <c r="P130" s="243">
        <f>O130*H130</f>
        <v>0</v>
      </c>
      <c r="Q130" s="243">
        <v>0.0073499999999999998</v>
      </c>
      <c r="R130" s="243">
        <f>Q130*H130</f>
        <v>0.01522185</v>
      </c>
      <c r="S130" s="243">
        <v>0</v>
      </c>
      <c r="T130" s="244">
        <f>S130*H130</f>
        <v>0</v>
      </c>
      <c r="AR130" s="23" t="s">
        <v>95</v>
      </c>
      <c r="AT130" s="23" t="s">
        <v>172</v>
      </c>
      <c r="AU130" s="23" t="s">
        <v>80</v>
      </c>
      <c r="AY130" s="23" t="s">
        <v>169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3" t="s">
        <v>76</v>
      </c>
      <c r="BK130" s="245">
        <f>ROUND(I130*H130,2)</f>
        <v>0</v>
      </c>
      <c r="BL130" s="23" t="s">
        <v>95</v>
      </c>
      <c r="BM130" s="23" t="s">
        <v>880</v>
      </c>
    </row>
    <row r="131" s="12" customFormat="1">
      <c r="B131" s="246"/>
      <c r="C131" s="247"/>
      <c r="D131" s="248" t="s">
        <v>183</v>
      </c>
      <c r="E131" s="249" t="s">
        <v>21</v>
      </c>
      <c r="F131" s="250" t="s">
        <v>233</v>
      </c>
      <c r="G131" s="247"/>
      <c r="H131" s="251">
        <v>1.6399999999999999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183</v>
      </c>
      <c r="AU131" s="257" t="s">
        <v>80</v>
      </c>
      <c r="AV131" s="12" t="s">
        <v>80</v>
      </c>
      <c r="AW131" s="12" t="s">
        <v>35</v>
      </c>
      <c r="AX131" s="12" t="s">
        <v>72</v>
      </c>
      <c r="AY131" s="257" t="s">
        <v>169</v>
      </c>
    </row>
    <row r="132" s="12" customFormat="1">
      <c r="B132" s="246"/>
      <c r="C132" s="247"/>
      <c r="D132" s="248" t="s">
        <v>183</v>
      </c>
      <c r="E132" s="249" t="s">
        <v>21</v>
      </c>
      <c r="F132" s="250" t="s">
        <v>675</v>
      </c>
      <c r="G132" s="247"/>
      <c r="H132" s="251">
        <v>0.43099999999999999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183</v>
      </c>
      <c r="AU132" s="257" t="s">
        <v>80</v>
      </c>
      <c r="AV132" s="12" t="s">
        <v>80</v>
      </c>
      <c r="AW132" s="12" t="s">
        <v>35</v>
      </c>
      <c r="AX132" s="12" t="s">
        <v>72</v>
      </c>
      <c r="AY132" s="257" t="s">
        <v>169</v>
      </c>
    </row>
    <row r="133" s="13" customFormat="1">
      <c r="B133" s="270"/>
      <c r="C133" s="271"/>
      <c r="D133" s="248" t="s">
        <v>183</v>
      </c>
      <c r="E133" s="272" t="s">
        <v>21</v>
      </c>
      <c r="F133" s="273" t="s">
        <v>209</v>
      </c>
      <c r="G133" s="271"/>
      <c r="H133" s="274">
        <v>2.0710000000000002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AT133" s="280" t="s">
        <v>183</v>
      </c>
      <c r="AU133" s="280" t="s">
        <v>80</v>
      </c>
      <c r="AV133" s="13" t="s">
        <v>95</v>
      </c>
      <c r="AW133" s="13" t="s">
        <v>35</v>
      </c>
      <c r="AX133" s="13" t="s">
        <v>76</v>
      </c>
      <c r="AY133" s="280" t="s">
        <v>169</v>
      </c>
    </row>
    <row r="134" s="1" customFormat="1" ht="25.5" customHeight="1">
      <c r="B134" s="45"/>
      <c r="C134" s="234" t="s">
        <v>235</v>
      </c>
      <c r="D134" s="234" t="s">
        <v>172</v>
      </c>
      <c r="E134" s="235" t="s">
        <v>236</v>
      </c>
      <c r="F134" s="236" t="s">
        <v>237</v>
      </c>
      <c r="G134" s="237" t="s">
        <v>199</v>
      </c>
      <c r="H134" s="238">
        <v>2.0710000000000002</v>
      </c>
      <c r="I134" s="239"/>
      <c r="J134" s="240">
        <f>ROUND(I134*H134,2)</f>
        <v>0</v>
      </c>
      <c r="K134" s="236" t="s">
        <v>181</v>
      </c>
      <c r="L134" s="71"/>
      <c r="M134" s="241" t="s">
        <v>21</v>
      </c>
      <c r="N134" s="242" t="s">
        <v>43</v>
      </c>
      <c r="O134" s="46"/>
      <c r="P134" s="243">
        <f>O134*H134</f>
        <v>0</v>
      </c>
      <c r="Q134" s="243">
        <v>0.026360000000000001</v>
      </c>
      <c r="R134" s="243">
        <f>Q134*H134</f>
        <v>0.054591560000000004</v>
      </c>
      <c r="S134" s="243">
        <v>0</v>
      </c>
      <c r="T134" s="244">
        <f>S134*H134</f>
        <v>0</v>
      </c>
      <c r="AR134" s="23" t="s">
        <v>95</v>
      </c>
      <c r="AT134" s="23" t="s">
        <v>172</v>
      </c>
      <c r="AU134" s="23" t="s">
        <v>80</v>
      </c>
      <c r="AY134" s="23" t="s">
        <v>169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3" t="s">
        <v>76</v>
      </c>
      <c r="BK134" s="245">
        <f>ROUND(I134*H134,2)</f>
        <v>0</v>
      </c>
      <c r="BL134" s="23" t="s">
        <v>95</v>
      </c>
      <c r="BM134" s="23" t="s">
        <v>881</v>
      </c>
    </row>
    <row r="135" s="12" customFormat="1">
      <c r="B135" s="246"/>
      <c r="C135" s="247"/>
      <c r="D135" s="248" t="s">
        <v>183</v>
      </c>
      <c r="E135" s="249" t="s">
        <v>21</v>
      </c>
      <c r="F135" s="250" t="s">
        <v>233</v>
      </c>
      <c r="G135" s="247"/>
      <c r="H135" s="251">
        <v>1.6399999999999999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183</v>
      </c>
      <c r="AU135" s="257" t="s">
        <v>80</v>
      </c>
      <c r="AV135" s="12" t="s">
        <v>80</v>
      </c>
      <c r="AW135" s="12" t="s">
        <v>35</v>
      </c>
      <c r="AX135" s="12" t="s">
        <v>72</v>
      </c>
      <c r="AY135" s="257" t="s">
        <v>169</v>
      </c>
    </row>
    <row r="136" s="12" customFormat="1">
      <c r="B136" s="246"/>
      <c r="C136" s="247"/>
      <c r="D136" s="248" t="s">
        <v>183</v>
      </c>
      <c r="E136" s="249" t="s">
        <v>21</v>
      </c>
      <c r="F136" s="250" t="s">
        <v>675</v>
      </c>
      <c r="G136" s="247"/>
      <c r="H136" s="251">
        <v>0.43099999999999999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183</v>
      </c>
      <c r="AU136" s="257" t="s">
        <v>80</v>
      </c>
      <c r="AV136" s="12" t="s">
        <v>80</v>
      </c>
      <c r="AW136" s="12" t="s">
        <v>35</v>
      </c>
      <c r="AX136" s="12" t="s">
        <v>72</v>
      </c>
      <c r="AY136" s="257" t="s">
        <v>169</v>
      </c>
    </row>
    <row r="137" s="13" customFormat="1">
      <c r="B137" s="270"/>
      <c r="C137" s="271"/>
      <c r="D137" s="248" t="s">
        <v>183</v>
      </c>
      <c r="E137" s="272" t="s">
        <v>21</v>
      </c>
      <c r="F137" s="273" t="s">
        <v>209</v>
      </c>
      <c r="G137" s="271"/>
      <c r="H137" s="274">
        <v>2.0710000000000002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AT137" s="280" t="s">
        <v>183</v>
      </c>
      <c r="AU137" s="280" t="s">
        <v>80</v>
      </c>
      <c r="AV137" s="13" t="s">
        <v>95</v>
      </c>
      <c r="AW137" s="13" t="s">
        <v>35</v>
      </c>
      <c r="AX137" s="13" t="s">
        <v>76</v>
      </c>
      <c r="AY137" s="280" t="s">
        <v>169</v>
      </c>
    </row>
    <row r="138" s="1" customFormat="1" ht="25.5" customHeight="1">
      <c r="B138" s="45"/>
      <c r="C138" s="234" t="s">
        <v>239</v>
      </c>
      <c r="D138" s="234" t="s">
        <v>172</v>
      </c>
      <c r="E138" s="235" t="s">
        <v>240</v>
      </c>
      <c r="F138" s="236" t="s">
        <v>241</v>
      </c>
      <c r="G138" s="237" t="s">
        <v>199</v>
      </c>
      <c r="H138" s="238">
        <v>2.0710000000000002</v>
      </c>
      <c r="I138" s="239"/>
      <c r="J138" s="240">
        <f>ROUND(I138*H138,2)</f>
        <v>0</v>
      </c>
      <c r="K138" s="236" t="s">
        <v>181</v>
      </c>
      <c r="L138" s="71"/>
      <c r="M138" s="241" t="s">
        <v>21</v>
      </c>
      <c r="N138" s="242" t="s">
        <v>43</v>
      </c>
      <c r="O138" s="46"/>
      <c r="P138" s="243">
        <f>O138*H138</f>
        <v>0</v>
      </c>
      <c r="Q138" s="243">
        <v>0.0079000000000000008</v>
      </c>
      <c r="R138" s="243">
        <f>Q138*H138</f>
        <v>0.016360900000000005</v>
      </c>
      <c r="S138" s="243">
        <v>0</v>
      </c>
      <c r="T138" s="244">
        <f>S138*H138</f>
        <v>0</v>
      </c>
      <c r="AR138" s="23" t="s">
        <v>95</v>
      </c>
      <c r="AT138" s="23" t="s">
        <v>172</v>
      </c>
      <c r="AU138" s="23" t="s">
        <v>80</v>
      </c>
      <c r="AY138" s="23" t="s">
        <v>169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3" t="s">
        <v>76</v>
      </c>
      <c r="BK138" s="245">
        <f>ROUND(I138*H138,2)</f>
        <v>0</v>
      </c>
      <c r="BL138" s="23" t="s">
        <v>95</v>
      </c>
      <c r="BM138" s="23" t="s">
        <v>882</v>
      </c>
    </row>
    <row r="139" s="1" customFormat="1" ht="25.5" customHeight="1">
      <c r="B139" s="45"/>
      <c r="C139" s="234" t="s">
        <v>243</v>
      </c>
      <c r="D139" s="234" t="s">
        <v>172</v>
      </c>
      <c r="E139" s="235" t="s">
        <v>244</v>
      </c>
      <c r="F139" s="236" t="s">
        <v>245</v>
      </c>
      <c r="G139" s="237" t="s">
        <v>199</v>
      </c>
      <c r="H139" s="238">
        <v>3.9569999999999999</v>
      </c>
      <c r="I139" s="239"/>
      <c r="J139" s="240">
        <f>ROUND(I139*H139,2)</f>
        <v>0</v>
      </c>
      <c r="K139" s="236" t="s">
        <v>181</v>
      </c>
      <c r="L139" s="71"/>
      <c r="M139" s="241" t="s">
        <v>21</v>
      </c>
      <c r="N139" s="242" t="s">
        <v>43</v>
      </c>
      <c r="O139" s="46"/>
      <c r="P139" s="243">
        <f>O139*H139</f>
        <v>0</v>
      </c>
      <c r="Q139" s="243">
        <v>0.0048900000000000002</v>
      </c>
      <c r="R139" s="243">
        <f>Q139*H139</f>
        <v>0.019349729999999999</v>
      </c>
      <c r="S139" s="243">
        <v>0</v>
      </c>
      <c r="T139" s="244">
        <f>S139*H139</f>
        <v>0</v>
      </c>
      <c r="AR139" s="23" t="s">
        <v>95</v>
      </c>
      <c r="AT139" s="23" t="s">
        <v>172</v>
      </c>
      <c r="AU139" s="23" t="s">
        <v>80</v>
      </c>
      <c r="AY139" s="23" t="s">
        <v>169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23" t="s">
        <v>76</v>
      </c>
      <c r="BK139" s="245">
        <f>ROUND(I139*H139,2)</f>
        <v>0</v>
      </c>
      <c r="BL139" s="23" t="s">
        <v>95</v>
      </c>
      <c r="BM139" s="23" t="s">
        <v>883</v>
      </c>
    </row>
    <row r="140" s="1" customFormat="1" ht="16.5" customHeight="1">
      <c r="B140" s="45"/>
      <c r="C140" s="234" t="s">
        <v>10</v>
      </c>
      <c r="D140" s="234" t="s">
        <v>172</v>
      </c>
      <c r="E140" s="235" t="s">
        <v>247</v>
      </c>
      <c r="F140" s="236" t="s">
        <v>248</v>
      </c>
      <c r="G140" s="237" t="s">
        <v>199</v>
      </c>
      <c r="H140" s="238">
        <v>3.9569999999999999</v>
      </c>
      <c r="I140" s="239"/>
      <c r="J140" s="240">
        <f>ROUND(I140*H140,2)</f>
        <v>0</v>
      </c>
      <c r="K140" s="236" t="s">
        <v>21</v>
      </c>
      <c r="L140" s="71"/>
      <c r="M140" s="241" t="s">
        <v>21</v>
      </c>
      <c r="N140" s="242" t="s">
        <v>43</v>
      </c>
      <c r="O140" s="46"/>
      <c r="P140" s="243">
        <f>O140*H140</f>
        <v>0</v>
      </c>
      <c r="Q140" s="243">
        <v>0.00348</v>
      </c>
      <c r="R140" s="243">
        <f>Q140*H140</f>
        <v>0.013770359999999999</v>
      </c>
      <c r="S140" s="243">
        <v>0</v>
      </c>
      <c r="T140" s="244">
        <f>S140*H140</f>
        <v>0</v>
      </c>
      <c r="AR140" s="23" t="s">
        <v>95</v>
      </c>
      <c r="AT140" s="23" t="s">
        <v>172</v>
      </c>
      <c r="AU140" s="23" t="s">
        <v>80</v>
      </c>
      <c r="AY140" s="23" t="s">
        <v>169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3" t="s">
        <v>76</v>
      </c>
      <c r="BK140" s="245">
        <f>ROUND(I140*H140,2)</f>
        <v>0</v>
      </c>
      <c r="BL140" s="23" t="s">
        <v>95</v>
      </c>
      <c r="BM140" s="23" t="s">
        <v>884</v>
      </c>
    </row>
    <row r="141" s="12" customFormat="1">
      <c r="B141" s="246"/>
      <c r="C141" s="247"/>
      <c r="D141" s="248" t="s">
        <v>183</v>
      </c>
      <c r="E141" s="249" t="s">
        <v>21</v>
      </c>
      <c r="F141" s="250" t="s">
        <v>250</v>
      </c>
      <c r="G141" s="247"/>
      <c r="H141" s="251">
        <v>1.276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183</v>
      </c>
      <c r="AU141" s="257" t="s">
        <v>80</v>
      </c>
      <c r="AV141" s="12" t="s">
        <v>80</v>
      </c>
      <c r="AW141" s="12" t="s">
        <v>35</v>
      </c>
      <c r="AX141" s="12" t="s">
        <v>72</v>
      </c>
      <c r="AY141" s="257" t="s">
        <v>169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251</v>
      </c>
      <c r="G142" s="247"/>
      <c r="H142" s="251">
        <v>0.30499999999999999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251</v>
      </c>
      <c r="G143" s="247"/>
      <c r="H143" s="251">
        <v>0.30499999999999999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2" customFormat="1">
      <c r="B144" s="246"/>
      <c r="C144" s="247"/>
      <c r="D144" s="248" t="s">
        <v>183</v>
      </c>
      <c r="E144" s="249" t="s">
        <v>21</v>
      </c>
      <c r="F144" s="250" t="s">
        <v>233</v>
      </c>
      <c r="G144" s="247"/>
      <c r="H144" s="251">
        <v>1.6399999999999999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183</v>
      </c>
      <c r="AU144" s="257" t="s">
        <v>80</v>
      </c>
      <c r="AV144" s="12" t="s">
        <v>80</v>
      </c>
      <c r="AW144" s="12" t="s">
        <v>35</v>
      </c>
      <c r="AX144" s="12" t="s">
        <v>72</v>
      </c>
      <c r="AY144" s="257" t="s">
        <v>169</v>
      </c>
    </row>
    <row r="145" s="12" customFormat="1">
      <c r="B145" s="246"/>
      <c r="C145" s="247"/>
      <c r="D145" s="248" t="s">
        <v>183</v>
      </c>
      <c r="E145" s="249" t="s">
        <v>21</v>
      </c>
      <c r="F145" s="250" t="s">
        <v>675</v>
      </c>
      <c r="G145" s="247"/>
      <c r="H145" s="251">
        <v>0.43099999999999999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183</v>
      </c>
      <c r="AU145" s="257" t="s">
        <v>80</v>
      </c>
      <c r="AV145" s="12" t="s">
        <v>80</v>
      </c>
      <c r="AW145" s="12" t="s">
        <v>35</v>
      </c>
      <c r="AX145" s="12" t="s">
        <v>72</v>
      </c>
      <c r="AY145" s="257" t="s">
        <v>169</v>
      </c>
    </row>
    <row r="146" s="13" customFormat="1">
      <c r="B146" s="270"/>
      <c r="C146" s="271"/>
      <c r="D146" s="248" t="s">
        <v>183</v>
      </c>
      <c r="E146" s="272" t="s">
        <v>21</v>
      </c>
      <c r="F146" s="273" t="s">
        <v>209</v>
      </c>
      <c r="G146" s="271"/>
      <c r="H146" s="274">
        <v>3.9569999999999999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AT146" s="280" t="s">
        <v>183</v>
      </c>
      <c r="AU146" s="280" t="s">
        <v>80</v>
      </c>
      <c r="AV146" s="13" t="s">
        <v>95</v>
      </c>
      <c r="AW146" s="13" t="s">
        <v>35</v>
      </c>
      <c r="AX146" s="13" t="s">
        <v>76</v>
      </c>
      <c r="AY146" s="280" t="s">
        <v>169</v>
      </c>
    </row>
    <row r="147" s="1" customFormat="1" ht="38.25" customHeight="1">
      <c r="B147" s="45"/>
      <c r="C147" s="234" t="s">
        <v>252</v>
      </c>
      <c r="D147" s="234" t="s">
        <v>172</v>
      </c>
      <c r="E147" s="235" t="s">
        <v>253</v>
      </c>
      <c r="F147" s="236" t="s">
        <v>254</v>
      </c>
      <c r="G147" s="237" t="s">
        <v>219</v>
      </c>
      <c r="H147" s="238">
        <v>8</v>
      </c>
      <c r="I147" s="239"/>
      <c r="J147" s="240">
        <f>ROUND(I147*H147,2)</f>
        <v>0</v>
      </c>
      <c r="K147" s="236" t="s">
        <v>181</v>
      </c>
      <c r="L147" s="71"/>
      <c r="M147" s="241" t="s">
        <v>21</v>
      </c>
      <c r="N147" s="242" t="s">
        <v>43</v>
      </c>
      <c r="O147" s="46"/>
      <c r="P147" s="243">
        <f>O147*H147</f>
        <v>0</v>
      </c>
      <c r="Q147" s="243">
        <v>0.00071000000000000002</v>
      </c>
      <c r="R147" s="243">
        <f>Q147*H147</f>
        <v>0.0056800000000000002</v>
      </c>
      <c r="S147" s="243">
        <v>0</v>
      </c>
      <c r="T147" s="244">
        <f>S147*H147</f>
        <v>0</v>
      </c>
      <c r="AR147" s="23" t="s">
        <v>95</v>
      </c>
      <c r="AT147" s="23" t="s">
        <v>172</v>
      </c>
      <c r="AU147" s="23" t="s">
        <v>80</v>
      </c>
      <c r="AY147" s="23" t="s">
        <v>169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3" t="s">
        <v>76</v>
      </c>
      <c r="BK147" s="245">
        <f>ROUND(I147*H147,2)</f>
        <v>0</v>
      </c>
      <c r="BL147" s="23" t="s">
        <v>95</v>
      </c>
      <c r="BM147" s="23" t="s">
        <v>885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256</v>
      </c>
      <c r="G148" s="247"/>
      <c r="H148" s="251">
        <v>8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76</v>
      </c>
      <c r="AY148" s="257" t="s">
        <v>169</v>
      </c>
    </row>
    <row r="149" s="1" customFormat="1" ht="25.5" customHeight="1">
      <c r="B149" s="45"/>
      <c r="C149" s="234" t="s">
        <v>257</v>
      </c>
      <c r="D149" s="234" t="s">
        <v>172</v>
      </c>
      <c r="E149" s="235" t="s">
        <v>258</v>
      </c>
      <c r="F149" s="236" t="s">
        <v>259</v>
      </c>
      <c r="G149" s="237" t="s">
        <v>180</v>
      </c>
      <c r="H149" s="238">
        <v>0.014</v>
      </c>
      <c r="I149" s="239"/>
      <c r="J149" s="240">
        <f>ROUND(I149*H149,2)</f>
        <v>0</v>
      </c>
      <c r="K149" s="236" t="s">
        <v>181</v>
      </c>
      <c r="L149" s="71"/>
      <c r="M149" s="241" t="s">
        <v>21</v>
      </c>
      <c r="N149" s="242" t="s">
        <v>43</v>
      </c>
      <c r="O149" s="46"/>
      <c r="P149" s="243">
        <f>O149*H149</f>
        <v>0</v>
      </c>
      <c r="Q149" s="243">
        <v>2.2563399999999998</v>
      </c>
      <c r="R149" s="243">
        <f>Q149*H149</f>
        <v>0.03158876</v>
      </c>
      <c r="S149" s="243">
        <v>0</v>
      </c>
      <c r="T149" s="244">
        <f>S149*H149</f>
        <v>0</v>
      </c>
      <c r="AR149" s="23" t="s">
        <v>95</v>
      </c>
      <c r="AT149" s="23" t="s">
        <v>172</v>
      </c>
      <c r="AU149" s="23" t="s">
        <v>80</v>
      </c>
      <c r="AY149" s="23" t="s">
        <v>169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3" t="s">
        <v>76</v>
      </c>
      <c r="BK149" s="245">
        <f>ROUND(I149*H149,2)</f>
        <v>0</v>
      </c>
      <c r="BL149" s="23" t="s">
        <v>95</v>
      </c>
      <c r="BM149" s="23" t="s">
        <v>886</v>
      </c>
    </row>
    <row r="150" s="12" customFormat="1">
      <c r="B150" s="246"/>
      <c r="C150" s="247"/>
      <c r="D150" s="248" t="s">
        <v>183</v>
      </c>
      <c r="E150" s="249" t="s">
        <v>21</v>
      </c>
      <c r="F150" s="250" t="s">
        <v>887</v>
      </c>
      <c r="G150" s="247"/>
      <c r="H150" s="251">
        <v>0.014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183</v>
      </c>
      <c r="AU150" s="257" t="s">
        <v>80</v>
      </c>
      <c r="AV150" s="12" t="s">
        <v>80</v>
      </c>
      <c r="AW150" s="12" t="s">
        <v>35</v>
      </c>
      <c r="AX150" s="12" t="s">
        <v>72</v>
      </c>
      <c r="AY150" s="257" t="s">
        <v>169</v>
      </c>
    </row>
    <row r="151" s="13" customFormat="1">
      <c r="B151" s="270"/>
      <c r="C151" s="271"/>
      <c r="D151" s="248" t="s">
        <v>183</v>
      </c>
      <c r="E151" s="272" t="s">
        <v>21</v>
      </c>
      <c r="F151" s="273" t="s">
        <v>209</v>
      </c>
      <c r="G151" s="271"/>
      <c r="H151" s="274">
        <v>0.014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AT151" s="280" t="s">
        <v>183</v>
      </c>
      <c r="AU151" s="280" t="s">
        <v>80</v>
      </c>
      <c r="AV151" s="13" t="s">
        <v>95</v>
      </c>
      <c r="AW151" s="13" t="s">
        <v>35</v>
      </c>
      <c r="AX151" s="13" t="s">
        <v>76</v>
      </c>
      <c r="AY151" s="280" t="s">
        <v>169</v>
      </c>
    </row>
    <row r="152" s="11" customFormat="1" ht="29.88" customHeight="1">
      <c r="B152" s="218"/>
      <c r="C152" s="219"/>
      <c r="D152" s="220" t="s">
        <v>71</v>
      </c>
      <c r="E152" s="232" t="s">
        <v>216</v>
      </c>
      <c r="F152" s="232" t="s">
        <v>262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SUM(P153:P191)</f>
        <v>0</v>
      </c>
      <c r="Q152" s="226"/>
      <c r="R152" s="227">
        <f>SUM(R153:R191)</f>
        <v>0.15868599999999999</v>
      </c>
      <c r="S152" s="226"/>
      <c r="T152" s="228">
        <f>SUM(T153:T191)</f>
        <v>0.77323200000000003</v>
      </c>
      <c r="AR152" s="229" t="s">
        <v>76</v>
      </c>
      <c r="AT152" s="230" t="s">
        <v>71</v>
      </c>
      <c r="AU152" s="230" t="s">
        <v>76</v>
      </c>
      <c r="AY152" s="229" t="s">
        <v>169</v>
      </c>
      <c r="BK152" s="231">
        <f>SUM(BK153:BK191)</f>
        <v>0</v>
      </c>
    </row>
    <row r="153" s="1" customFormat="1" ht="25.5" customHeight="1">
      <c r="B153" s="45"/>
      <c r="C153" s="234" t="s">
        <v>263</v>
      </c>
      <c r="D153" s="234" t="s">
        <v>172</v>
      </c>
      <c r="E153" s="235" t="s">
        <v>264</v>
      </c>
      <c r="F153" s="236" t="s">
        <v>265</v>
      </c>
      <c r="G153" s="237" t="s">
        <v>219</v>
      </c>
      <c r="H153" s="238">
        <v>8.5920000000000005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888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889</v>
      </c>
      <c r="G154" s="247"/>
      <c r="H154" s="251">
        <v>8.5920000000000005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76</v>
      </c>
      <c r="AY154" s="257" t="s">
        <v>169</v>
      </c>
    </row>
    <row r="155" s="1" customFormat="1" ht="25.5" customHeight="1">
      <c r="B155" s="45"/>
      <c r="C155" s="234" t="s">
        <v>268</v>
      </c>
      <c r="D155" s="234" t="s">
        <v>172</v>
      </c>
      <c r="E155" s="235" t="s">
        <v>269</v>
      </c>
      <c r="F155" s="236" t="s">
        <v>270</v>
      </c>
      <c r="G155" s="237" t="s">
        <v>219</v>
      </c>
      <c r="H155" s="238">
        <v>326.49599999999998</v>
      </c>
      <c r="I155" s="239"/>
      <c r="J155" s="240">
        <f>ROUND(I155*H155,2)</f>
        <v>0</v>
      </c>
      <c r="K155" s="236" t="s">
        <v>181</v>
      </c>
      <c r="L155" s="71"/>
      <c r="M155" s="241" t="s">
        <v>21</v>
      </c>
      <c r="N155" s="242" t="s">
        <v>43</v>
      </c>
      <c r="O155" s="46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3" t="s">
        <v>95</v>
      </c>
      <c r="AT155" s="23" t="s">
        <v>172</v>
      </c>
      <c r="AU155" s="23" t="s">
        <v>80</v>
      </c>
      <c r="AY155" s="23" t="s">
        <v>169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3" t="s">
        <v>76</v>
      </c>
      <c r="BK155" s="245">
        <f>ROUND(I155*H155,2)</f>
        <v>0</v>
      </c>
      <c r="BL155" s="23" t="s">
        <v>95</v>
      </c>
      <c r="BM155" s="23" t="s">
        <v>890</v>
      </c>
    </row>
    <row r="156" s="12" customFormat="1">
      <c r="B156" s="246"/>
      <c r="C156" s="247"/>
      <c r="D156" s="248" t="s">
        <v>183</v>
      </c>
      <c r="E156" s="249" t="s">
        <v>21</v>
      </c>
      <c r="F156" s="250" t="s">
        <v>889</v>
      </c>
      <c r="G156" s="247"/>
      <c r="H156" s="251">
        <v>8.5920000000000005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183</v>
      </c>
      <c r="AU156" s="257" t="s">
        <v>80</v>
      </c>
      <c r="AV156" s="12" t="s">
        <v>80</v>
      </c>
      <c r="AW156" s="12" t="s">
        <v>35</v>
      </c>
      <c r="AX156" s="12" t="s">
        <v>72</v>
      </c>
      <c r="AY156" s="257" t="s">
        <v>169</v>
      </c>
    </row>
    <row r="157" s="12" customFormat="1">
      <c r="B157" s="246"/>
      <c r="C157" s="247"/>
      <c r="D157" s="248" t="s">
        <v>183</v>
      </c>
      <c r="E157" s="249" t="s">
        <v>21</v>
      </c>
      <c r="F157" s="250" t="s">
        <v>891</v>
      </c>
      <c r="G157" s="247"/>
      <c r="H157" s="251">
        <v>326.49599999999998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183</v>
      </c>
      <c r="AU157" s="257" t="s">
        <v>80</v>
      </c>
      <c r="AV157" s="12" t="s">
        <v>80</v>
      </c>
      <c r="AW157" s="12" t="s">
        <v>35</v>
      </c>
      <c r="AX157" s="12" t="s">
        <v>76</v>
      </c>
      <c r="AY157" s="257" t="s">
        <v>169</v>
      </c>
    </row>
    <row r="158" s="1" customFormat="1" ht="25.5" customHeight="1">
      <c r="B158" s="45"/>
      <c r="C158" s="234" t="s">
        <v>273</v>
      </c>
      <c r="D158" s="234" t="s">
        <v>172</v>
      </c>
      <c r="E158" s="235" t="s">
        <v>274</v>
      </c>
      <c r="F158" s="236" t="s">
        <v>275</v>
      </c>
      <c r="G158" s="237" t="s">
        <v>219</v>
      </c>
      <c r="H158" s="238">
        <v>8.5920000000000005</v>
      </c>
      <c r="I158" s="239"/>
      <c r="J158" s="240">
        <f>ROUND(I158*H158,2)</f>
        <v>0</v>
      </c>
      <c r="K158" s="236" t="s">
        <v>181</v>
      </c>
      <c r="L158" s="71"/>
      <c r="M158" s="241" t="s">
        <v>21</v>
      </c>
      <c r="N158" s="242" t="s">
        <v>43</v>
      </c>
      <c r="O158" s="46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3" t="s">
        <v>95</v>
      </c>
      <c r="AT158" s="23" t="s">
        <v>172</v>
      </c>
      <c r="AU158" s="23" t="s">
        <v>80</v>
      </c>
      <c r="AY158" s="23" t="s">
        <v>169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3" t="s">
        <v>76</v>
      </c>
      <c r="BK158" s="245">
        <f>ROUND(I158*H158,2)</f>
        <v>0</v>
      </c>
      <c r="BL158" s="23" t="s">
        <v>95</v>
      </c>
      <c r="BM158" s="23" t="s">
        <v>892</v>
      </c>
    </row>
    <row r="159" s="12" customFormat="1">
      <c r="B159" s="246"/>
      <c r="C159" s="247"/>
      <c r="D159" s="248" t="s">
        <v>183</v>
      </c>
      <c r="E159" s="249" t="s">
        <v>21</v>
      </c>
      <c r="F159" s="250" t="s">
        <v>889</v>
      </c>
      <c r="G159" s="247"/>
      <c r="H159" s="251">
        <v>8.5920000000000005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183</v>
      </c>
      <c r="AU159" s="257" t="s">
        <v>80</v>
      </c>
      <c r="AV159" s="12" t="s">
        <v>80</v>
      </c>
      <c r="AW159" s="12" t="s">
        <v>35</v>
      </c>
      <c r="AX159" s="12" t="s">
        <v>76</v>
      </c>
      <c r="AY159" s="257" t="s">
        <v>169</v>
      </c>
    </row>
    <row r="160" s="1" customFormat="1" ht="16.5" customHeight="1">
      <c r="B160" s="45"/>
      <c r="C160" s="234" t="s">
        <v>9</v>
      </c>
      <c r="D160" s="234" t="s">
        <v>172</v>
      </c>
      <c r="E160" s="235" t="s">
        <v>277</v>
      </c>
      <c r="F160" s="236" t="s">
        <v>278</v>
      </c>
      <c r="G160" s="237" t="s">
        <v>199</v>
      </c>
      <c r="H160" s="238">
        <v>2.8799999999999999</v>
      </c>
      <c r="I160" s="239"/>
      <c r="J160" s="240">
        <f>ROUND(I160*H160,2)</f>
        <v>0</v>
      </c>
      <c r="K160" s="236" t="s">
        <v>21</v>
      </c>
      <c r="L160" s="71"/>
      <c r="M160" s="241" t="s">
        <v>21</v>
      </c>
      <c r="N160" s="242" t="s">
        <v>43</v>
      </c>
      <c r="O160" s="46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AR160" s="23" t="s">
        <v>95</v>
      </c>
      <c r="AT160" s="23" t="s">
        <v>172</v>
      </c>
      <c r="AU160" s="23" t="s">
        <v>80</v>
      </c>
      <c r="AY160" s="23" t="s">
        <v>169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3" t="s">
        <v>76</v>
      </c>
      <c r="BK160" s="245">
        <f>ROUND(I160*H160,2)</f>
        <v>0</v>
      </c>
      <c r="BL160" s="23" t="s">
        <v>95</v>
      </c>
      <c r="BM160" s="23" t="s">
        <v>893</v>
      </c>
    </row>
    <row r="161" s="12" customFormat="1">
      <c r="B161" s="246"/>
      <c r="C161" s="247"/>
      <c r="D161" s="248" t="s">
        <v>183</v>
      </c>
      <c r="E161" s="249" t="s">
        <v>21</v>
      </c>
      <c r="F161" s="250" t="s">
        <v>796</v>
      </c>
      <c r="G161" s="247"/>
      <c r="H161" s="251">
        <v>2.8799999999999999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183</v>
      </c>
      <c r="AU161" s="257" t="s">
        <v>80</v>
      </c>
      <c r="AV161" s="12" t="s">
        <v>80</v>
      </c>
      <c r="AW161" s="12" t="s">
        <v>35</v>
      </c>
      <c r="AX161" s="12" t="s">
        <v>76</v>
      </c>
      <c r="AY161" s="257" t="s">
        <v>169</v>
      </c>
    </row>
    <row r="162" s="1" customFormat="1" ht="38.25" customHeight="1">
      <c r="B162" s="45"/>
      <c r="C162" s="234" t="s">
        <v>281</v>
      </c>
      <c r="D162" s="234" t="s">
        <v>172</v>
      </c>
      <c r="E162" s="235" t="s">
        <v>282</v>
      </c>
      <c r="F162" s="236" t="s">
        <v>283</v>
      </c>
      <c r="G162" s="237" t="s">
        <v>225</v>
      </c>
      <c r="H162" s="238">
        <v>10</v>
      </c>
      <c r="I162" s="239"/>
      <c r="J162" s="240">
        <f>ROUND(I162*H162,2)</f>
        <v>0</v>
      </c>
      <c r="K162" s="236" t="s">
        <v>181</v>
      </c>
      <c r="L162" s="71"/>
      <c r="M162" s="241" t="s">
        <v>21</v>
      </c>
      <c r="N162" s="242" t="s">
        <v>43</v>
      </c>
      <c r="O162" s="46"/>
      <c r="P162" s="243">
        <f>O162*H162</f>
        <v>0</v>
      </c>
      <c r="Q162" s="243">
        <v>0.00025000000000000001</v>
      </c>
      <c r="R162" s="243">
        <f>Q162*H162</f>
        <v>0.0025000000000000001</v>
      </c>
      <c r="S162" s="243">
        <v>0</v>
      </c>
      <c r="T162" s="244">
        <f>S162*H162</f>
        <v>0</v>
      </c>
      <c r="AR162" s="23" t="s">
        <v>95</v>
      </c>
      <c r="AT162" s="23" t="s">
        <v>172</v>
      </c>
      <c r="AU162" s="23" t="s">
        <v>80</v>
      </c>
      <c r="AY162" s="23" t="s">
        <v>169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3" t="s">
        <v>76</v>
      </c>
      <c r="BK162" s="245">
        <f>ROUND(I162*H162,2)</f>
        <v>0</v>
      </c>
      <c r="BL162" s="23" t="s">
        <v>95</v>
      </c>
      <c r="BM162" s="23" t="s">
        <v>894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222</v>
      </c>
      <c r="G163" s="247"/>
      <c r="H163" s="251">
        <v>10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76</v>
      </c>
      <c r="AY163" s="257" t="s">
        <v>169</v>
      </c>
    </row>
    <row r="164" s="1" customFormat="1" ht="16.5" customHeight="1">
      <c r="B164" s="45"/>
      <c r="C164" s="258" t="s">
        <v>285</v>
      </c>
      <c r="D164" s="258" t="s">
        <v>190</v>
      </c>
      <c r="E164" s="259" t="s">
        <v>286</v>
      </c>
      <c r="F164" s="260" t="s">
        <v>287</v>
      </c>
      <c r="G164" s="261" t="s">
        <v>187</v>
      </c>
      <c r="H164" s="262">
        <v>0.14899999999999999</v>
      </c>
      <c r="I164" s="263"/>
      <c r="J164" s="264">
        <f>ROUND(I164*H164,2)</f>
        <v>0</v>
      </c>
      <c r="K164" s="260" t="s">
        <v>21</v>
      </c>
      <c r="L164" s="265"/>
      <c r="M164" s="266" t="s">
        <v>21</v>
      </c>
      <c r="N164" s="267" t="s">
        <v>43</v>
      </c>
      <c r="O164" s="46"/>
      <c r="P164" s="243">
        <f>O164*H164</f>
        <v>0</v>
      </c>
      <c r="Q164" s="243">
        <v>1</v>
      </c>
      <c r="R164" s="243">
        <f>Q164*H164</f>
        <v>0.14899999999999999</v>
      </c>
      <c r="S164" s="243">
        <v>0</v>
      </c>
      <c r="T164" s="244">
        <f>S164*H164</f>
        <v>0</v>
      </c>
      <c r="AR164" s="23" t="s">
        <v>114</v>
      </c>
      <c r="AT164" s="23" t="s">
        <v>190</v>
      </c>
      <c r="AU164" s="23" t="s">
        <v>80</v>
      </c>
      <c r="AY164" s="23" t="s">
        <v>169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23" t="s">
        <v>76</v>
      </c>
      <c r="BK164" s="245">
        <f>ROUND(I164*H164,2)</f>
        <v>0</v>
      </c>
      <c r="BL164" s="23" t="s">
        <v>95</v>
      </c>
      <c r="BM164" s="23" t="s">
        <v>895</v>
      </c>
    </row>
    <row r="165" s="12" customFormat="1">
      <c r="B165" s="246"/>
      <c r="C165" s="247"/>
      <c r="D165" s="248" t="s">
        <v>183</v>
      </c>
      <c r="E165" s="249" t="s">
        <v>21</v>
      </c>
      <c r="F165" s="250" t="s">
        <v>289</v>
      </c>
      <c r="G165" s="247"/>
      <c r="H165" s="251">
        <v>0.13800000000000001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183</v>
      </c>
      <c r="AU165" s="257" t="s">
        <v>80</v>
      </c>
      <c r="AV165" s="12" t="s">
        <v>80</v>
      </c>
      <c r="AW165" s="12" t="s">
        <v>35</v>
      </c>
      <c r="AX165" s="12" t="s">
        <v>72</v>
      </c>
      <c r="AY165" s="257" t="s">
        <v>169</v>
      </c>
    </row>
    <row r="166" s="12" customFormat="1">
      <c r="B166" s="246"/>
      <c r="C166" s="247"/>
      <c r="D166" s="248" t="s">
        <v>183</v>
      </c>
      <c r="E166" s="249" t="s">
        <v>21</v>
      </c>
      <c r="F166" s="250" t="s">
        <v>290</v>
      </c>
      <c r="G166" s="247"/>
      <c r="H166" s="251">
        <v>0.14899999999999999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183</v>
      </c>
      <c r="AU166" s="257" t="s">
        <v>80</v>
      </c>
      <c r="AV166" s="12" t="s">
        <v>80</v>
      </c>
      <c r="AW166" s="12" t="s">
        <v>35</v>
      </c>
      <c r="AX166" s="12" t="s">
        <v>76</v>
      </c>
      <c r="AY166" s="257" t="s">
        <v>169</v>
      </c>
    </row>
    <row r="167" s="1" customFormat="1" ht="25.5" customHeight="1">
      <c r="B167" s="45"/>
      <c r="C167" s="234" t="s">
        <v>291</v>
      </c>
      <c r="D167" s="234" t="s">
        <v>172</v>
      </c>
      <c r="E167" s="235" t="s">
        <v>292</v>
      </c>
      <c r="F167" s="236" t="s">
        <v>293</v>
      </c>
      <c r="G167" s="237" t="s">
        <v>225</v>
      </c>
      <c r="H167" s="238">
        <v>24</v>
      </c>
      <c r="I167" s="239"/>
      <c r="J167" s="240">
        <f>ROUND(I167*H167,2)</f>
        <v>0</v>
      </c>
      <c r="K167" s="236" t="s">
        <v>181</v>
      </c>
      <c r="L167" s="71"/>
      <c r="M167" s="241" t="s">
        <v>21</v>
      </c>
      <c r="N167" s="242" t="s">
        <v>43</v>
      </c>
      <c r="O167" s="46"/>
      <c r="P167" s="243">
        <f>O167*H167</f>
        <v>0</v>
      </c>
      <c r="Q167" s="243">
        <v>1.0000000000000001E-05</v>
      </c>
      <c r="R167" s="243">
        <f>Q167*H167</f>
        <v>0.00024000000000000003</v>
      </c>
      <c r="S167" s="243">
        <v>0</v>
      </c>
      <c r="T167" s="244">
        <f>S167*H167</f>
        <v>0</v>
      </c>
      <c r="AR167" s="23" t="s">
        <v>95</v>
      </c>
      <c r="AT167" s="23" t="s">
        <v>172</v>
      </c>
      <c r="AU167" s="23" t="s">
        <v>80</v>
      </c>
      <c r="AY167" s="23" t="s">
        <v>169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3" t="s">
        <v>76</v>
      </c>
      <c r="BK167" s="245">
        <f>ROUND(I167*H167,2)</f>
        <v>0</v>
      </c>
      <c r="BL167" s="23" t="s">
        <v>95</v>
      </c>
      <c r="BM167" s="23" t="s">
        <v>896</v>
      </c>
    </row>
    <row r="168" s="12" customFormat="1">
      <c r="B168" s="246"/>
      <c r="C168" s="247"/>
      <c r="D168" s="248" t="s">
        <v>183</v>
      </c>
      <c r="E168" s="249" t="s">
        <v>21</v>
      </c>
      <c r="F168" s="250" t="s">
        <v>295</v>
      </c>
      <c r="G168" s="247"/>
      <c r="H168" s="251">
        <v>24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183</v>
      </c>
      <c r="AU168" s="257" t="s">
        <v>80</v>
      </c>
      <c r="AV168" s="12" t="s">
        <v>80</v>
      </c>
      <c r="AW168" s="12" t="s">
        <v>35</v>
      </c>
      <c r="AX168" s="12" t="s">
        <v>76</v>
      </c>
      <c r="AY168" s="257" t="s">
        <v>169</v>
      </c>
    </row>
    <row r="169" s="1" customFormat="1" ht="25.5" customHeight="1">
      <c r="B169" s="45"/>
      <c r="C169" s="234" t="s">
        <v>296</v>
      </c>
      <c r="D169" s="234" t="s">
        <v>172</v>
      </c>
      <c r="E169" s="235" t="s">
        <v>297</v>
      </c>
      <c r="F169" s="236" t="s">
        <v>298</v>
      </c>
      <c r="G169" s="237" t="s">
        <v>225</v>
      </c>
      <c r="H169" s="238">
        <v>24</v>
      </c>
      <c r="I169" s="239"/>
      <c r="J169" s="240">
        <f>ROUND(I169*H169,2)</f>
        <v>0</v>
      </c>
      <c r="K169" s="236" t="s">
        <v>181</v>
      </c>
      <c r="L169" s="71"/>
      <c r="M169" s="241" t="s">
        <v>21</v>
      </c>
      <c r="N169" s="242" t="s">
        <v>43</v>
      </c>
      <c r="O169" s="46"/>
      <c r="P169" s="243">
        <f>O169*H169</f>
        <v>0</v>
      </c>
      <c r="Q169" s="243">
        <v>0.00020000000000000001</v>
      </c>
      <c r="R169" s="243">
        <f>Q169*H169</f>
        <v>0.0048000000000000004</v>
      </c>
      <c r="S169" s="243">
        <v>0</v>
      </c>
      <c r="T169" s="244">
        <f>S169*H169</f>
        <v>0</v>
      </c>
      <c r="AR169" s="23" t="s">
        <v>95</v>
      </c>
      <c r="AT169" s="23" t="s">
        <v>172</v>
      </c>
      <c r="AU169" s="23" t="s">
        <v>80</v>
      </c>
      <c r="AY169" s="23" t="s">
        <v>169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3" t="s">
        <v>76</v>
      </c>
      <c r="BK169" s="245">
        <f>ROUND(I169*H169,2)</f>
        <v>0</v>
      </c>
      <c r="BL169" s="23" t="s">
        <v>95</v>
      </c>
      <c r="BM169" s="23" t="s">
        <v>897</v>
      </c>
    </row>
    <row r="170" s="12" customFormat="1">
      <c r="B170" s="246"/>
      <c r="C170" s="247"/>
      <c r="D170" s="248" t="s">
        <v>183</v>
      </c>
      <c r="E170" s="249" t="s">
        <v>21</v>
      </c>
      <c r="F170" s="250" t="s">
        <v>590</v>
      </c>
      <c r="G170" s="247"/>
      <c r="H170" s="251">
        <v>24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183</v>
      </c>
      <c r="AU170" s="257" t="s">
        <v>80</v>
      </c>
      <c r="AV170" s="12" t="s">
        <v>80</v>
      </c>
      <c r="AW170" s="12" t="s">
        <v>35</v>
      </c>
      <c r="AX170" s="12" t="s">
        <v>76</v>
      </c>
      <c r="AY170" s="257" t="s">
        <v>169</v>
      </c>
    </row>
    <row r="171" s="1" customFormat="1" ht="16.5" customHeight="1">
      <c r="B171" s="45"/>
      <c r="C171" s="234" t="s">
        <v>301</v>
      </c>
      <c r="D171" s="234" t="s">
        <v>172</v>
      </c>
      <c r="E171" s="235" t="s">
        <v>302</v>
      </c>
      <c r="F171" s="236" t="s">
        <v>303</v>
      </c>
      <c r="G171" s="237" t="s">
        <v>180</v>
      </c>
      <c r="H171" s="238">
        <v>0.31</v>
      </c>
      <c r="I171" s="239"/>
      <c r="J171" s="240">
        <f>ROUND(I171*H171,2)</f>
        <v>0</v>
      </c>
      <c r="K171" s="236" t="s">
        <v>181</v>
      </c>
      <c r="L171" s="71"/>
      <c r="M171" s="241" t="s">
        <v>21</v>
      </c>
      <c r="N171" s="242" t="s">
        <v>43</v>
      </c>
      <c r="O171" s="46"/>
      <c r="P171" s="243">
        <f>O171*H171</f>
        <v>0</v>
      </c>
      <c r="Q171" s="243">
        <v>0</v>
      </c>
      <c r="R171" s="243">
        <f>Q171*H171</f>
        <v>0</v>
      </c>
      <c r="S171" s="243">
        <v>2.3999999999999999</v>
      </c>
      <c r="T171" s="244">
        <f>S171*H171</f>
        <v>0.74399999999999999</v>
      </c>
      <c r="AR171" s="23" t="s">
        <v>95</v>
      </c>
      <c r="AT171" s="23" t="s">
        <v>172</v>
      </c>
      <c r="AU171" s="23" t="s">
        <v>80</v>
      </c>
      <c r="AY171" s="23" t="s">
        <v>169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23" t="s">
        <v>76</v>
      </c>
      <c r="BK171" s="245">
        <f>ROUND(I171*H171,2)</f>
        <v>0</v>
      </c>
      <c r="BL171" s="23" t="s">
        <v>95</v>
      </c>
      <c r="BM171" s="23" t="s">
        <v>898</v>
      </c>
    </row>
    <row r="172" s="12" customFormat="1">
      <c r="B172" s="246"/>
      <c r="C172" s="247"/>
      <c r="D172" s="248" t="s">
        <v>183</v>
      </c>
      <c r="E172" s="249" t="s">
        <v>21</v>
      </c>
      <c r="F172" s="250" t="s">
        <v>802</v>
      </c>
      <c r="G172" s="247"/>
      <c r="H172" s="251">
        <v>0.59399999999999997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183</v>
      </c>
      <c r="AU172" s="257" t="s">
        <v>80</v>
      </c>
      <c r="AV172" s="12" t="s">
        <v>80</v>
      </c>
      <c r="AW172" s="12" t="s">
        <v>35</v>
      </c>
      <c r="AX172" s="12" t="s">
        <v>72</v>
      </c>
      <c r="AY172" s="257" t="s">
        <v>169</v>
      </c>
    </row>
    <row r="173" s="12" customFormat="1">
      <c r="B173" s="246"/>
      <c r="C173" s="247"/>
      <c r="D173" s="248" t="s">
        <v>183</v>
      </c>
      <c r="E173" s="249" t="s">
        <v>21</v>
      </c>
      <c r="F173" s="250" t="s">
        <v>306</v>
      </c>
      <c r="G173" s="247"/>
      <c r="H173" s="251">
        <v>-0.28399999999999997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183</v>
      </c>
      <c r="AU173" s="257" t="s">
        <v>80</v>
      </c>
      <c r="AV173" s="12" t="s">
        <v>80</v>
      </c>
      <c r="AW173" s="12" t="s">
        <v>35</v>
      </c>
      <c r="AX173" s="12" t="s">
        <v>72</v>
      </c>
      <c r="AY173" s="257" t="s">
        <v>169</v>
      </c>
    </row>
    <row r="174" s="13" customFormat="1">
      <c r="B174" s="270"/>
      <c r="C174" s="271"/>
      <c r="D174" s="248" t="s">
        <v>183</v>
      </c>
      <c r="E174" s="272" t="s">
        <v>21</v>
      </c>
      <c r="F174" s="273" t="s">
        <v>209</v>
      </c>
      <c r="G174" s="271"/>
      <c r="H174" s="274">
        <v>0.31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AT174" s="280" t="s">
        <v>183</v>
      </c>
      <c r="AU174" s="280" t="s">
        <v>80</v>
      </c>
      <c r="AV174" s="13" t="s">
        <v>95</v>
      </c>
      <c r="AW174" s="13" t="s">
        <v>35</v>
      </c>
      <c r="AX174" s="13" t="s">
        <v>76</v>
      </c>
      <c r="AY174" s="280" t="s">
        <v>169</v>
      </c>
    </row>
    <row r="175" s="1" customFormat="1" ht="25.5" customHeight="1">
      <c r="B175" s="45"/>
      <c r="C175" s="234" t="s">
        <v>307</v>
      </c>
      <c r="D175" s="234" t="s">
        <v>172</v>
      </c>
      <c r="E175" s="235" t="s">
        <v>308</v>
      </c>
      <c r="F175" s="236" t="s">
        <v>309</v>
      </c>
      <c r="G175" s="237" t="s">
        <v>199</v>
      </c>
      <c r="H175" s="238">
        <v>0.23200000000000001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</v>
      </c>
      <c r="R175" s="243">
        <f>Q175*H175</f>
        <v>0</v>
      </c>
      <c r="S175" s="243">
        <v>0.066000000000000003</v>
      </c>
      <c r="T175" s="244">
        <f>S175*H175</f>
        <v>0.015312000000000001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899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697</v>
      </c>
      <c r="G176" s="247"/>
      <c r="H176" s="251">
        <v>0.23200000000000001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76</v>
      </c>
      <c r="AY176" s="257" t="s">
        <v>169</v>
      </c>
    </row>
    <row r="177" s="1" customFormat="1" ht="25.5" customHeight="1">
      <c r="B177" s="45"/>
      <c r="C177" s="234" t="s">
        <v>312</v>
      </c>
      <c r="D177" s="234" t="s">
        <v>172</v>
      </c>
      <c r="E177" s="235" t="s">
        <v>313</v>
      </c>
      <c r="F177" s="236" t="s">
        <v>314</v>
      </c>
      <c r="G177" s="237" t="s">
        <v>219</v>
      </c>
      <c r="H177" s="238">
        <v>1.74</v>
      </c>
      <c r="I177" s="239"/>
      <c r="J177" s="240">
        <f>ROUND(I177*H177,2)</f>
        <v>0</v>
      </c>
      <c r="K177" s="236" t="s">
        <v>181</v>
      </c>
      <c r="L177" s="71"/>
      <c r="M177" s="241" t="s">
        <v>21</v>
      </c>
      <c r="N177" s="242" t="s">
        <v>43</v>
      </c>
      <c r="O177" s="46"/>
      <c r="P177" s="243">
        <f>O177*H177</f>
        <v>0</v>
      </c>
      <c r="Q177" s="243">
        <v>0.00073999999999999999</v>
      </c>
      <c r="R177" s="243">
        <f>Q177*H177</f>
        <v>0.0012876000000000001</v>
      </c>
      <c r="S177" s="243">
        <v>0.0080000000000000002</v>
      </c>
      <c r="T177" s="244">
        <f>S177*H177</f>
        <v>0.01392</v>
      </c>
      <c r="AR177" s="23" t="s">
        <v>95</v>
      </c>
      <c r="AT177" s="23" t="s">
        <v>172</v>
      </c>
      <c r="AU177" s="23" t="s">
        <v>80</v>
      </c>
      <c r="AY177" s="23" t="s">
        <v>169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23" t="s">
        <v>76</v>
      </c>
      <c r="BK177" s="245">
        <f>ROUND(I177*H177,2)</f>
        <v>0</v>
      </c>
      <c r="BL177" s="23" t="s">
        <v>95</v>
      </c>
      <c r="BM177" s="23" t="s">
        <v>900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316</v>
      </c>
      <c r="G178" s="247"/>
      <c r="H178" s="251">
        <v>0.29999999999999999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317</v>
      </c>
      <c r="G179" s="247"/>
      <c r="H179" s="251">
        <v>0.29999999999999999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2" customFormat="1">
      <c r="B180" s="246"/>
      <c r="C180" s="247"/>
      <c r="D180" s="248" t="s">
        <v>183</v>
      </c>
      <c r="E180" s="249" t="s">
        <v>21</v>
      </c>
      <c r="F180" s="250" t="s">
        <v>901</v>
      </c>
      <c r="G180" s="247"/>
      <c r="H180" s="251">
        <v>0.56999999999999995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183</v>
      </c>
      <c r="AU180" s="257" t="s">
        <v>80</v>
      </c>
      <c r="AV180" s="12" t="s">
        <v>80</v>
      </c>
      <c r="AW180" s="12" t="s">
        <v>35</v>
      </c>
      <c r="AX180" s="12" t="s">
        <v>72</v>
      </c>
      <c r="AY180" s="257" t="s">
        <v>169</v>
      </c>
    </row>
    <row r="181" s="12" customFormat="1">
      <c r="B181" s="246"/>
      <c r="C181" s="247"/>
      <c r="D181" s="248" t="s">
        <v>183</v>
      </c>
      <c r="E181" s="249" t="s">
        <v>21</v>
      </c>
      <c r="F181" s="250" t="s">
        <v>902</v>
      </c>
      <c r="G181" s="247"/>
      <c r="H181" s="251">
        <v>0.56999999999999995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183</v>
      </c>
      <c r="AU181" s="257" t="s">
        <v>80</v>
      </c>
      <c r="AV181" s="12" t="s">
        <v>80</v>
      </c>
      <c r="AW181" s="12" t="s">
        <v>35</v>
      </c>
      <c r="AX181" s="12" t="s">
        <v>72</v>
      </c>
      <c r="AY181" s="257" t="s">
        <v>169</v>
      </c>
    </row>
    <row r="182" s="13" customFormat="1">
      <c r="B182" s="270"/>
      <c r="C182" s="271"/>
      <c r="D182" s="248" t="s">
        <v>183</v>
      </c>
      <c r="E182" s="272" t="s">
        <v>21</v>
      </c>
      <c r="F182" s="273" t="s">
        <v>209</v>
      </c>
      <c r="G182" s="271"/>
      <c r="H182" s="274">
        <v>1.74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AT182" s="280" t="s">
        <v>183</v>
      </c>
      <c r="AU182" s="280" t="s">
        <v>80</v>
      </c>
      <c r="AV182" s="13" t="s">
        <v>95</v>
      </c>
      <c r="AW182" s="13" t="s">
        <v>35</v>
      </c>
      <c r="AX182" s="13" t="s">
        <v>76</v>
      </c>
      <c r="AY182" s="280" t="s">
        <v>169</v>
      </c>
    </row>
    <row r="183" s="1" customFormat="1" ht="25.5" customHeight="1">
      <c r="B183" s="45"/>
      <c r="C183" s="234" t="s">
        <v>320</v>
      </c>
      <c r="D183" s="234" t="s">
        <v>172</v>
      </c>
      <c r="E183" s="235" t="s">
        <v>321</v>
      </c>
      <c r="F183" s="236" t="s">
        <v>322</v>
      </c>
      <c r="G183" s="237" t="s">
        <v>219</v>
      </c>
      <c r="H183" s="238">
        <v>2.3199999999999998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3.0000000000000001E-05</v>
      </c>
      <c r="R183" s="243">
        <f>Q183*H183</f>
        <v>6.9599999999999998E-05</v>
      </c>
      <c r="S183" s="243">
        <v>0</v>
      </c>
      <c r="T183" s="244">
        <f>S183*H183</f>
        <v>0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903</v>
      </c>
    </row>
    <row r="184" s="12" customFormat="1">
      <c r="B184" s="246"/>
      <c r="C184" s="247"/>
      <c r="D184" s="248" t="s">
        <v>183</v>
      </c>
      <c r="E184" s="249" t="s">
        <v>21</v>
      </c>
      <c r="F184" s="250" t="s">
        <v>324</v>
      </c>
      <c r="G184" s="247"/>
      <c r="H184" s="251">
        <v>2.3199999999999998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183</v>
      </c>
      <c r="AU184" s="257" t="s">
        <v>80</v>
      </c>
      <c r="AV184" s="12" t="s">
        <v>80</v>
      </c>
      <c r="AW184" s="12" t="s">
        <v>35</v>
      </c>
      <c r="AX184" s="12" t="s">
        <v>76</v>
      </c>
      <c r="AY184" s="257" t="s">
        <v>169</v>
      </c>
    </row>
    <row r="185" s="1" customFormat="1" ht="25.5" customHeight="1">
      <c r="B185" s="45"/>
      <c r="C185" s="234" t="s">
        <v>325</v>
      </c>
      <c r="D185" s="234" t="s">
        <v>172</v>
      </c>
      <c r="E185" s="235" t="s">
        <v>326</v>
      </c>
      <c r="F185" s="236" t="s">
        <v>327</v>
      </c>
      <c r="G185" s="237" t="s">
        <v>219</v>
      </c>
      <c r="H185" s="238">
        <v>2.3199999999999998</v>
      </c>
      <c r="I185" s="239"/>
      <c r="J185" s="240">
        <f>ROUND(I185*H185,2)</f>
        <v>0</v>
      </c>
      <c r="K185" s="236" t="s">
        <v>181</v>
      </c>
      <c r="L185" s="71"/>
      <c r="M185" s="241" t="s">
        <v>21</v>
      </c>
      <c r="N185" s="242" t="s">
        <v>43</v>
      </c>
      <c r="O185" s="46"/>
      <c r="P185" s="243">
        <f>O185*H185</f>
        <v>0</v>
      </c>
      <c r="Q185" s="243">
        <v>0.00034000000000000002</v>
      </c>
      <c r="R185" s="243">
        <f>Q185*H185</f>
        <v>0.00078879999999999998</v>
      </c>
      <c r="S185" s="243">
        <v>0</v>
      </c>
      <c r="T185" s="244">
        <f>S185*H185</f>
        <v>0</v>
      </c>
      <c r="AR185" s="23" t="s">
        <v>95</v>
      </c>
      <c r="AT185" s="23" t="s">
        <v>172</v>
      </c>
      <c r="AU185" s="23" t="s">
        <v>80</v>
      </c>
      <c r="AY185" s="23" t="s">
        <v>169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23" t="s">
        <v>76</v>
      </c>
      <c r="BK185" s="245">
        <f>ROUND(I185*H185,2)</f>
        <v>0</v>
      </c>
      <c r="BL185" s="23" t="s">
        <v>95</v>
      </c>
      <c r="BM185" s="23" t="s">
        <v>904</v>
      </c>
    </row>
    <row r="186" s="1" customFormat="1" ht="25.5" customHeight="1">
      <c r="B186" s="45"/>
      <c r="C186" s="234" t="s">
        <v>329</v>
      </c>
      <c r="D186" s="234" t="s">
        <v>172</v>
      </c>
      <c r="E186" s="235" t="s">
        <v>330</v>
      </c>
      <c r="F186" s="236" t="s">
        <v>331</v>
      </c>
      <c r="G186" s="237" t="s">
        <v>219</v>
      </c>
      <c r="H186" s="238">
        <v>4.6399999999999997</v>
      </c>
      <c r="I186" s="239"/>
      <c r="J186" s="240">
        <f>ROUND(I186*H186,2)</f>
        <v>0</v>
      </c>
      <c r="K186" s="236" t="s">
        <v>181</v>
      </c>
      <c r="L186" s="71"/>
      <c r="M186" s="241" t="s">
        <v>21</v>
      </c>
      <c r="N186" s="242" t="s">
        <v>43</v>
      </c>
      <c r="O186" s="46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3" t="s">
        <v>95</v>
      </c>
      <c r="AT186" s="23" t="s">
        <v>172</v>
      </c>
      <c r="AU186" s="23" t="s">
        <v>80</v>
      </c>
      <c r="AY186" s="23" t="s">
        <v>169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3" t="s">
        <v>76</v>
      </c>
      <c r="BK186" s="245">
        <f>ROUND(I186*H186,2)</f>
        <v>0</v>
      </c>
      <c r="BL186" s="23" t="s">
        <v>95</v>
      </c>
      <c r="BM186" s="23" t="s">
        <v>905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333</v>
      </c>
      <c r="G187" s="247"/>
      <c r="H187" s="251">
        <v>4.6399999999999997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76</v>
      </c>
      <c r="AY187" s="257" t="s">
        <v>169</v>
      </c>
    </row>
    <row r="188" s="1" customFormat="1" ht="25.5" customHeight="1">
      <c r="B188" s="45"/>
      <c r="C188" s="234" t="s">
        <v>334</v>
      </c>
      <c r="D188" s="234" t="s">
        <v>172</v>
      </c>
      <c r="E188" s="235" t="s">
        <v>335</v>
      </c>
      <c r="F188" s="236" t="s">
        <v>336</v>
      </c>
      <c r="G188" s="237" t="s">
        <v>219</v>
      </c>
      <c r="H188" s="238">
        <v>4.7599999999999998</v>
      </c>
      <c r="I188" s="239"/>
      <c r="J188" s="240">
        <f>ROUND(I188*H188,2)</f>
        <v>0</v>
      </c>
      <c r="K188" s="236" t="s">
        <v>181</v>
      </c>
      <c r="L188" s="71"/>
      <c r="M188" s="241" t="s">
        <v>21</v>
      </c>
      <c r="N188" s="242" t="s">
        <v>43</v>
      </c>
      <c r="O188" s="46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AR188" s="23" t="s">
        <v>95</v>
      </c>
      <c r="AT188" s="23" t="s">
        <v>172</v>
      </c>
      <c r="AU188" s="23" t="s">
        <v>80</v>
      </c>
      <c r="AY188" s="23" t="s">
        <v>169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23" t="s">
        <v>76</v>
      </c>
      <c r="BK188" s="245">
        <f>ROUND(I188*H188,2)</f>
        <v>0</v>
      </c>
      <c r="BL188" s="23" t="s">
        <v>95</v>
      </c>
      <c r="BM188" s="23" t="s">
        <v>906</v>
      </c>
    </row>
    <row r="189" s="12" customFormat="1">
      <c r="B189" s="246"/>
      <c r="C189" s="247"/>
      <c r="D189" s="248" t="s">
        <v>183</v>
      </c>
      <c r="E189" s="249" t="s">
        <v>21</v>
      </c>
      <c r="F189" s="250" t="s">
        <v>907</v>
      </c>
      <c r="G189" s="247"/>
      <c r="H189" s="251">
        <v>2.3799999999999999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183</v>
      </c>
      <c r="AU189" s="257" t="s">
        <v>80</v>
      </c>
      <c r="AV189" s="12" t="s">
        <v>80</v>
      </c>
      <c r="AW189" s="12" t="s">
        <v>35</v>
      </c>
      <c r="AX189" s="12" t="s">
        <v>72</v>
      </c>
      <c r="AY189" s="257" t="s">
        <v>169</v>
      </c>
    </row>
    <row r="190" s="12" customFormat="1">
      <c r="B190" s="246"/>
      <c r="C190" s="247"/>
      <c r="D190" s="248" t="s">
        <v>183</v>
      </c>
      <c r="E190" s="249" t="s">
        <v>21</v>
      </c>
      <c r="F190" s="250" t="s">
        <v>908</v>
      </c>
      <c r="G190" s="247"/>
      <c r="H190" s="251">
        <v>2.3799999999999999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183</v>
      </c>
      <c r="AU190" s="257" t="s">
        <v>80</v>
      </c>
      <c r="AV190" s="12" t="s">
        <v>80</v>
      </c>
      <c r="AW190" s="12" t="s">
        <v>35</v>
      </c>
      <c r="AX190" s="12" t="s">
        <v>72</v>
      </c>
      <c r="AY190" s="257" t="s">
        <v>169</v>
      </c>
    </row>
    <row r="191" s="13" customFormat="1">
      <c r="B191" s="270"/>
      <c r="C191" s="271"/>
      <c r="D191" s="248" t="s">
        <v>183</v>
      </c>
      <c r="E191" s="272" t="s">
        <v>21</v>
      </c>
      <c r="F191" s="273" t="s">
        <v>209</v>
      </c>
      <c r="G191" s="271"/>
      <c r="H191" s="274">
        <v>4.7599999999999998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AT191" s="280" t="s">
        <v>183</v>
      </c>
      <c r="AU191" s="280" t="s">
        <v>80</v>
      </c>
      <c r="AV191" s="13" t="s">
        <v>95</v>
      </c>
      <c r="AW191" s="13" t="s">
        <v>35</v>
      </c>
      <c r="AX191" s="13" t="s">
        <v>76</v>
      </c>
      <c r="AY191" s="280" t="s">
        <v>169</v>
      </c>
    </row>
    <row r="192" s="11" customFormat="1" ht="29.88" customHeight="1">
      <c r="B192" s="218"/>
      <c r="C192" s="219"/>
      <c r="D192" s="220" t="s">
        <v>71</v>
      </c>
      <c r="E192" s="232" t="s">
        <v>340</v>
      </c>
      <c r="F192" s="232" t="s">
        <v>341</v>
      </c>
      <c r="G192" s="219"/>
      <c r="H192" s="219"/>
      <c r="I192" s="222"/>
      <c r="J192" s="233">
        <f>BK192</f>
        <v>0</v>
      </c>
      <c r="K192" s="219"/>
      <c r="L192" s="224"/>
      <c r="M192" s="225"/>
      <c r="N192" s="226"/>
      <c r="O192" s="226"/>
      <c r="P192" s="227">
        <f>SUM(P193:P201)</f>
        <v>0</v>
      </c>
      <c r="Q192" s="226"/>
      <c r="R192" s="227">
        <f>SUM(R193:R201)</f>
        <v>0</v>
      </c>
      <c r="S192" s="226"/>
      <c r="T192" s="228">
        <f>SUM(T193:T201)</f>
        <v>0</v>
      </c>
      <c r="AR192" s="229" t="s">
        <v>76</v>
      </c>
      <c r="AT192" s="230" t="s">
        <v>71</v>
      </c>
      <c r="AU192" s="230" t="s">
        <v>76</v>
      </c>
      <c r="AY192" s="229" t="s">
        <v>169</v>
      </c>
      <c r="BK192" s="231">
        <f>SUM(BK193:BK201)</f>
        <v>0</v>
      </c>
    </row>
    <row r="193" s="1" customFormat="1" ht="25.5" customHeight="1">
      <c r="B193" s="45"/>
      <c r="C193" s="234" t="s">
        <v>342</v>
      </c>
      <c r="D193" s="234" t="s">
        <v>172</v>
      </c>
      <c r="E193" s="235" t="s">
        <v>343</v>
      </c>
      <c r="F193" s="236" t="s">
        <v>344</v>
      </c>
      <c r="G193" s="237" t="s">
        <v>187</v>
      </c>
      <c r="H193" s="238">
        <v>0.89400000000000002</v>
      </c>
      <c r="I193" s="239"/>
      <c r="J193" s="240">
        <f>ROUND(I193*H193,2)</f>
        <v>0</v>
      </c>
      <c r="K193" s="236" t="s">
        <v>181</v>
      </c>
      <c r="L193" s="71"/>
      <c r="M193" s="241" t="s">
        <v>21</v>
      </c>
      <c r="N193" s="242" t="s">
        <v>43</v>
      </c>
      <c r="O193" s="46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3" t="s">
        <v>95</v>
      </c>
      <c r="AT193" s="23" t="s">
        <v>172</v>
      </c>
      <c r="AU193" s="23" t="s">
        <v>80</v>
      </c>
      <c r="AY193" s="23" t="s">
        <v>169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3" t="s">
        <v>76</v>
      </c>
      <c r="BK193" s="245">
        <f>ROUND(I193*H193,2)</f>
        <v>0</v>
      </c>
      <c r="BL193" s="23" t="s">
        <v>95</v>
      </c>
      <c r="BM193" s="23" t="s">
        <v>909</v>
      </c>
    </row>
    <row r="194" s="1" customFormat="1" ht="38.25" customHeight="1">
      <c r="B194" s="45"/>
      <c r="C194" s="234" t="s">
        <v>346</v>
      </c>
      <c r="D194" s="234" t="s">
        <v>172</v>
      </c>
      <c r="E194" s="235" t="s">
        <v>347</v>
      </c>
      <c r="F194" s="236" t="s">
        <v>348</v>
      </c>
      <c r="G194" s="237" t="s">
        <v>187</v>
      </c>
      <c r="H194" s="238">
        <v>0.89400000000000002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910</v>
      </c>
    </row>
    <row r="195" s="1" customFormat="1" ht="25.5" customHeight="1">
      <c r="B195" s="45"/>
      <c r="C195" s="234" t="s">
        <v>350</v>
      </c>
      <c r="D195" s="234" t="s">
        <v>172</v>
      </c>
      <c r="E195" s="235" t="s">
        <v>351</v>
      </c>
      <c r="F195" s="236" t="s">
        <v>352</v>
      </c>
      <c r="G195" s="237" t="s">
        <v>187</v>
      </c>
      <c r="H195" s="238">
        <v>0.89400000000000002</v>
      </c>
      <c r="I195" s="239"/>
      <c r="J195" s="240">
        <f>ROUND(I195*H195,2)</f>
        <v>0</v>
      </c>
      <c r="K195" s="236" t="s">
        <v>181</v>
      </c>
      <c r="L195" s="71"/>
      <c r="M195" s="241" t="s">
        <v>21</v>
      </c>
      <c r="N195" s="242" t="s">
        <v>43</v>
      </c>
      <c r="O195" s="46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AR195" s="23" t="s">
        <v>95</v>
      </c>
      <c r="AT195" s="23" t="s">
        <v>172</v>
      </c>
      <c r="AU195" s="23" t="s">
        <v>80</v>
      </c>
      <c r="AY195" s="23" t="s">
        <v>169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23" t="s">
        <v>76</v>
      </c>
      <c r="BK195" s="245">
        <f>ROUND(I195*H195,2)</f>
        <v>0</v>
      </c>
      <c r="BL195" s="23" t="s">
        <v>95</v>
      </c>
      <c r="BM195" s="23" t="s">
        <v>911</v>
      </c>
    </row>
    <row r="196" s="1" customFormat="1" ht="25.5" customHeight="1">
      <c r="B196" s="45"/>
      <c r="C196" s="234" t="s">
        <v>354</v>
      </c>
      <c r="D196" s="234" t="s">
        <v>172</v>
      </c>
      <c r="E196" s="235" t="s">
        <v>355</v>
      </c>
      <c r="F196" s="236" t="s">
        <v>356</v>
      </c>
      <c r="G196" s="237" t="s">
        <v>187</v>
      </c>
      <c r="H196" s="238">
        <v>12.516</v>
      </c>
      <c r="I196" s="239"/>
      <c r="J196" s="240">
        <f>ROUND(I196*H196,2)</f>
        <v>0</v>
      </c>
      <c r="K196" s="236" t="s">
        <v>181</v>
      </c>
      <c r="L196" s="71"/>
      <c r="M196" s="241" t="s">
        <v>21</v>
      </c>
      <c r="N196" s="242" t="s">
        <v>43</v>
      </c>
      <c r="O196" s="46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AR196" s="23" t="s">
        <v>95</v>
      </c>
      <c r="AT196" s="23" t="s">
        <v>172</v>
      </c>
      <c r="AU196" s="23" t="s">
        <v>80</v>
      </c>
      <c r="AY196" s="23" t="s">
        <v>169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23" t="s">
        <v>76</v>
      </c>
      <c r="BK196" s="245">
        <f>ROUND(I196*H196,2)</f>
        <v>0</v>
      </c>
      <c r="BL196" s="23" t="s">
        <v>95</v>
      </c>
      <c r="BM196" s="23" t="s">
        <v>912</v>
      </c>
    </row>
    <row r="197" s="12" customFormat="1">
      <c r="B197" s="246"/>
      <c r="C197" s="247"/>
      <c r="D197" s="248" t="s">
        <v>183</v>
      </c>
      <c r="E197" s="249" t="s">
        <v>21</v>
      </c>
      <c r="F197" s="250" t="s">
        <v>913</v>
      </c>
      <c r="G197" s="247"/>
      <c r="H197" s="251">
        <v>12.516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183</v>
      </c>
      <c r="AU197" s="257" t="s">
        <v>80</v>
      </c>
      <c r="AV197" s="12" t="s">
        <v>80</v>
      </c>
      <c r="AW197" s="12" t="s">
        <v>35</v>
      </c>
      <c r="AX197" s="12" t="s">
        <v>76</v>
      </c>
      <c r="AY197" s="257" t="s">
        <v>169</v>
      </c>
    </row>
    <row r="198" s="1" customFormat="1" ht="25.5" customHeight="1">
      <c r="B198" s="45"/>
      <c r="C198" s="234" t="s">
        <v>359</v>
      </c>
      <c r="D198" s="234" t="s">
        <v>172</v>
      </c>
      <c r="E198" s="235" t="s">
        <v>360</v>
      </c>
      <c r="F198" s="236" t="s">
        <v>361</v>
      </c>
      <c r="G198" s="237" t="s">
        <v>187</v>
      </c>
      <c r="H198" s="238">
        <v>0.77300000000000002</v>
      </c>
      <c r="I198" s="239"/>
      <c r="J198" s="240">
        <f>ROUND(I198*H198,2)</f>
        <v>0</v>
      </c>
      <c r="K198" s="236" t="s">
        <v>181</v>
      </c>
      <c r="L198" s="71"/>
      <c r="M198" s="241" t="s">
        <v>21</v>
      </c>
      <c r="N198" s="242" t="s">
        <v>43</v>
      </c>
      <c r="O198" s="46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3" t="s">
        <v>95</v>
      </c>
      <c r="AT198" s="23" t="s">
        <v>172</v>
      </c>
      <c r="AU198" s="23" t="s">
        <v>80</v>
      </c>
      <c r="AY198" s="23" t="s">
        <v>169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3" t="s">
        <v>76</v>
      </c>
      <c r="BK198" s="245">
        <f>ROUND(I198*H198,2)</f>
        <v>0</v>
      </c>
      <c r="BL198" s="23" t="s">
        <v>95</v>
      </c>
      <c r="BM198" s="23" t="s">
        <v>914</v>
      </c>
    </row>
    <row r="199" s="12" customFormat="1">
      <c r="B199" s="246"/>
      <c r="C199" s="247"/>
      <c r="D199" s="248" t="s">
        <v>183</v>
      </c>
      <c r="E199" s="249" t="s">
        <v>21</v>
      </c>
      <c r="F199" s="250" t="s">
        <v>915</v>
      </c>
      <c r="G199" s="247"/>
      <c r="H199" s="251">
        <v>0.77300000000000002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183</v>
      </c>
      <c r="AU199" s="257" t="s">
        <v>80</v>
      </c>
      <c r="AV199" s="12" t="s">
        <v>80</v>
      </c>
      <c r="AW199" s="12" t="s">
        <v>35</v>
      </c>
      <c r="AX199" s="12" t="s">
        <v>76</v>
      </c>
      <c r="AY199" s="257" t="s">
        <v>169</v>
      </c>
    </row>
    <row r="200" s="1" customFormat="1" ht="16.5" customHeight="1">
      <c r="B200" s="45"/>
      <c r="C200" s="234" t="s">
        <v>364</v>
      </c>
      <c r="D200" s="234" t="s">
        <v>172</v>
      </c>
      <c r="E200" s="235" t="s">
        <v>365</v>
      </c>
      <c r="F200" s="236" t="s">
        <v>366</v>
      </c>
      <c r="G200" s="237" t="s">
        <v>187</v>
      </c>
      <c r="H200" s="238">
        <v>0.11700000000000001</v>
      </c>
      <c r="I200" s="239"/>
      <c r="J200" s="240">
        <f>ROUND(I200*H200,2)</f>
        <v>0</v>
      </c>
      <c r="K200" s="236" t="s">
        <v>181</v>
      </c>
      <c r="L200" s="71"/>
      <c r="M200" s="241" t="s">
        <v>21</v>
      </c>
      <c r="N200" s="242" t="s">
        <v>43</v>
      </c>
      <c r="O200" s="46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AR200" s="23" t="s">
        <v>95</v>
      </c>
      <c r="AT200" s="23" t="s">
        <v>172</v>
      </c>
      <c r="AU200" s="23" t="s">
        <v>80</v>
      </c>
      <c r="AY200" s="23" t="s">
        <v>169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23" t="s">
        <v>76</v>
      </c>
      <c r="BK200" s="245">
        <f>ROUND(I200*H200,2)</f>
        <v>0</v>
      </c>
      <c r="BL200" s="23" t="s">
        <v>95</v>
      </c>
      <c r="BM200" s="23" t="s">
        <v>916</v>
      </c>
    </row>
    <row r="201" s="12" customFormat="1">
      <c r="B201" s="246"/>
      <c r="C201" s="247"/>
      <c r="D201" s="248" t="s">
        <v>183</v>
      </c>
      <c r="E201" s="249" t="s">
        <v>21</v>
      </c>
      <c r="F201" s="250" t="s">
        <v>917</v>
      </c>
      <c r="G201" s="247"/>
      <c r="H201" s="251">
        <v>0.11700000000000001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183</v>
      </c>
      <c r="AU201" s="257" t="s">
        <v>80</v>
      </c>
      <c r="AV201" s="12" t="s">
        <v>80</v>
      </c>
      <c r="AW201" s="12" t="s">
        <v>35</v>
      </c>
      <c r="AX201" s="12" t="s">
        <v>76</v>
      </c>
      <c r="AY201" s="257" t="s">
        <v>169</v>
      </c>
    </row>
    <row r="202" s="11" customFormat="1" ht="29.88" customHeight="1">
      <c r="B202" s="218"/>
      <c r="C202" s="219"/>
      <c r="D202" s="220" t="s">
        <v>71</v>
      </c>
      <c r="E202" s="232" t="s">
        <v>369</v>
      </c>
      <c r="F202" s="232" t="s">
        <v>370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P203</f>
        <v>0</v>
      </c>
      <c r="Q202" s="226"/>
      <c r="R202" s="227">
        <f>R203</f>
        <v>0</v>
      </c>
      <c r="S202" s="226"/>
      <c r="T202" s="228">
        <f>T203</f>
        <v>0</v>
      </c>
      <c r="AR202" s="229" t="s">
        <v>76</v>
      </c>
      <c r="AT202" s="230" t="s">
        <v>71</v>
      </c>
      <c r="AU202" s="230" t="s">
        <v>76</v>
      </c>
      <c r="AY202" s="229" t="s">
        <v>169</v>
      </c>
      <c r="BK202" s="231">
        <f>BK203</f>
        <v>0</v>
      </c>
    </row>
    <row r="203" s="1" customFormat="1" ht="38.25" customHeight="1">
      <c r="B203" s="45"/>
      <c r="C203" s="234" t="s">
        <v>371</v>
      </c>
      <c r="D203" s="234" t="s">
        <v>172</v>
      </c>
      <c r="E203" s="235" t="s">
        <v>372</v>
      </c>
      <c r="F203" s="236" t="s">
        <v>373</v>
      </c>
      <c r="G203" s="237" t="s">
        <v>187</v>
      </c>
      <c r="H203" s="238">
        <v>0.95399999999999996</v>
      </c>
      <c r="I203" s="239"/>
      <c r="J203" s="240">
        <f>ROUND(I203*H203,2)</f>
        <v>0</v>
      </c>
      <c r="K203" s="236" t="s">
        <v>181</v>
      </c>
      <c r="L203" s="71"/>
      <c r="M203" s="241" t="s">
        <v>21</v>
      </c>
      <c r="N203" s="242" t="s">
        <v>43</v>
      </c>
      <c r="O203" s="46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AR203" s="23" t="s">
        <v>95</v>
      </c>
      <c r="AT203" s="23" t="s">
        <v>172</v>
      </c>
      <c r="AU203" s="23" t="s">
        <v>80</v>
      </c>
      <c r="AY203" s="23" t="s">
        <v>169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23" t="s">
        <v>76</v>
      </c>
      <c r="BK203" s="245">
        <f>ROUND(I203*H203,2)</f>
        <v>0</v>
      </c>
      <c r="BL203" s="23" t="s">
        <v>95</v>
      </c>
      <c r="BM203" s="23" t="s">
        <v>918</v>
      </c>
    </row>
    <row r="204" s="11" customFormat="1" ht="37.44" customHeight="1">
      <c r="B204" s="218"/>
      <c r="C204" s="219"/>
      <c r="D204" s="220" t="s">
        <v>71</v>
      </c>
      <c r="E204" s="221" t="s">
        <v>375</v>
      </c>
      <c r="F204" s="221" t="s">
        <v>376</v>
      </c>
      <c r="G204" s="219"/>
      <c r="H204" s="219"/>
      <c r="I204" s="222"/>
      <c r="J204" s="223">
        <f>BK204</f>
        <v>0</v>
      </c>
      <c r="K204" s="219"/>
      <c r="L204" s="224"/>
      <c r="M204" s="225"/>
      <c r="N204" s="226"/>
      <c r="O204" s="226"/>
      <c r="P204" s="227">
        <f>P205+P224+P240+P254</f>
        <v>0</v>
      </c>
      <c r="Q204" s="226"/>
      <c r="R204" s="227">
        <f>R205+R224+R240+R254</f>
        <v>0.28680965000000003</v>
      </c>
      <c r="S204" s="226"/>
      <c r="T204" s="228">
        <f>T205+T224+T240+T254</f>
        <v>0.12028188999999999</v>
      </c>
      <c r="AR204" s="229" t="s">
        <v>80</v>
      </c>
      <c r="AT204" s="230" t="s">
        <v>71</v>
      </c>
      <c r="AU204" s="230" t="s">
        <v>72</v>
      </c>
      <c r="AY204" s="229" t="s">
        <v>169</v>
      </c>
      <c r="BK204" s="231">
        <f>BK205+BK224+BK240+BK254</f>
        <v>0</v>
      </c>
    </row>
    <row r="205" s="11" customFormat="1" ht="19.92" customHeight="1">
      <c r="B205" s="218"/>
      <c r="C205" s="219"/>
      <c r="D205" s="220" t="s">
        <v>71</v>
      </c>
      <c r="E205" s="232" t="s">
        <v>377</v>
      </c>
      <c r="F205" s="232" t="s">
        <v>378</v>
      </c>
      <c r="G205" s="219"/>
      <c r="H205" s="219"/>
      <c r="I205" s="222"/>
      <c r="J205" s="233">
        <f>BK205</f>
        <v>0</v>
      </c>
      <c r="K205" s="219"/>
      <c r="L205" s="224"/>
      <c r="M205" s="225"/>
      <c r="N205" s="226"/>
      <c r="O205" s="226"/>
      <c r="P205" s="227">
        <f>SUM(P206:P223)</f>
        <v>0</v>
      </c>
      <c r="Q205" s="226"/>
      <c r="R205" s="227">
        <f>SUM(R206:R223)</f>
        <v>0.23394592</v>
      </c>
      <c r="S205" s="226"/>
      <c r="T205" s="228">
        <f>SUM(T206:T223)</f>
        <v>0.081069999999999989</v>
      </c>
      <c r="AR205" s="229" t="s">
        <v>80</v>
      </c>
      <c r="AT205" s="230" t="s">
        <v>71</v>
      </c>
      <c r="AU205" s="230" t="s">
        <v>76</v>
      </c>
      <c r="AY205" s="229" t="s">
        <v>169</v>
      </c>
      <c r="BK205" s="231">
        <f>SUM(BK206:BK223)</f>
        <v>0</v>
      </c>
    </row>
    <row r="206" s="1" customFormat="1" ht="16.5" customHeight="1">
      <c r="B206" s="45"/>
      <c r="C206" s="234" t="s">
        <v>379</v>
      </c>
      <c r="D206" s="234" t="s">
        <v>172</v>
      </c>
      <c r="E206" s="235" t="s">
        <v>717</v>
      </c>
      <c r="F206" s="236" t="s">
        <v>718</v>
      </c>
      <c r="G206" s="237" t="s">
        <v>225</v>
      </c>
      <c r="H206" s="238">
        <v>1</v>
      </c>
      <c r="I206" s="239"/>
      <c r="J206" s="240">
        <f>ROUND(I206*H206,2)</f>
        <v>0</v>
      </c>
      <c r="K206" s="236" t="s">
        <v>181</v>
      </c>
      <c r="L206" s="71"/>
      <c r="M206" s="241" t="s">
        <v>21</v>
      </c>
      <c r="N206" s="242" t="s">
        <v>43</v>
      </c>
      <c r="O206" s="46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AR206" s="23" t="s">
        <v>252</v>
      </c>
      <c r="AT206" s="23" t="s">
        <v>172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252</v>
      </c>
      <c r="BM206" s="23" t="s">
        <v>919</v>
      </c>
    </row>
    <row r="207" s="12" customFormat="1">
      <c r="B207" s="246"/>
      <c r="C207" s="247"/>
      <c r="D207" s="248" t="s">
        <v>183</v>
      </c>
      <c r="E207" s="249" t="s">
        <v>21</v>
      </c>
      <c r="F207" s="250" t="s">
        <v>720</v>
      </c>
      <c r="G207" s="247"/>
      <c r="H207" s="251">
        <v>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183</v>
      </c>
      <c r="AU207" s="257" t="s">
        <v>80</v>
      </c>
      <c r="AV207" s="12" t="s">
        <v>80</v>
      </c>
      <c r="AW207" s="12" t="s">
        <v>35</v>
      </c>
      <c r="AX207" s="12" t="s">
        <v>76</v>
      </c>
      <c r="AY207" s="257" t="s">
        <v>169</v>
      </c>
    </row>
    <row r="208" s="1" customFormat="1" ht="16.5" customHeight="1">
      <c r="B208" s="45"/>
      <c r="C208" s="258" t="s">
        <v>383</v>
      </c>
      <c r="D208" s="258" t="s">
        <v>190</v>
      </c>
      <c r="E208" s="259" t="s">
        <v>721</v>
      </c>
      <c r="F208" s="260" t="s">
        <v>722</v>
      </c>
      <c r="G208" s="261" t="s">
        <v>225</v>
      </c>
      <c r="H208" s="262">
        <v>1</v>
      </c>
      <c r="I208" s="263"/>
      <c r="J208" s="264">
        <f>ROUND(I208*H208,2)</f>
        <v>0</v>
      </c>
      <c r="K208" s="260" t="s">
        <v>21</v>
      </c>
      <c r="L208" s="265"/>
      <c r="M208" s="266" t="s">
        <v>21</v>
      </c>
      <c r="N208" s="267" t="s">
        <v>43</v>
      </c>
      <c r="O208" s="46"/>
      <c r="P208" s="243">
        <f>O208*H208</f>
        <v>0</v>
      </c>
      <c r="Q208" s="243">
        <v>0.20000000000000001</v>
      </c>
      <c r="R208" s="243">
        <f>Q208*H208</f>
        <v>0.20000000000000001</v>
      </c>
      <c r="S208" s="243">
        <v>0</v>
      </c>
      <c r="T208" s="244">
        <f>S208*H208</f>
        <v>0</v>
      </c>
      <c r="AR208" s="23" t="s">
        <v>334</v>
      </c>
      <c r="AT208" s="23" t="s">
        <v>190</v>
      </c>
      <c r="AU208" s="23" t="s">
        <v>80</v>
      </c>
      <c r="AY208" s="23" t="s">
        <v>169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23" t="s">
        <v>76</v>
      </c>
      <c r="BK208" s="245">
        <f>ROUND(I208*H208,2)</f>
        <v>0</v>
      </c>
      <c r="BL208" s="23" t="s">
        <v>252</v>
      </c>
      <c r="BM208" s="23" t="s">
        <v>920</v>
      </c>
    </row>
    <row r="209" s="1" customFormat="1" ht="38.25" customHeight="1">
      <c r="B209" s="45"/>
      <c r="C209" s="234" t="s">
        <v>391</v>
      </c>
      <c r="D209" s="234" t="s">
        <v>172</v>
      </c>
      <c r="E209" s="235" t="s">
        <v>724</v>
      </c>
      <c r="F209" s="236" t="s">
        <v>725</v>
      </c>
      <c r="G209" s="237" t="s">
        <v>225</v>
      </c>
      <c r="H209" s="238">
        <v>1</v>
      </c>
      <c r="I209" s="239"/>
      <c r="J209" s="240">
        <f>ROUND(I209*H209,2)</f>
        <v>0</v>
      </c>
      <c r="K209" s="236" t="s">
        <v>181</v>
      </c>
      <c r="L209" s="71"/>
      <c r="M209" s="241" t="s">
        <v>21</v>
      </c>
      <c r="N209" s="242" t="s">
        <v>43</v>
      </c>
      <c r="O209" s="46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AR209" s="23" t="s">
        <v>252</v>
      </c>
      <c r="AT209" s="23" t="s">
        <v>172</v>
      </c>
      <c r="AU209" s="23" t="s">
        <v>80</v>
      </c>
      <c r="AY209" s="23" t="s">
        <v>169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3" t="s">
        <v>76</v>
      </c>
      <c r="BK209" s="245">
        <f>ROUND(I209*H209,2)</f>
        <v>0</v>
      </c>
      <c r="BL209" s="23" t="s">
        <v>252</v>
      </c>
      <c r="BM209" s="23" t="s">
        <v>921</v>
      </c>
    </row>
    <row r="210" s="12" customFormat="1">
      <c r="B210" s="246"/>
      <c r="C210" s="247"/>
      <c r="D210" s="248" t="s">
        <v>183</v>
      </c>
      <c r="E210" s="249" t="s">
        <v>21</v>
      </c>
      <c r="F210" s="250" t="s">
        <v>727</v>
      </c>
      <c r="G210" s="247"/>
      <c r="H210" s="251">
        <v>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183</v>
      </c>
      <c r="AU210" s="257" t="s">
        <v>80</v>
      </c>
      <c r="AV210" s="12" t="s">
        <v>80</v>
      </c>
      <c r="AW210" s="12" t="s">
        <v>35</v>
      </c>
      <c r="AX210" s="12" t="s">
        <v>76</v>
      </c>
      <c r="AY210" s="257" t="s">
        <v>169</v>
      </c>
    </row>
    <row r="211" s="1" customFormat="1" ht="16.5" customHeight="1">
      <c r="B211" s="45"/>
      <c r="C211" s="234" t="s">
        <v>397</v>
      </c>
      <c r="D211" s="234" t="s">
        <v>172</v>
      </c>
      <c r="E211" s="235" t="s">
        <v>380</v>
      </c>
      <c r="F211" s="236" t="s">
        <v>381</v>
      </c>
      <c r="G211" s="237" t="s">
        <v>219</v>
      </c>
      <c r="H211" s="238">
        <v>2.2000000000000002</v>
      </c>
      <c r="I211" s="239"/>
      <c r="J211" s="240">
        <f>ROUND(I211*H211,2)</f>
        <v>0</v>
      </c>
      <c r="K211" s="236" t="s">
        <v>21</v>
      </c>
      <c r="L211" s="71"/>
      <c r="M211" s="241" t="s">
        <v>21</v>
      </c>
      <c r="N211" s="242" t="s">
        <v>43</v>
      </c>
      <c r="O211" s="46"/>
      <c r="P211" s="243">
        <f>O211*H211</f>
        <v>0</v>
      </c>
      <c r="Q211" s="243">
        <v>0</v>
      </c>
      <c r="R211" s="243">
        <f>Q211*H211</f>
        <v>0</v>
      </c>
      <c r="S211" s="243">
        <v>0.00010000000000000001</v>
      </c>
      <c r="T211" s="244">
        <f>S211*H211</f>
        <v>0.00022000000000000004</v>
      </c>
      <c r="AR211" s="23" t="s">
        <v>252</v>
      </c>
      <c r="AT211" s="23" t="s">
        <v>172</v>
      </c>
      <c r="AU211" s="23" t="s">
        <v>80</v>
      </c>
      <c r="AY211" s="23" t="s">
        <v>169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23" t="s">
        <v>76</v>
      </c>
      <c r="BK211" s="245">
        <f>ROUND(I211*H211,2)</f>
        <v>0</v>
      </c>
      <c r="BL211" s="23" t="s">
        <v>252</v>
      </c>
      <c r="BM211" s="23" t="s">
        <v>922</v>
      </c>
    </row>
    <row r="212" s="12" customFormat="1">
      <c r="B212" s="246"/>
      <c r="C212" s="247"/>
      <c r="D212" s="248" t="s">
        <v>183</v>
      </c>
      <c r="E212" s="249" t="s">
        <v>21</v>
      </c>
      <c r="F212" s="250" t="s">
        <v>923</v>
      </c>
      <c r="G212" s="247"/>
      <c r="H212" s="251">
        <v>2.2000000000000002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183</v>
      </c>
      <c r="AU212" s="257" t="s">
        <v>80</v>
      </c>
      <c r="AV212" s="12" t="s">
        <v>80</v>
      </c>
      <c r="AW212" s="12" t="s">
        <v>35</v>
      </c>
      <c r="AX212" s="12" t="s">
        <v>76</v>
      </c>
      <c r="AY212" s="257" t="s">
        <v>169</v>
      </c>
    </row>
    <row r="213" s="1" customFormat="1" ht="25.5" customHeight="1">
      <c r="B213" s="45"/>
      <c r="C213" s="234" t="s">
        <v>403</v>
      </c>
      <c r="D213" s="234" t="s">
        <v>172</v>
      </c>
      <c r="E213" s="235" t="s">
        <v>404</v>
      </c>
      <c r="F213" s="236" t="s">
        <v>405</v>
      </c>
      <c r="G213" s="237" t="s">
        <v>386</v>
      </c>
      <c r="H213" s="238">
        <v>32.432000000000002</v>
      </c>
      <c r="I213" s="239"/>
      <c r="J213" s="240">
        <f>ROUND(I213*H213,2)</f>
        <v>0</v>
      </c>
      <c r="K213" s="236" t="s">
        <v>181</v>
      </c>
      <c r="L213" s="71"/>
      <c r="M213" s="241" t="s">
        <v>21</v>
      </c>
      <c r="N213" s="242" t="s">
        <v>43</v>
      </c>
      <c r="O213" s="46"/>
      <c r="P213" s="243">
        <f>O213*H213</f>
        <v>0</v>
      </c>
      <c r="Q213" s="243">
        <v>6.0000000000000002E-05</v>
      </c>
      <c r="R213" s="243">
        <f>Q213*H213</f>
        <v>0.0019459200000000001</v>
      </c>
      <c r="S213" s="243">
        <v>0</v>
      </c>
      <c r="T213" s="244">
        <f>S213*H213</f>
        <v>0</v>
      </c>
      <c r="AR213" s="23" t="s">
        <v>252</v>
      </c>
      <c r="AT213" s="23" t="s">
        <v>172</v>
      </c>
      <c r="AU213" s="23" t="s">
        <v>80</v>
      </c>
      <c r="AY213" s="23" t="s">
        <v>169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23" t="s">
        <v>76</v>
      </c>
      <c r="BK213" s="245">
        <f>ROUND(I213*H213,2)</f>
        <v>0</v>
      </c>
      <c r="BL213" s="23" t="s">
        <v>252</v>
      </c>
      <c r="BM213" s="23" t="s">
        <v>924</v>
      </c>
    </row>
    <row r="214" s="12" customFormat="1">
      <c r="B214" s="246"/>
      <c r="C214" s="247"/>
      <c r="D214" s="248" t="s">
        <v>183</v>
      </c>
      <c r="E214" s="249" t="s">
        <v>21</v>
      </c>
      <c r="F214" s="250" t="s">
        <v>407</v>
      </c>
      <c r="G214" s="247"/>
      <c r="H214" s="251">
        <v>30.030000000000001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183</v>
      </c>
      <c r="AU214" s="257" t="s">
        <v>80</v>
      </c>
      <c r="AV214" s="12" t="s">
        <v>80</v>
      </c>
      <c r="AW214" s="12" t="s">
        <v>35</v>
      </c>
      <c r="AX214" s="12" t="s">
        <v>72</v>
      </c>
      <c r="AY214" s="257" t="s">
        <v>169</v>
      </c>
    </row>
    <row r="215" s="12" customFormat="1">
      <c r="B215" s="246"/>
      <c r="C215" s="247"/>
      <c r="D215" s="248" t="s">
        <v>183</v>
      </c>
      <c r="E215" s="249" t="s">
        <v>21</v>
      </c>
      <c r="F215" s="250" t="s">
        <v>408</v>
      </c>
      <c r="G215" s="247"/>
      <c r="H215" s="251">
        <v>32.432000000000002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183</v>
      </c>
      <c r="AU215" s="257" t="s">
        <v>80</v>
      </c>
      <c r="AV215" s="12" t="s">
        <v>80</v>
      </c>
      <c r="AW215" s="12" t="s">
        <v>35</v>
      </c>
      <c r="AX215" s="12" t="s">
        <v>76</v>
      </c>
      <c r="AY215" s="257" t="s">
        <v>169</v>
      </c>
    </row>
    <row r="216" s="1" customFormat="1" ht="16.5" customHeight="1">
      <c r="B216" s="45"/>
      <c r="C216" s="258" t="s">
        <v>409</v>
      </c>
      <c r="D216" s="258" t="s">
        <v>190</v>
      </c>
      <c r="E216" s="259" t="s">
        <v>410</v>
      </c>
      <c r="F216" s="260" t="s">
        <v>411</v>
      </c>
      <c r="G216" s="261" t="s">
        <v>187</v>
      </c>
      <c r="H216" s="262">
        <v>0.032000000000000001</v>
      </c>
      <c r="I216" s="263"/>
      <c r="J216" s="264">
        <f>ROUND(I216*H216,2)</f>
        <v>0</v>
      </c>
      <c r="K216" s="260" t="s">
        <v>181</v>
      </c>
      <c r="L216" s="265"/>
      <c r="M216" s="266" t="s">
        <v>21</v>
      </c>
      <c r="N216" s="267" t="s">
        <v>43</v>
      </c>
      <c r="O216" s="46"/>
      <c r="P216" s="243">
        <f>O216*H216</f>
        <v>0</v>
      </c>
      <c r="Q216" s="243">
        <v>1</v>
      </c>
      <c r="R216" s="243">
        <f>Q216*H216</f>
        <v>0.032000000000000001</v>
      </c>
      <c r="S216" s="243">
        <v>0</v>
      </c>
      <c r="T216" s="244">
        <f>S216*H216</f>
        <v>0</v>
      </c>
      <c r="AR216" s="23" t="s">
        <v>334</v>
      </c>
      <c r="AT216" s="23" t="s">
        <v>190</v>
      </c>
      <c r="AU216" s="23" t="s">
        <v>80</v>
      </c>
      <c r="AY216" s="23" t="s">
        <v>169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23" t="s">
        <v>76</v>
      </c>
      <c r="BK216" s="245">
        <f>ROUND(I216*H216,2)</f>
        <v>0</v>
      </c>
      <c r="BL216" s="23" t="s">
        <v>252</v>
      </c>
      <c r="BM216" s="23" t="s">
        <v>925</v>
      </c>
    </row>
    <row r="217" s="1" customFormat="1">
      <c r="B217" s="45"/>
      <c r="C217" s="73"/>
      <c r="D217" s="248" t="s">
        <v>194</v>
      </c>
      <c r="E217" s="73"/>
      <c r="F217" s="268" t="s">
        <v>413</v>
      </c>
      <c r="G217" s="73"/>
      <c r="H217" s="73"/>
      <c r="I217" s="202"/>
      <c r="J217" s="73"/>
      <c r="K217" s="73"/>
      <c r="L217" s="71"/>
      <c r="M217" s="269"/>
      <c r="N217" s="46"/>
      <c r="O217" s="46"/>
      <c r="P217" s="46"/>
      <c r="Q217" s="46"/>
      <c r="R217" s="46"/>
      <c r="S217" s="46"/>
      <c r="T217" s="94"/>
      <c r="AT217" s="23" t="s">
        <v>194</v>
      </c>
      <c r="AU217" s="23" t="s">
        <v>80</v>
      </c>
    </row>
    <row r="218" s="12" customFormat="1">
      <c r="B218" s="246"/>
      <c r="C218" s="247"/>
      <c r="D218" s="248" t="s">
        <v>183</v>
      </c>
      <c r="E218" s="249" t="s">
        <v>21</v>
      </c>
      <c r="F218" s="250" t="s">
        <v>414</v>
      </c>
      <c r="G218" s="247"/>
      <c r="H218" s="251">
        <v>0.029999999999999999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183</v>
      </c>
      <c r="AU218" s="257" t="s">
        <v>80</v>
      </c>
      <c r="AV218" s="12" t="s">
        <v>80</v>
      </c>
      <c r="AW218" s="12" t="s">
        <v>35</v>
      </c>
      <c r="AX218" s="12" t="s">
        <v>72</v>
      </c>
      <c r="AY218" s="257" t="s">
        <v>169</v>
      </c>
    </row>
    <row r="219" s="12" customFormat="1">
      <c r="B219" s="246"/>
      <c r="C219" s="247"/>
      <c r="D219" s="248" t="s">
        <v>183</v>
      </c>
      <c r="E219" s="249" t="s">
        <v>21</v>
      </c>
      <c r="F219" s="250" t="s">
        <v>415</v>
      </c>
      <c r="G219" s="247"/>
      <c r="H219" s="251">
        <v>0.032000000000000001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183</v>
      </c>
      <c r="AU219" s="257" t="s">
        <v>80</v>
      </c>
      <c r="AV219" s="12" t="s">
        <v>80</v>
      </c>
      <c r="AW219" s="12" t="s">
        <v>35</v>
      </c>
      <c r="AX219" s="12" t="s">
        <v>76</v>
      </c>
      <c r="AY219" s="257" t="s">
        <v>169</v>
      </c>
    </row>
    <row r="220" s="1" customFormat="1" ht="25.5" customHeight="1">
      <c r="B220" s="45"/>
      <c r="C220" s="234" t="s">
        <v>416</v>
      </c>
      <c r="D220" s="234" t="s">
        <v>172</v>
      </c>
      <c r="E220" s="235" t="s">
        <v>417</v>
      </c>
      <c r="F220" s="236" t="s">
        <v>418</v>
      </c>
      <c r="G220" s="237" t="s">
        <v>386</v>
      </c>
      <c r="H220" s="238">
        <v>80.849999999999994</v>
      </c>
      <c r="I220" s="239"/>
      <c r="J220" s="240">
        <f>ROUND(I220*H220,2)</f>
        <v>0</v>
      </c>
      <c r="K220" s="236" t="s">
        <v>181</v>
      </c>
      <c r="L220" s="71"/>
      <c r="M220" s="241" t="s">
        <v>21</v>
      </c>
      <c r="N220" s="242" t="s">
        <v>43</v>
      </c>
      <c r="O220" s="46"/>
      <c r="P220" s="243">
        <f>O220*H220</f>
        <v>0</v>
      </c>
      <c r="Q220" s="243">
        <v>0</v>
      </c>
      <c r="R220" s="243">
        <f>Q220*H220</f>
        <v>0</v>
      </c>
      <c r="S220" s="243">
        <v>0.001</v>
      </c>
      <c r="T220" s="244">
        <f>S220*H220</f>
        <v>0.080849999999999991</v>
      </c>
      <c r="AR220" s="23" t="s">
        <v>252</v>
      </c>
      <c r="AT220" s="23" t="s">
        <v>172</v>
      </c>
      <c r="AU220" s="23" t="s">
        <v>80</v>
      </c>
      <c r="AY220" s="23" t="s">
        <v>169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3" t="s">
        <v>76</v>
      </c>
      <c r="BK220" s="245">
        <f>ROUND(I220*H220,2)</f>
        <v>0</v>
      </c>
      <c r="BL220" s="23" t="s">
        <v>252</v>
      </c>
      <c r="BM220" s="23" t="s">
        <v>926</v>
      </c>
    </row>
    <row r="221" s="12" customFormat="1">
      <c r="B221" s="246"/>
      <c r="C221" s="247"/>
      <c r="D221" s="248" t="s">
        <v>183</v>
      </c>
      <c r="E221" s="249" t="s">
        <v>21</v>
      </c>
      <c r="F221" s="250" t="s">
        <v>420</v>
      </c>
      <c r="G221" s="247"/>
      <c r="H221" s="251">
        <v>80.849999999999994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183</v>
      </c>
      <c r="AU221" s="257" t="s">
        <v>80</v>
      </c>
      <c r="AV221" s="12" t="s">
        <v>80</v>
      </c>
      <c r="AW221" s="12" t="s">
        <v>35</v>
      </c>
      <c r="AX221" s="12" t="s">
        <v>76</v>
      </c>
      <c r="AY221" s="257" t="s">
        <v>169</v>
      </c>
    </row>
    <row r="222" s="1" customFormat="1" ht="38.25" customHeight="1">
      <c r="B222" s="45"/>
      <c r="C222" s="234" t="s">
        <v>421</v>
      </c>
      <c r="D222" s="234" t="s">
        <v>172</v>
      </c>
      <c r="E222" s="235" t="s">
        <v>422</v>
      </c>
      <c r="F222" s="236" t="s">
        <v>423</v>
      </c>
      <c r="G222" s="237" t="s">
        <v>187</v>
      </c>
      <c r="H222" s="238">
        <v>0.23400000000000001</v>
      </c>
      <c r="I222" s="239"/>
      <c r="J222" s="240">
        <f>ROUND(I222*H222,2)</f>
        <v>0</v>
      </c>
      <c r="K222" s="236" t="s">
        <v>181</v>
      </c>
      <c r="L222" s="71"/>
      <c r="M222" s="241" t="s">
        <v>21</v>
      </c>
      <c r="N222" s="242" t="s">
        <v>43</v>
      </c>
      <c r="O222" s="46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3" t="s">
        <v>252</v>
      </c>
      <c r="AT222" s="23" t="s">
        <v>172</v>
      </c>
      <c r="AU222" s="23" t="s">
        <v>80</v>
      </c>
      <c r="AY222" s="23" t="s">
        <v>169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3" t="s">
        <v>76</v>
      </c>
      <c r="BK222" s="245">
        <f>ROUND(I222*H222,2)</f>
        <v>0</v>
      </c>
      <c r="BL222" s="23" t="s">
        <v>252</v>
      </c>
      <c r="BM222" s="23" t="s">
        <v>927</v>
      </c>
    </row>
    <row r="223" s="1" customFormat="1" ht="38.25" customHeight="1">
      <c r="B223" s="45"/>
      <c r="C223" s="234" t="s">
        <v>425</v>
      </c>
      <c r="D223" s="234" t="s">
        <v>172</v>
      </c>
      <c r="E223" s="235" t="s">
        <v>426</v>
      </c>
      <c r="F223" s="236" t="s">
        <v>427</v>
      </c>
      <c r="G223" s="237" t="s">
        <v>187</v>
      </c>
      <c r="H223" s="238">
        <v>0.23400000000000001</v>
      </c>
      <c r="I223" s="239"/>
      <c r="J223" s="240">
        <f>ROUND(I223*H223,2)</f>
        <v>0</v>
      </c>
      <c r="K223" s="236" t="s">
        <v>181</v>
      </c>
      <c r="L223" s="71"/>
      <c r="M223" s="241" t="s">
        <v>21</v>
      </c>
      <c r="N223" s="242" t="s">
        <v>43</v>
      </c>
      <c r="O223" s="46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AR223" s="23" t="s">
        <v>252</v>
      </c>
      <c r="AT223" s="23" t="s">
        <v>172</v>
      </c>
      <c r="AU223" s="23" t="s">
        <v>80</v>
      </c>
      <c r="AY223" s="23" t="s">
        <v>169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23" t="s">
        <v>76</v>
      </c>
      <c r="BK223" s="245">
        <f>ROUND(I223*H223,2)</f>
        <v>0</v>
      </c>
      <c r="BL223" s="23" t="s">
        <v>252</v>
      </c>
      <c r="BM223" s="23" t="s">
        <v>928</v>
      </c>
    </row>
    <row r="224" s="11" customFormat="1" ht="29.88" customHeight="1">
      <c r="B224" s="218"/>
      <c r="C224" s="219"/>
      <c r="D224" s="220" t="s">
        <v>71</v>
      </c>
      <c r="E224" s="232" t="s">
        <v>429</v>
      </c>
      <c r="F224" s="232" t="s">
        <v>430</v>
      </c>
      <c r="G224" s="219"/>
      <c r="H224" s="219"/>
      <c r="I224" s="222"/>
      <c r="J224" s="233">
        <f>BK224</f>
        <v>0</v>
      </c>
      <c r="K224" s="219"/>
      <c r="L224" s="224"/>
      <c r="M224" s="225"/>
      <c r="N224" s="226"/>
      <c r="O224" s="226"/>
      <c r="P224" s="227">
        <f>SUM(P225:P239)</f>
        <v>0</v>
      </c>
      <c r="Q224" s="226"/>
      <c r="R224" s="227">
        <f>SUM(R225:R239)</f>
        <v>0.01142465</v>
      </c>
      <c r="S224" s="226"/>
      <c r="T224" s="228">
        <f>SUM(T225:T239)</f>
        <v>0.039211889999999999</v>
      </c>
      <c r="AR224" s="229" t="s">
        <v>80</v>
      </c>
      <c r="AT224" s="230" t="s">
        <v>71</v>
      </c>
      <c r="AU224" s="230" t="s">
        <v>76</v>
      </c>
      <c r="AY224" s="229" t="s">
        <v>169</v>
      </c>
      <c r="BK224" s="231">
        <f>SUM(BK225:BK239)</f>
        <v>0</v>
      </c>
    </row>
    <row r="225" s="1" customFormat="1" ht="16.5" customHeight="1">
      <c r="B225" s="45"/>
      <c r="C225" s="234" t="s">
        <v>431</v>
      </c>
      <c r="D225" s="234" t="s">
        <v>172</v>
      </c>
      <c r="E225" s="235" t="s">
        <v>432</v>
      </c>
      <c r="F225" s="236" t="s">
        <v>433</v>
      </c>
      <c r="G225" s="237" t="s">
        <v>199</v>
      </c>
      <c r="H225" s="238">
        <v>0.35699999999999998</v>
      </c>
      <c r="I225" s="239"/>
      <c r="J225" s="240">
        <f>ROUND(I225*H225,2)</f>
        <v>0</v>
      </c>
      <c r="K225" s="236" t="s">
        <v>181</v>
      </c>
      <c r="L225" s="71"/>
      <c r="M225" s="241" t="s">
        <v>21</v>
      </c>
      <c r="N225" s="242" t="s">
        <v>43</v>
      </c>
      <c r="O225" s="46"/>
      <c r="P225" s="243">
        <f>O225*H225</f>
        <v>0</v>
      </c>
      <c r="Q225" s="243">
        <v>0</v>
      </c>
      <c r="R225" s="243">
        <f>Q225*H225</f>
        <v>0</v>
      </c>
      <c r="S225" s="243">
        <v>0.083169999999999994</v>
      </c>
      <c r="T225" s="244">
        <f>S225*H225</f>
        <v>0.029691689999999996</v>
      </c>
      <c r="AR225" s="23" t="s">
        <v>252</v>
      </c>
      <c r="AT225" s="23" t="s">
        <v>172</v>
      </c>
      <c r="AU225" s="23" t="s">
        <v>80</v>
      </c>
      <c r="AY225" s="23" t="s">
        <v>169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23" t="s">
        <v>76</v>
      </c>
      <c r="BK225" s="245">
        <f>ROUND(I225*H225,2)</f>
        <v>0</v>
      </c>
      <c r="BL225" s="23" t="s">
        <v>252</v>
      </c>
      <c r="BM225" s="23" t="s">
        <v>929</v>
      </c>
    </row>
    <row r="226" s="12" customFormat="1">
      <c r="B226" s="246"/>
      <c r="C226" s="247"/>
      <c r="D226" s="248" t="s">
        <v>183</v>
      </c>
      <c r="E226" s="249" t="s">
        <v>21</v>
      </c>
      <c r="F226" s="250" t="s">
        <v>930</v>
      </c>
      <c r="G226" s="247"/>
      <c r="H226" s="251">
        <v>0.35699999999999998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183</v>
      </c>
      <c r="AU226" s="257" t="s">
        <v>80</v>
      </c>
      <c r="AV226" s="12" t="s">
        <v>80</v>
      </c>
      <c r="AW226" s="12" t="s">
        <v>35</v>
      </c>
      <c r="AX226" s="12" t="s">
        <v>72</v>
      </c>
      <c r="AY226" s="257" t="s">
        <v>169</v>
      </c>
    </row>
    <row r="227" s="13" customFormat="1">
      <c r="B227" s="270"/>
      <c r="C227" s="271"/>
      <c r="D227" s="248" t="s">
        <v>183</v>
      </c>
      <c r="E227" s="272" t="s">
        <v>21</v>
      </c>
      <c r="F227" s="273" t="s">
        <v>209</v>
      </c>
      <c r="G227" s="271"/>
      <c r="H227" s="274">
        <v>0.35699999999999998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AT227" s="280" t="s">
        <v>183</v>
      </c>
      <c r="AU227" s="280" t="s">
        <v>80</v>
      </c>
      <c r="AV227" s="13" t="s">
        <v>95</v>
      </c>
      <c r="AW227" s="13" t="s">
        <v>35</v>
      </c>
      <c r="AX227" s="13" t="s">
        <v>76</v>
      </c>
      <c r="AY227" s="280" t="s">
        <v>169</v>
      </c>
    </row>
    <row r="228" s="1" customFormat="1" ht="25.5" customHeight="1">
      <c r="B228" s="45"/>
      <c r="C228" s="234" t="s">
        <v>436</v>
      </c>
      <c r="D228" s="234" t="s">
        <v>172</v>
      </c>
      <c r="E228" s="235" t="s">
        <v>437</v>
      </c>
      <c r="F228" s="236" t="s">
        <v>438</v>
      </c>
      <c r="G228" s="237" t="s">
        <v>225</v>
      </c>
      <c r="H228" s="238">
        <v>15.867000000000001</v>
      </c>
      <c r="I228" s="239"/>
      <c r="J228" s="240">
        <f>ROUND(I228*H228,2)</f>
        <v>0</v>
      </c>
      <c r="K228" s="236" t="s">
        <v>181</v>
      </c>
      <c r="L228" s="71"/>
      <c r="M228" s="241" t="s">
        <v>21</v>
      </c>
      <c r="N228" s="242" t="s">
        <v>43</v>
      </c>
      <c r="O228" s="46"/>
      <c r="P228" s="243">
        <f>O228*H228</f>
        <v>0</v>
      </c>
      <c r="Q228" s="243">
        <v>0.00014999999999999999</v>
      </c>
      <c r="R228" s="243">
        <f>Q228*H228</f>
        <v>0.0023800499999999999</v>
      </c>
      <c r="S228" s="243">
        <v>0.00059999999999999995</v>
      </c>
      <c r="T228" s="244">
        <f>S228*H228</f>
        <v>0.0095201999999999995</v>
      </c>
      <c r="AR228" s="23" t="s">
        <v>252</v>
      </c>
      <c r="AT228" s="23" t="s">
        <v>172</v>
      </c>
      <c r="AU228" s="23" t="s">
        <v>80</v>
      </c>
      <c r="AY228" s="23" t="s">
        <v>169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23" t="s">
        <v>76</v>
      </c>
      <c r="BK228" s="245">
        <f>ROUND(I228*H228,2)</f>
        <v>0</v>
      </c>
      <c r="BL228" s="23" t="s">
        <v>252</v>
      </c>
      <c r="BM228" s="23" t="s">
        <v>931</v>
      </c>
    </row>
    <row r="229" s="12" customFormat="1">
      <c r="B229" s="246"/>
      <c r="C229" s="247"/>
      <c r="D229" s="248" t="s">
        <v>183</v>
      </c>
      <c r="E229" s="249" t="s">
        <v>21</v>
      </c>
      <c r="F229" s="250" t="s">
        <v>932</v>
      </c>
      <c r="G229" s="247"/>
      <c r="H229" s="251">
        <v>15.867000000000001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183</v>
      </c>
      <c r="AU229" s="257" t="s">
        <v>80</v>
      </c>
      <c r="AV229" s="12" t="s">
        <v>80</v>
      </c>
      <c r="AW229" s="12" t="s">
        <v>35</v>
      </c>
      <c r="AX229" s="12" t="s">
        <v>72</v>
      </c>
      <c r="AY229" s="257" t="s">
        <v>169</v>
      </c>
    </row>
    <row r="230" s="13" customFormat="1">
      <c r="B230" s="270"/>
      <c r="C230" s="271"/>
      <c r="D230" s="248" t="s">
        <v>183</v>
      </c>
      <c r="E230" s="272" t="s">
        <v>21</v>
      </c>
      <c r="F230" s="273" t="s">
        <v>209</v>
      </c>
      <c r="G230" s="271"/>
      <c r="H230" s="274">
        <v>15.867000000000001</v>
      </c>
      <c r="I230" s="275"/>
      <c r="J230" s="271"/>
      <c r="K230" s="271"/>
      <c r="L230" s="276"/>
      <c r="M230" s="277"/>
      <c r="N230" s="278"/>
      <c r="O230" s="278"/>
      <c r="P230" s="278"/>
      <c r="Q230" s="278"/>
      <c r="R230" s="278"/>
      <c r="S230" s="278"/>
      <c r="T230" s="279"/>
      <c r="AT230" s="280" t="s">
        <v>183</v>
      </c>
      <c r="AU230" s="280" t="s">
        <v>80</v>
      </c>
      <c r="AV230" s="13" t="s">
        <v>95</v>
      </c>
      <c r="AW230" s="13" t="s">
        <v>35</v>
      </c>
      <c r="AX230" s="13" t="s">
        <v>76</v>
      </c>
      <c r="AY230" s="280" t="s">
        <v>169</v>
      </c>
    </row>
    <row r="231" s="1" customFormat="1" ht="16.5" customHeight="1">
      <c r="B231" s="45"/>
      <c r="C231" s="258" t="s">
        <v>441</v>
      </c>
      <c r="D231" s="258" t="s">
        <v>190</v>
      </c>
      <c r="E231" s="259" t="s">
        <v>442</v>
      </c>
      <c r="F231" s="260" t="s">
        <v>443</v>
      </c>
      <c r="G231" s="261" t="s">
        <v>199</v>
      </c>
      <c r="H231" s="262">
        <v>0.39300000000000002</v>
      </c>
      <c r="I231" s="263"/>
      <c r="J231" s="264">
        <f>ROUND(I231*H231,2)</f>
        <v>0</v>
      </c>
      <c r="K231" s="260" t="s">
        <v>21</v>
      </c>
      <c r="L231" s="265"/>
      <c r="M231" s="266" t="s">
        <v>21</v>
      </c>
      <c r="N231" s="267" t="s">
        <v>43</v>
      </c>
      <c r="O231" s="46"/>
      <c r="P231" s="243">
        <f>O231*H231</f>
        <v>0</v>
      </c>
      <c r="Q231" s="243">
        <v>0.018200000000000001</v>
      </c>
      <c r="R231" s="243">
        <f>Q231*H231</f>
        <v>0.0071526000000000003</v>
      </c>
      <c r="S231" s="243">
        <v>0</v>
      </c>
      <c r="T231" s="244">
        <f>S231*H231</f>
        <v>0</v>
      </c>
      <c r="AR231" s="23" t="s">
        <v>334</v>
      </c>
      <c r="AT231" s="23" t="s">
        <v>190</v>
      </c>
      <c r="AU231" s="23" t="s">
        <v>80</v>
      </c>
      <c r="AY231" s="23" t="s">
        <v>169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23" t="s">
        <v>76</v>
      </c>
      <c r="BK231" s="245">
        <f>ROUND(I231*H231,2)</f>
        <v>0</v>
      </c>
      <c r="BL231" s="23" t="s">
        <v>252</v>
      </c>
      <c r="BM231" s="23" t="s">
        <v>933</v>
      </c>
    </row>
    <row r="232" s="12" customFormat="1">
      <c r="B232" s="246"/>
      <c r="C232" s="247"/>
      <c r="D232" s="248" t="s">
        <v>183</v>
      </c>
      <c r="E232" s="249" t="s">
        <v>21</v>
      </c>
      <c r="F232" s="250" t="s">
        <v>934</v>
      </c>
      <c r="G232" s="247"/>
      <c r="H232" s="251">
        <v>0.35699999999999998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183</v>
      </c>
      <c r="AU232" s="257" t="s">
        <v>80</v>
      </c>
      <c r="AV232" s="12" t="s">
        <v>80</v>
      </c>
      <c r="AW232" s="12" t="s">
        <v>35</v>
      </c>
      <c r="AX232" s="12" t="s">
        <v>72</v>
      </c>
      <c r="AY232" s="257" t="s">
        <v>169</v>
      </c>
    </row>
    <row r="233" s="12" customFormat="1">
      <c r="B233" s="246"/>
      <c r="C233" s="247"/>
      <c r="D233" s="248" t="s">
        <v>183</v>
      </c>
      <c r="E233" s="249" t="s">
        <v>21</v>
      </c>
      <c r="F233" s="250" t="s">
        <v>935</v>
      </c>
      <c r="G233" s="247"/>
      <c r="H233" s="251">
        <v>0.39300000000000002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183</v>
      </c>
      <c r="AU233" s="257" t="s">
        <v>80</v>
      </c>
      <c r="AV233" s="12" t="s">
        <v>80</v>
      </c>
      <c r="AW233" s="12" t="s">
        <v>35</v>
      </c>
      <c r="AX233" s="12" t="s">
        <v>76</v>
      </c>
      <c r="AY233" s="257" t="s">
        <v>169</v>
      </c>
    </row>
    <row r="234" s="1" customFormat="1" ht="25.5" customHeight="1">
      <c r="B234" s="45"/>
      <c r="C234" s="234" t="s">
        <v>446</v>
      </c>
      <c r="D234" s="234" t="s">
        <v>172</v>
      </c>
      <c r="E234" s="235" t="s">
        <v>447</v>
      </c>
      <c r="F234" s="236" t="s">
        <v>448</v>
      </c>
      <c r="G234" s="237" t="s">
        <v>219</v>
      </c>
      <c r="H234" s="238">
        <v>2.2000000000000002</v>
      </c>
      <c r="I234" s="239"/>
      <c r="J234" s="240">
        <f>ROUND(I234*H234,2)</f>
        <v>0</v>
      </c>
      <c r="K234" s="236" t="s">
        <v>181</v>
      </c>
      <c r="L234" s="71"/>
      <c r="M234" s="241" t="s">
        <v>21</v>
      </c>
      <c r="N234" s="242" t="s">
        <v>43</v>
      </c>
      <c r="O234" s="46"/>
      <c r="P234" s="243">
        <f>O234*H234</f>
        <v>0</v>
      </c>
      <c r="Q234" s="243">
        <v>0.00020000000000000001</v>
      </c>
      <c r="R234" s="243">
        <f>Q234*H234</f>
        <v>0.00044000000000000007</v>
      </c>
      <c r="S234" s="243">
        <v>0</v>
      </c>
      <c r="T234" s="244">
        <f>S234*H234</f>
        <v>0</v>
      </c>
      <c r="AR234" s="23" t="s">
        <v>252</v>
      </c>
      <c r="AT234" s="23" t="s">
        <v>172</v>
      </c>
      <c r="AU234" s="23" t="s">
        <v>80</v>
      </c>
      <c r="AY234" s="23" t="s">
        <v>169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23" t="s">
        <v>76</v>
      </c>
      <c r="BK234" s="245">
        <f>ROUND(I234*H234,2)</f>
        <v>0</v>
      </c>
      <c r="BL234" s="23" t="s">
        <v>252</v>
      </c>
      <c r="BM234" s="23" t="s">
        <v>936</v>
      </c>
    </row>
    <row r="235" s="12" customFormat="1">
      <c r="B235" s="246"/>
      <c r="C235" s="247"/>
      <c r="D235" s="248" t="s">
        <v>183</v>
      </c>
      <c r="E235" s="249" t="s">
        <v>21</v>
      </c>
      <c r="F235" s="250" t="s">
        <v>937</v>
      </c>
      <c r="G235" s="247"/>
      <c r="H235" s="251">
        <v>2.2000000000000002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183</v>
      </c>
      <c r="AU235" s="257" t="s">
        <v>80</v>
      </c>
      <c r="AV235" s="12" t="s">
        <v>80</v>
      </c>
      <c r="AW235" s="12" t="s">
        <v>35</v>
      </c>
      <c r="AX235" s="12" t="s">
        <v>76</v>
      </c>
      <c r="AY235" s="257" t="s">
        <v>169</v>
      </c>
    </row>
    <row r="236" s="1" customFormat="1" ht="16.5" customHeight="1">
      <c r="B236" s="45"/>
      <c r="C236" s="258" t="s">
        <v>451</v>
      </c>
      <c r="D236" s="258" t="s">
        <v>190</v>
      </c>
      <c r="E236" s="259" t="s">
        <v>452</v>
      </c>
      <c r="F236" s="260" t="s">
        <v>453</v>
      </c>
      <c r="G236" s="261" t="s">
        <v>219</v>
      </c>
      <c r="H236" s="262">
        <v>2.4199999999999999</v>
      </c>
      <c r="I236" s="263"/>
      <c r="J236" s="264">
        <f>ROUND(I236*H236,2)</f>
        <v>0</v>
      </c>
      <c r="K236" s="260" t="s">
        <v>181</v>
      </c>
      <c r="L236" s="265"/>
      <c r="M236" s="266" t="s">
        <v>21</v>
      </c>
      <c r="N236" s="267" t="s">
        <v>43</v>
      </c>
      <c r="O236" s="46"/>
      <c r="P236" s="243">
        <f>O236*H236</f>
        <v>0</v>
      </c>
      <c r="Q236" s="243">
        <v>0.00059999999999999995</v>
      </c>
      <c r="R236" s="243">
        <f>Q236*H236</f>
        <v>0.0014519999999999997</v>
      </c>
      <c r="S236" s="243">
        <v>0</v>
      </c>
      <c r="T236" s="244">
        <f>S236*H236</f>
        <v>0</v>
      </c>
      <c r="AR236" s="23" t="s">
        <v>334</v>
      </c>
      <c r="AT236" s="23" t="s">
        <v>190</v>
      </c>
      <c r="AU236" s="23" t="s">
        <v>80</v>
      </c>
      <c r="AY236" s="23" t="s">
        <v>169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3" t="s">
        <v>76</v>
      </c>
      <c r="BK236" s="245">
        <f>ROUND(I236*H236,2)</f>
        <v>0</v>
      </c>
      <c r="BL236" s="23" t="s">
        <v>252</v>
      </c>
      <c r="BM236" s="23" t="s">
        <v>938</v>
      </c>
    </row>
    <row r="237" s="12" customFormat="1">
      <c r="B237" s="246"/>
      <c r="C237" s="247"/>
      <c r="D237" s="248" t="s">
        <v>183</v>
      </c>
      <c r="E237" s="249" t="s">
        <v>21</v>
      </c>
      <c r="F237" s="250" t="s">
        <v>939</v>
      </c>
      <c r="G237" s="247"/>
      <c r="H237" s="251">
        <v>2.4199999999999999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183</v>
      </c>
      <c r="AU237" s="257" t="s">
        <v>80</v>
      </c>
      <c r="AV237" s="12" t="s">
        <v>80</v>
      </c>
      <c r="AW237" s="12" t="s">
        <v>35</v>
      </c>
      <c r="AX237" s="12" t="s">
        <v>76</v>
      </c>
      <c r="AY237" s="257" t="s">
        <v>169</v>
      </c>
    </row>
    <row r="238" s="1" customFormat="1" ht="38.25" customHeight="1">
      <c r="B238" s="45"/>
      <c r="C238" s="234" t="s">
        <v>456</v>
      </c>
      <c r="D238" s="234" t="s">
        <v>172</v>
      </c>
      <c r="E238" s="235" t="s">
        <v>457</v>
      </c>
      <c r="F238" s="236" t="s">
        <v>458</v>
      </c>
      <c r="G238" s="237" t="s">
        <v>187</v>
      </c>
      <c r="H238" s="238">
        <v>0.010999999999999999</v>
      </c>
      <c r="I238" s="239"/>
      <c r="J238" s="240">
        <f>ROUND(I238*H238,2)</f>
        <v>0</v>
      </c>
      <c r="K238" s="236" t="s">
        <v>181</v>
      </c>
      <c r="L238" s="71"/>
      <c r="M238" s="241" t="s">
        <v>21</v>
      </c>
      <c r="N238" s="242" t="s">
        <v>43</v>
      </c>
      <c r="O238" s="46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AR238" s="23" t="s">
        <v>252</v>
      </c>
      <c r="AT238" s="23" t="s">
        <v>172</v>
      </c>
      <c r="AU238" s="23" t="s">
        <v>80</v>
      </c>
      <c r="AY238" s="23" t="s">
        <v>169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3" t="s">
        <v>76</v>
      </c>
      <c r="BK238" s="245">
        <f>ROUND(I238*H238,2)</f>
        <v>0</v>
      </c>
      <c r="BL238" s="23" t="s">
        <v>252</v>
      </c>
      <c r="BM238" s="23" t="s">
        <v>940</v>
      </c>
    </row>
    <row r="239" s="1" customFormat="1" ht="38.25" customHeight="1">
      <c r="B239" s="45"/>
      <c r="C239" s="234" t="s">
        <v>460</v>
      </c>
      <c r="D239" s="234" t="s">
        <v>172</v>
      </c>
      <c r="E239" s="235" t="s">
        <v>461</v>
      </c>
      <c r="F239" s="236" t="s">
        <v>462</v>
      </c>
      <c r="G239" s="237" t="s">
        <v>187</v>
      </c>
      <c r="H239" s="238">
        <v>0.010999999999999999</v>
      </c>
      <c r="I239" s="239"/>
      <c r="J239" s="240">
        <f>ROUND(I239*H239,2)</f>
        <v>0</v>
      </c>
      <c r="K239" s="236" t="s">
        <v>181</v>
      </c>
      <c r="L239" s="71"/>
      <c r="M239" s="241" t="s">
        <v>21</v>
      </c>
      <c r="N239" s="242" t="s">
        <v>43</v>
      </c>
      <c r="O239" s="46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3" t="s">
        <v>252</v>
      </c>
      <c r="AT239" s="23" t="s">
        <v>172</v>
      </c>
      <c r="AU239" s="23" t="s">
        <v>80</v>
      </c>
      <c r="AY239" s="23" t="s">
        <v>169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3" t="s">
        <v>76</v>
      </c>
      <c r="BK239" s="245">
        <f>ROUND(I239*H239,2)</f>
        <v>0</v>
      </c>
      <c r="BL239" s="23" t="s">
        <v>252</v>
      </c>
      <c r="BM239" s="23" t="s">
        <v>941</v>
      </c>
    </row>
    <row r="240" s="11" customFormat="1" ht="29.88" customHeight="1">
      <c r="B240" s="218"/>
      <c r="C240" s="219"/>
      <c r="D240" s="220" t="s">
        <v>71</v>
      </c>
      <c r="E240" s="232" t="s">
        <v>464</v>
      </c>
      <c r="F240" s="232" t="s">
        <v>465</v>
      </c>
      <c r="G240" s="219"/>
      <c r="H240" s="219"/>
      <c r="I240" s="222"/>
      <c r="J240" s="233">
        <f>BK240</f>
        <v>0</v>
      </c>
      <c r="K240" s="219"/>
      <c r="L240" s="224"/>
      <c r="M240" s="225"/>
      <c r="N240" s="226"/>
      <c r="O240" s="226"/>
      <c r="P240" s="227">
        <f>SUM(P241:P253)</f>
        <v>0</v>
      </c>
      <c r="Q240" s="226"/>
      <c r="R240" s="227">
        <f>SUM(R241:R253)</f>
        <v>0.0075500599999999999</v>
      </c>
      <c r="S240" s="226"/>
      <c r="T240" s="228">
        <f>SUM(T241:T253)</f>
        <v>0</v>
      </c>
      <c r="AR240" s="229" t="s">
        <v>80</v>
      </c>
      <c r="AT240" s="230" t="s">
        <v>71</v>
      </c>
      <c r="AU240" s="230" t="s">
        <v>76</v>
      </c>
      <c r="AY240" s="229" t="s">
        <v>169</v>
      </c>
      <c r="BK240" s="231">
        <f>SUM(BK241:BK253)</f>
        <v>0</v>
      </c>
    </row>
    <row r="241" s="1" customFormat="1" ht="16.5" customHeight="1">
      <c r="B241" s="45"/>
      <c r="C241" s="234" t="s">
        <v>466</v>
      </c>
      <c r="D241" s="234" t="s">
        <v>172</v>
      </c>
      <c r="E241" s="235" t="s">
        <v>467</v>
      </c>
      <c r="F241" s="236" t="s">
        <v>468</v>
      </c>
      <c r="G241" s="237" t="s">
        <v>199</v>
      </c>
      <c r="H241" s="238">
        <v>10.433999999999999</v>
      </c>
      <c r="I241" s="239"/>
      <c r="J241" s="240">
        <f>ROUND(I241*H241,2)</f>
        <v>0</v>
      </c>
      <c r="K241" s="236" t="s">
        <v>181</v>
      </c>
      <c r="L241" s="71"/>
      <c r="M241" s="241" t="s">
        <v>21</v>
      </c>
      <c r="N241" s="242" t="s">
        <v>43</v>
      </c>
      <c r="O241" s="46"/>
      <c r="P241" s="243">
        <f>O241*H241</f>
        <v>0</v>
      </c>
      <c r="Q241" s="243">
        <v>0.00012999999999999999</v>
      </c>
      <c r="R241" s="243">
        <f>Q241*H241</f>
        <v>0.0013564199999999999</v>
      </c>
      <c r="S241" s="243">
        <v>0</v>
      </c>
      <c r="T241" s="244">
        <f>S241*H241</f>
        <v>0</v>
      </c>
      <c r="AR241" s="23" t="s">
        <v>252</v>
      </c>
      <c r="AT241" s="23" t="s">
        <v>172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942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470</v>
      </c>
      <c r="G242" s="247"/>
      <c r="H242" s="251">
        <v>1.6799999999999999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72</v>
      </c>
      <c r="AY242" s="257" t="s">
        <v>169</v>
      </c>
    </row>
    <row r="243" s="12" customFormat="1">
      <c r="B243" s="246"/>
      <c r="C243" s="247"/>
      <c r="D243" s="248" t="s">
        <v>183</v>
      </c>
      <c r="E243" s="249" t="s">
        <v>21</v>
      </c>
      <c r="F243" s="250" t="s">
        <v>471</v>
      </c>
      <c r="G243" s="247"/>
      <c r="H243" s="251">
        <v>7.54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183</v>
      </c>
      <c r="AU243" s="257" t="s">
        <v>80</v>
      </c>
      <c r="AV243" s="12" t="s">
        <v>80</v>
      </c>
      <c r="AW243" s="12" t="s">
        <v>35</v>
      </c>
      <c r="AX243" s="12" t="s">
        <v>72</v>
      </c>
      <c r="AY243" s="257" t="s">
        <v>169</v>
      </c>
    </row>
    <row r="244" s="12" customFormat="1">
      <c r="B244" s="246"/>
      <c r="C244" s="247"/>
      <c r="D244" s="248" t="s">
        <v>183</v>
      </c>
      <c r="E244" s="249" t="s">
        <v>21</v>
      </c>
      <c r="F244" s="250" t="s">
        <v>472</v>
      </c>
      <c r="G244" s="247"/>
      <c r="H244" s="251">
        <v>1.214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183</v>
      </c>
      <c r="AU244" s="257" t="s">
        <v>80</v>
      </c>
      <c r="AV244" s="12" t="s">
        <v>80</v>
      </c>
      <c r="AW244" s="12" t="s">
        <v>35</v>
      </c>
      <c r="AX244" s="12" t="s">
        <v>72</v>
      </c>
      <c r="AY244" s="257" t="s">
        <v>169</v>
      </c>
    </row>
    <row r="245" s="13" customFormat="1">
      <c r="B245" s="270"/>
      <c r="C245" s="271"/>
      <c r="D245" s="248" t="s">
        <v>183</v>
      </c>
      <c r="E245" s="272" t="s">
        <v>21</v>
      </c>
      <c r="F245" s="273" t="s">
        <v>209</v>
      </c>
      <c r="G245" s="271"/>
      <c r="H245" s="274">
        <v>10.433999999999999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AT245" s="280" t="s">
        <v>183</v>
      </c>
      <c r="AU245" s="280" t="s">
        <v>80</v>
      </c>
      <c r="AV245" s="13" t="s">
        <v>95</v>
      </c>
      <c r="AW245" s="13" t="s">
        <v>35</v>
      </c>
      <c r="AX245" s="13" t="s">
        <v>76</v>
      </c>
      <c r="AY245" s="280" t="s">
        <v>169</v>
      </c>
    </row>
    <row r="246" s="1" customFormat="1" ht="16.5" customHeight="1">
      <c r="B246" s="45"/>
      <c r="C246" s="234" t="s">
        <v>473</v>
      </c>
      <c r="D246" s="234" t="s">
        <v>172</v>
      </c>
      <c r="E246" s="235" t="s">
        <v>474</v>
      </c>
      <c r="F246" s="236" t="s">
        <v>475</v>
      </c>
      <c r="G246" s="237" t="s">
        <v>199</v>
      </c>
      <c r="H246" s="238">
        <v>10.433999999999999</v>
      </c>
      <c r="I246" s="239"/>
      <c r="J246" s="240">
        <f>ROUND(I246*H246,2)</f>
        <v>0</v>
      </c>
      <c r="K246" s="236" t="s">
        <v>181</v>
      </c>
      <c r="L246" s="71"/>
      <c r="M246" s="241" t="s">
        <v>21</v>
      </c>
      <c r="N246" s="242" t="s">
        <v>43</v>
      </c>
      <c r="O246" s="46"/>
      <c r="P246" s="243">
        <f>O246*H246</f>
        <v>0</v>
      </c>
      <c r="Q246" s="243">
        <v>0.00023000000000000001</v>
      </c>
      <c r="R246" s="243">
        <f>Q246*H246</f>
        <v>0.00239982</v>
      </c>
      <c r="S246" s="243">
        <v>0</v>
      </c>
      <c r="T246" s="244">
        <f>S246*H246</f>
        <v>0</v>
      </c>
      <c r="AR246" s="23" t="s">
        <v>252</v>
      </c>
      <c r="AT246" s="23" t="s">
        <v>172</v>
      </c>
      <c r="AU246" s="23" t="s">
        <v>80</v>
      </c>
      <c r="AY246" s="23" t="s">
        <v>169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3" t="s">
        <v>76</v>
      </c>
      <c r="BK246" s="245">
        <f>ROUND(I246*H246,2)</f>
        <v>0</v>
      </c>
      <c r="BL246" s="23" t="s">
        <v>252</v>
      </c>
      <c r="BM246" s="23" t="s">
        <v>943</v>
      </c>
    </row>
    <row r="247" s="1" customFormat="1" ht="25.5" customHeight="1">
      <c r="B247" s="45"/>
      <c r="C247" s="234" t="s">
        <v>477</v>
      </c>
      <c r="D247" s="234" t="s">
        <v>172</v>
      </c>
      <c r="E247" s="235" t="s">
        <v>478</v>
      </c>
      <c r="F247" s="236" t="s">
        <v>479</v>
      </c>
      <c r="G247" s="237" t="s">
        <v>199</v>
      </c>
      <c r="H247" s="238">
        <v>10.433999999999999</v>
      </c>
      <c r="I247" s="239"/>
      <c r="J247" s="240">
        <f>ROUND(I247*H247,2)</f>
        <v>0</v>
      </c>
      <c r="K247" s="236" t="s">
        <v>181</v>
      </c>
      <c r="L247" s="71"/>
      <c r="M247" s="241" t="s">
        <v>21</v>
      </c>
      <c r="N247" s="242" t="s">
        <v>43</v>
      </c>
      <c r="O247" s="46"/>
      <c r="P247" s="243">
        <f>O247*H247</f>
        <v>0</v>
      </c>
      <c r="Q247" s="243">
        <v>0.00023000000000000001</v>
      </c>
      <c r="R247" s="243">
        <f>Q247*H247</f>
        <v>0.00239982</v>
      </c>
      <c r="S247" s="243">
        <v>0</v>
      </c>
      <c r="T247" s="244">
        <f>S247*H247</f>
        <v>0</v>
      </c>
      <c r="AR247" s="23" t="s">
        <v>252</v>
      </c>
      <c r="AT247" s="23" t="s">
        <v>172</v>
      </c>
      <c r="AU247" s="23" t="s">
        <v>80</v>
      </c>
      <c r="AY247" s="23" t="s">
        <v>169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3" t="s">
        <v>76</v>
      </c>
      <c r="BK247" s="245">
        <f>ROUND(I247*H247,2)</f>
        <v>0</v>
      </c>
      <c r="BL247" s="23" t="s">
        <v>252</v>
      </c>
      <c r="BM247" s="23" t="s">
        <v>944</v>
      </c>
    </row>
    <row r="248" s="1" customFormat="1" ht="16.5" customHeight="1">
      <c r="B248" s="45"/>
      <c r="C248" s="234" t="s">
        <v>481</v>
      </c>
      <c r="D248" s="234" t="s">
        <v>172</v>
      </c>
      <c r="E248" s="235" t="s">
        <v>482</v>
      </c>
      <c r="F248" s="236" t="s">
        <v>483</v>
      </c>
      <c r="G248" s="237" t="s">
        <v>199</v>
      </c>
      <c r="H248" s="238">
        <v>0.68000000000000005</v>
      </c>
      <c r="I248" s="239"/>
      <c r="J248" s="240">
        <f>ROUND(I248*H248,2)</f>
        <v>0</v>
      </c>
      <c r="K248" s="236" t="s">
        <v>181</v>
      </c>
      <c r="L248" s="71"/>
      <c r="M248" s="241" t="s">
        <v>21</v>
      </c>
      <c r="N248" s="242" t="s">
        <v>43</v>
      </c>
      <c r="O248" s="46"/>
      <c r="P248" s="243">
        <f>O248*H248</f>
        <v>0</v>
      </c>
      <c r="Q248" s="243">
        <v>0.0015</v>
      </c>
      <c r="R248" s="243">
        <f>Q248*H248</f>
        <v>0.0010200000000000001</v>
      </c>
      <c r="S248" s="243">
        <v>0</v>
      </c>
      <c r="T248" s="244">
        <f>S248*H248</f>
        <v>0</v>
      </c>
      <c r="AR248" s="23" t="s">
        <v>252</v>
      </c>
      <c r="AT248" s="23" t="s">
        <v>172</v>
      </c>
      <c r="AU248" s="23" t="s">
        <v>80</v>
      </c>
      <c r="AY248" s="23" t="s">
        <v>169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23" t="s">
        <v>76</v>
      </c>
      <c r="BK248" s="245">
        <f>ROUND(I248*H248,2)</f>
        <v>0</v>
      </c>
      <c r="BL248" s="23" t="s">
        <v>252</v>
      </c>
      <c r="BM248" s="23" t="s">
        <v>945</v>
      </c>
    </row>
    <row r="249" s="12" customFormat="1">
      <c r="B249" s="246"/>
      <c r="C249" s="247"/>
      <c r="D249" s="248" t="s">
        <v>183</v>
      </c>
      <c r="E249" s="249" t="s">
        <v>21</v>
      </c>
      <c r="F249" s="250" t="s">
        <v>847</v>
      </c>
      <c r="G249" s="247"/>
      <c r="H249" s="251">
        <v>0.68000000000000005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183</v>
      </c>
      <c r="AU249" s="257" t="s">
        <v>80</v>
      </c>
      <c r="AV249" s="12" t="s">
        <v>80</v>
      </c>
      <c r="AW249" s="12" t="s">
        <v>35</v>
      </c>
      <c r="AX249" s="12" t="s">
        <v>72</v>
      </c>
      <c r="AY249" s="257" t="s">
        <v>169</v>
      </c>
    </row>
    <row r="250" s="13" customFormat="1">
      <c r="B250" s="270"/>
      <c r="C250" s="271"/>
      <c r="D250" s="248" t="s">
        <v>183</v>
      </c>
      <c r="E250" s="272" t="s">
        <v>21</v>
      </c>
      <c r="F250" s="273" t="s">
        <v>209</v>
      </c>
      <c r="G250" s="271"/>
      <c r="H250" s="274">
        <v>0.68000000000000005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AT250" s="280" t="s">
        <v>183</v>
      </c>
      <c r="AU250" s="280" t="s">
        <v>80</v>
      </c>
      <c r="AV250" s="13" t="s">
        <v>95</v>
      </c>
      <c r="AW250" s="13" t="s">
        <v>35</v>
      </c>
      <c r="AX250" s="13" t="s">
        <v>76</v>
      </c>
      <c r="AY250" s="280" t="s">
        <v>169</v>
      </c>
    </row>
    <row r="251" s="1" customFormat="1" ht="16.5" customHeight="1">
      <c r="B251" s="45"/>
      <c r="C251" s="234" t="s">
        <v>486</v>
      </c>
      <c r="D251" s="234" t="s">
        <v>172</v>
      </c>
      <c r="E251" s="235" t="s">
        <v>487</v>
      </c>
      <c r="F251" s="236" t="s">
        <v>488</v>
      </c>
      <c r="G251" s="237" t="s">
        <v>199</v>
      </c>
      <c r="H251" s="238">
        <v>0.68000000000000005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0.00027999999999999998</v>
      </c>
      <c r="R251" s="243">
        <f>Q251*H251</f>
        <v>0.00019039999999999999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946</v>
      </c>
    </row>
    <row r="252" s="1" customFormat="1" ht="25.5" customHeight="1">
      <c r="B252" s="45"/>
      <c r="C252" s="234" t="s">
        <v>490</v>
      </c>
      <c r="D252" s="234" t="s">
        <v>172</v>
      </c>
      <c r="E252" s="235" t="s">
        <v>491</v>
      </c>
      <c r="F252" s="236" t="s">
        <v>492</v>
      </c>
      <c r="G252" s="237" t="s">
        <v>199</v>
      </c>
      <c r="H252" s="238">
        <v>0.68000000000000005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0.00027</v>
      </c>
      <c r="R252" s="243">
        <f>Q252*H252</f>
        <v>0.00018360000000000002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947</v>
      </c>
    </row>
    <row r="253" s="12" customFormat="1">
      <c r="B253" s="246"/>
      <c r="C253" s="247"/>
      <c r="D253" s="248" t="s">
        <v>183</v>
      </c>
      <c r="E253" s="249" t="s">
        <v>21</v>
      </c>
      <c r="F253" s="250" t="s">
        <v>850</v>
      </c>
      <c r="G253" s="247"/>
      <c r="H253" s="251">
        <v>0.68000000000000005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183</v>
      </c>
      <c r="AU253" s="257" t="s">
        <v>80</v>
      </c>
      <c r="AV253" s="12" t="s">
        <v>80</v>
      </c>
      <c r="AW253" s="12" t="s">
        <v>35</v>
      </c>
      <c r="AX253" s="12" t="s">
        <v>76</v>
      </c>
      <c r="AY253" s="257" t="s">
        <v>169</v>
      </c>
    </row>
    <row r="254" s="11" customFormat="1" ht="29.88" customHeight="1">
      <c r="B254" s="218"/>
      <c r="C254" s="219"/>
      <c r="D254" s="220" t="s">
        <v>71</v>
      </c>
      <c r="E254" s="232" t="s">
        <v>495</v>
      </c>
      <c r="F254" s="232" t="s">
        <v>496</v>
      </c>
      <c r="G254" s="219"/>
      <c r="H254" s="219"/>
      <c r="I254" s="222"/>
      <c r="J254" s="233">
        <f>BK254</f>
        <v>0</v>
      </c>
      <c r="K254" s="219"/>
      <c r="L254" s="224"/>
      <c r="M254" s="225"/>
      <c r="N254" s="226"/>
      <c r="O254" s="226"/>
      <c r="P254" s="227">
        <f>SUM(P255:P269)</f>
        <v>0</v>
      </c>
      <c r="Q254" s="226"/>
      <c r="R254" s="227">
        <f>SUM(R255:R269)</f>
        <v>0.033889020000000006</v>
      </c>
      <c r="S254" s="226"/>
      <c r="T254" s="228">
        <f>SUM(T255:T269)</f>
        <v>0</v>
      </c>
      <c r="AR254" s="229" t="s">
        <v>80</v>
      </c>
      <c r="AT254" s="230" t="s">
        <v>71</v>
      </c>
      <c r="AU254" s="230" t="s">
        <v>76</v>
      </c>
      <c r="AY254" s="229" t="s">
        <v>169</v>
      </c>
      <c r="BK254" s="231">
        <f>SUM(BK255:BK269)</f>
        <v>0</v>
      </c>
    </row>
    <row r="255" s="1" customFormat="1" ht="16.5" customHeight="1">
      <c r="B255" s="45"/>
      <c r="C255" s="234" t="s">
        <v>497</v>
      </c>
      <c r="D255" s="234" t="s">
        <v>172</v>
      </c>
      <c r="E255" s="235" t="s">
        <v>498</v>
      </c>
      <c r="F255" s="236" t="s">
        <v>499</v>
      </c>
      <c r="G255" s="237" t="s">
        <v>199</v>
      </c>
      <c r="H255" s="238">
        <v>87.103999999999999</v>
      </c>
      <c r="I255" s="239"/>
      <c r="J255" s="240">
        <f>ROUND(I255*H255,2)</f>
        <v>0</v>
      </c>
      <c r="K255" s="236" t="s">
        <v>181</v>
      </c>
      <c r="L255" s="71"/>
      <c r="M255" s="241" t="s">
        <v>21</v>
      </c>
      <c r="N255" s="242" t="s">
        <v>43</v>
      </c>
      <c r="O255" s="46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AR255" s="23" t="s">
        <v>252</v>
      </c>
      <c r="AT255" s="23" t="s">
        <v>172</v>
      </c>
      <c r="AU255" s="23" t="s">
        <v>80</v>
      </c>
      <c r="AY255" s="23" t="s">
        <v>169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23" t="s">
        <v>76</v>
      </c>
      <c r="BK255" s="245">
        <f>ROUND(I255*H255,2)</f>
        <v>0</v>
      </c>
      <c r="BL255" s="23" t="s">
        <v>252</v>
      </c>
      <c r="BM255" s="23" t="s">
        <v>948</v>
      </c>
    </row>
    <row r="256" s="12" customFormat="1">
      <c r="B256" s="246"/>
      <c r="C256" s="247"/>
      <c r="D256" s="248" t="s">
        <v>183</v>
      </c>
      <c r="E256" s="249" t="s">
        <v>21</v>
      </c>
      <c r="F256" s="250" t="s">
        <v>949</v>
      </c>
      <c r="G256" s="247"/>
      <c r="H256" s="251">
        <v>30.974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183</v>
      </c>
      <c r="AU256" s="257" t="s">
        <v>80</v>
      </c>
      <c r="AV256" s="12" t="s">
        <v>80</v>
      </c>
      <c r="AW256" s="12" t="s">
        <v>35</v>
      </c>
      <c r="AX256" s="12" t="s">
        <v>72</v>
      </c>
      <c r="AY256" s="257" t="s">
        <v>169</v>
      </c>
    </row>
    <row r="257" s="12" customFormat="1">
      <c r="B257" s="246"/>
      <c r="C257" s="247"/>
      <c r="D257" s="248" t="s">
        <v>183</v>
      </c>
      <c r="E257" s="249" t="s">
        <v>21</v>
      </c>
      <c r="F257" s="250" t="s">
        <v>502</v>
      </c>
      <c r="G257" s="247"/>
      <c r="H257" s="251">
        <v>-1.5760000000000001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183</v>
      </c>
      <c r="AU257" s="257" t="s">
        <v>80</v>
      </c>
      <c r="AV257" s="12" t="s">
        <v>80</v>
      </c>
      <c r="AW257" s="12" t="s">
        <v>35</v>
      </c>
      <c r="AX257" s="12" t="s">
        <v>72</v>
      </c>
      <c r="AY257" s="257" t="s">
        <v>169</v>
      </c>
    </row>
    <row r="258" s="12" customFormat="1">
      <c r="B258" s="246"/>
      <c r="C258" s="247"/>
      <c r="D258" s="248" t="s">
        <v>183</v>
      </c>
      <c r="E258" s="249" t="s">
        <v>21</v>
      </c>
      <c r="F258" s="250" t="s">
        <v>207</v>
      </c>
      <c r="G258" s="247"/>
      <c r="H258" s="251">
        <v>-3.6000000000000001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183</v>
      </c>
      <c r="AU258" s="257" t="s">
        <v>80</v>
      </c>
      <c r="AV258" s="12" t="s">
        <v>80</v>
      </c>
      <c r="AW258" s="12" t="s">
        <v>35</v>
      </c>
      <c r="AX258" s="12" t="s">
        <v>72</v>
      </c>
      <c r="AY258" s="257" t="s">
        <v>169</v>
      </c>
    </row>
    <row r="259" s="12" customFormat="1">
      <c r="B259" s="246"/>
      <c r="C259" s="247"/>
      <c r="D259" s="248" t="s">
        <v>183</v>
      </c>
      <c r="E259" s="249" t="s">
        <v>21</v>
      </c>
      <c r="F259" s="250" t="s">
        <v>950</v>
      </c>
      <c r="G259" s="247"/>
      <c r="H259" s="251">
        <v>61.305999999999997</v>
      </c>
      <c r="I259" s="252"/>
      <c r="J259" s="247"/>
      <c r="K259" s="247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183</v>
      </c>
      <c r="AU259" s="257" t="s">
        <v>80</v>
      </c>
      <c r="AV259" s="12" t="s">
        <v>80</v>
      </c>
      <c r="AW259" s="12" t="s">
        <v>35</v>
      </c>
      <c r="AX259" s="12" t="s">
        <v>72</v>
      </c>
      <c r="AY259" s="257" t="s">
        <v>169</v>
      </c>
    </row>
    <row r="260" s="13" customFormat="1">
      <c r="B260" s="270"/>
      <c r="C260" s="271"/>
      <c r="D260" s="248" t="s">
        <v>183</v>
      </c>
      <c r="E260" s="272" t="s">
        <v>21</v>
      </c>
      <c r="F260" s="273" t="s">
        <v>209</v>
      </c>
      <c r="G260" s="271"/>
      <c r="H260" s="274">
        <v>87.103999999999999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AT260" s="280" t="s">
        <v>183</v>
      </c>
      <c r="AU260" s="280" t="s">
        <v>80</v>
      </c>
      <c r="AV260" s="13" t="s">
        <v>95</v>
      </c>
      <c r="AW260" s="13" t="s">
        <v>35</v>
      </c>
      <c r="AX260" s="13" t="s">
        <v>76</v>
      </c>
      <c r="AY260" s="280" t="s">
        <v>169</v>
      </c>
    </row>
    <row r="261" s="1" customFormat="1" ht="25.5" customHeight="1">
      <c r="B261" s="45"/>
      <c r="C261" s="234" t="s">
        <v>505</v>
      </c>
      <c r="D261" s="234" t="s">
        <v>172</v>
      </c>
      <c r="E261" s="235" t="s">
        <v>506</v>
      </c>
      <c r="F261" s="236" t="s">
        <v>507</v>
      </c>
      <c r="G261" s="237" t="s">
        <v>199</v>
      </c>
      <c r="H261" s="238">
        <v>102.694</v>
      </c>
      <c r="I261" s="239"/>
      <c r="J261" s="240">
        <f>ROUND(I261*H261,2)</f>
        <v>0</v>
      </c>
      <c r="K261" s="236" t="s">
        <v>181</v>
      </c>
      <c r="L261" s="71"/>
      <c r="M261" s="241" t="s">
        <v>21</v>
      </c>
      <c r="N261" s="242" t="s">
        <v>43</v>
      </c>
      <c r="O261" s="46"/>
      <c r="P261" s="243">
        <f>O261*H261</f>
        <v>0</v>
      </c>
      <c r="Q261" s="243">
        <v>0.00020000000000000001</v>
      </c>
      <c r="R261" s="243">
        <f>Q261*H261</f>
        <v>0.020538800000000003</v>
      </c>
      <c r="S261" s="243">
        <v>0</v>
      </c>
      <c r="T261" s="244">
        <f>S261*H261</f>
        <v>0</v>
      </c>
      <c r="AR261" s="23" t="s">
        <v>252</v>
      </c>
      <c r="AT261" s="23" t="s">
        <v>172</v>
      </c>
      <c r="AU261" s="23" t="s">
        <v>80</v>
      </c>
      <c r="AY261" s="23" t="s">
        <v>169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23" t="s">
        <v>76</v>
      </c>
      <c r="BK261" s="245">
        <f>ROUND(I261*H261,2)</f>
        <v>0</v>
      </c>
      <c r="BL261" s="23" t="s">
        <v>252</v>
      </c>
      <c r="BM261" s="23" t="s">
        <v>951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949</v>
      </c>
      <c r="G262" s="247"/>
      <c r="H262" s="251">
        <v>30.974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2" customFormat="1">
      <c r="B263" s="246"/>
      <c r="C263" s="247"/>
      <c r="D263" s="248" t="s">
        <v>183</v>
      </c>
      <c r="E263" s="249" t="s">
        <v>21</v>
      </c>
      <c r="F263" s="250" t="s">
        <v>502</v>
      </c>
      <c r="G263" s="247"/>
      <c r="H263" s="251">
        <v>-1.5760000000000001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183</v>
      </c>
      <c r="AU263" s="257" t="s">
        <v>80</v>
      </c>
      <c r="AV263" s="12" t="s">
        <v>80</v>
      </c>
      <c r="AW263" s="12" t="s">
        <v>35</v>
      </c>
      <c r="AX263" s="12" t="s">
        <v>72</v>
      </c>
      <c r="AY263" s="257" t="s">
        <v>169</v>
      </c>
    </row>
    <row r="264" s="12" customFormat="1">
      <c r="B264" s="246"/>
      <c r="C264" s="247"/>
      <c r="D264" s="248" t="s">
        <v>183</v>
      </c>
      <c r="E264" s="249" t="s">
        <v>21</v>
      </c>
      <c r="F264" s="250" t="s">
        <v>206</v>
      </c>
      <c r="G264" s="247"/>
      <c r="H264" s="251">
        <v>15.59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183</v>
      </c>
      <c r="AU264" s="257" t="s">
        <v>80</v>
      </c>
      <c r="AV264" s="12" t="s">
        <v>80</v>
      </c>
      <c r="AW264" s="12" t="s">
        <v>35</v>
      </c>
      <c r="AX264" s="12" t="s">
        <v>72</v>
      </c>
      <c r="AY264" s="257" t="s">
        <v>169</v>
      </c>
    </row>
    <row r="265" s="12" customFormat="1">
      <c r="B265" s="246"/>
      <c r="C265" s="247"/>
      <c r="D265" s="248" t="s">
        <v>183</v>
      </c>
      <c r="E265" s="249" t="s">
        <v>21</v>
      </c>
      <c r="F265" s="250" t="s">
        <v>207</v>
      </c>
      <c r="G265" s="247"/>
      <c r="H265" s="251">
        <v>-3.6000000000000001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183</v>
      </c>
      <c r="AU265" s="257" t="s">
        <v>80</v>
      </c>
      <c r="AV265" s="12" t="s">
        <v>80</v>
      </c>
      <c r="AW265" s="12" t="s">
        <v>35</v>
      </c>
      <c r="AX265" s="12" t="s">
        <v>72</v>
      </c>
      <c r="AY265" s="257" t="s">
        <v>169</v>
      </c>
    </row>
    <row r="266" s="12" customFormat="1">
      <c r="B266" s="246"/>
      <c r="C266" s="247"/>
      <c r="D266" s="248" t="s">
        <v>183</v>
      </c>
      <c r="E266" s="249" t="s">
        <v>21</v>
      </c>
      <c r="F266" s="250" t="s">
        <v>952</v>
      </c>
      <c r="G266" s="247"/>
      <c r="H266" s="251">
        <v>61.305999999999997</v>
      </c>
      <c r="I266" s="252"/>
      <c r="J266" s="247"/>
      <c r="K266" s="247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183</v>
      </c>
      <c r="AU266" s="257" t="s">
        <v>80</v>
      </c>
      <c r="AV266" s="12" t="s">
        <v>80</v>
      </c>
      <c r="AW266" s="12" t="s">
        <v>35</v>
      </c>
      <c r="AX266" s="12" t="s">
        <v>72</v>
      </c>
      <c r="AY266" s="257" t="s">
        <v>169</v>
      </c>
    </row>
    <row r="267" s="13" customFormat="1">
      <c r="B267" s="270"/>
      <c r="C267" s="271"/>
      <c r="D267" s="248" t="s">
        <v>183</v>
      </c>
      <c r="E267" s="272" t="s">
        <v>21</v>
      </c>
      <c r="F267" s="273" t="s">
        <v>209</v>
      </c>
      <c r="G267" s="271"/>
      <c r="H267" s="274">
        <v>102.694</v>
      </c>
      <c r="I267" s="275"/>
      <c r="J267" s="271"/>
      <c r="K267" s="271"/>
      <c r="L267" s="276"/>
      <c r="M267" s="277"/>
      <c r="N267" s="278"/>
      <c r="O267" s="278"/>
      <c r="P267" s="278"/>
      <c r="Q267" s="278"/>
      <c r="R267" s="278"/>
      <c r="S267" s="278"/>
      <c r="T267" s="279"/>
      <c r="AT267" s="280" t="s">
        <v>183</v>
      </c>
      <c r="AU267" s="280" t="s">
        <v>80</v>
      </c>
      <c r="AV267" s="13" t="s">
        <v>95</v>
      </c>
      <c r="AW267" s="13" t="s">
        <v>35</v>
      </c>
      <c r="AX267" s="13" t="s">
        <v>76</v>
      </c>
      <c r="AY267" s="280" t="s">
        <v>169</v>
      </c>
    </row>
    <row r="268" s="1" customFormat="1" ht="25.5" customHeight="1">
      <c r="B268" s="45"/>
      <c r="C268" s="234" t="s">
        <v>511</v>
      </c>
      <c r="D268" s="234" t="s">
        <v>172</v>
      </c>
      <c r="E268" s="235" t="s">
        <v>512</v>
      </c>
      <c r="F268" s="236" t="s">
        <v>513</v>
      </c>
      <c r="G268" s="237" t="s">
        <v>199</v>
      </c>
      <c r="H268" s="238">
        <v>102.694</v>
      </c>
      <c r="I268" s="239"/>
      <c r="J268" s="240">
        <f>ROUND(I268*H268,2)</f>
        <v>0</v>
      </c>
      <c r="K268" s="236" t="s">
        <v>181</v>
      </c>
      <c r="L268" s="71"/>
      <c r="M268" s="241" t="s">
        <v>21</v>
      </c>
      <c r="N268" s="242" t="s">
        <v>43</v>
      </c>
      <c r="O268" s="46"/>
      <c r="P268" s="243">
        <f>O268*H268</f>
        <v>0</v>
      </c>
      <c r="Q268" s="243">
        <v>0.00012999999999999999</v>
      </c>
      <c r="R268" s="243">
        <f>Q268*H268</f>
        <v>0.013350219999999999</v>
      </c>
      <c r="S268" s="243">
        <v>0</v>
      </c>
      <c r="T268" s="244">
        <f>S268*H268</f>
        <v>0</v>
      </c>
      <c r="AR268" s="23" t="s">
        <v>252</v>
      </c>
      <c r="AT268" s="23" t="s">
        <v>172</v>
      </c>
      <c r="AU268" s="23" t="s">
        <v>80</v>
      </c>
      <c r="AY268" s="23" t="s">
        <v>169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23" t="s">
        <v>76</v>
      </c>
      <c r="BK268" s="245">
        <f>ROUND(I268*H268,2)</f>
        <v>0</v>
      </c>
      <c r="BL268" s="23" t="s">
        <v>252</v>
      </c>
      <c r="BM268" s="23" t="s">
        <v>953</v>
      </c>
    </row>
    <row r="269" s="12" customFormat="1">
      <c r="B269" s="246"/>
      <c r="C269" s="247"/>
      <c r="D269" s="248" t="s">
        <v>183</v>
      </c>
      <c r="E269" s="249" t="s">
        <v>21</v>
      </c>
      <c r="F269" s="250" t="s">
        <v>954</v>
      </c>
      <c r="G269" s="247"/>
      <c r="H269" s="251">
        <v>102.694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183</v>
      </c>
      <c r="AU269" s="257" t="s">
        <v>80</v>
      </c>
      <c r="AV269" s="12" t="s">
        <v>80</v>
      </c>
      <c r="AW269" s="12" t="s">
        <v>35</v>
      </c>
      <c r="AX269" s="12" t="s">
        <v>76</v>
      </c>
      <c r="AY269" s="257" t="s">
        <v>169</v>
      </c>
    </row>
    <row r="270" s="11" customFormat="1" ht="37.44" customHeight="1">
      <c r="B270" s="218"/>
      <c r="C270" s="219"/>
      <c r="D270" s="220" t="s">
        <v>71</v>
      </c>
      <c r="E270" s="221" t="s">
        <v>190</v>
      </c>
      <c r="F270" s="221" t="s">
        <v>515</v>
      </c>
      <c r="G270" s="219"/>
      <c r="H270" s="219"/>
      <c r="I270" s="222"/>
      <c r="J270" s="223">
        <f>BK270</f>
        <v>0</v>
      </c>
      <c r="K270" s="219"/>
      <c r="L270" s="224"/>
      <c r="M270" s="225"/>
      <c r="N270" s="226"/>
      <c r="O270" s="226"/>
      <c r="P270" s="227">
        <f>P271</f>
        <v>0</v>
      </c>
      <c r="Q270" s="226"/>
      <c r="R270" s="227">
        <f>R271</f>
        <v>0</v>
      </c>
      <c r="S270" s="226"/>
      <c r="T270" s="228">
        <f>T271</f>
        <v>0</v>
      </c>
      <c r="AR270" s="229" t="s">
        <v>91</v>
      </c>
      <c r="AT270" s="230" t="s">
        <v>71</v>
      </c>
      <c r="AU270" s="230" t="s">
        <v>72</v>
      </c>
      <c r="AY270" s="229" t="s">
        <v>169</v>
      </c>
      <c r="BK270" s="231">
        <f>BK271</f>
        <v>0</v>
      </c>
    </row>
    <row r="271" s="11" customFormat="1" ht="19.92" customHeight="1">
      <c r="B271" s="218"/>
      <c r="C271" s="219"/>
      <c r="D271" s="220" t="s">
        <v>71</v>
      </c>
      <c r="E271" s="232" t="s">
        <v>516</v>
      </c>
      <c r="F271" s="232" t="s">
        <v>517</v>
      </c>
      <c r="G271" s="219"/>
      <c r="H271" s="219"/>
      <c r="I271" s="222"/>
      <c r="J271" s="233">
        <f>BK271</f>
        <v>0</v>
      </c>
      <c r="K271" s="219"/>
      <c r="L271" s="224"/>
      <c r="M271" s="225"/>
      <c r="N271" s="226"/>
      <c r="O271" s="226"/>
      <c r="P271" s="227">
        <f>SUM(P272:P279)</f>
        <v>0</v>
      </c>
      <c r="Q271" s="226"/>
      <c r="R271" s="227">
        <f>SUM(R272:R279)</f>
        <v>0</v>
      </c>
      <c r="S271" s="226"/>
      <c r="T271" s="228">
        <f>SUM(T272:T279)</f>
        <v>0</v>
      </c>
      <c r="AR271" s="229" t="s">
        <v>91</v>
      </c>
      <c r="AT271" s="230" t="s">
        <v>71</v>
      </c>
      <c r="AU271" s="230" t="s">
        <v>76</v>
      </c>
      <c r="AY271" s="229" t="s">
        <v>169</v>
      </c>
      <c r="BK271" s="231">
        <f>SUM(BK272:BK279)</f>
        <v>0</v>
      </c>
    </row>
    <row r="272" s="1" customFormat="1" ht="16.5" customHeight="1">
      <c r="B272" s="45"/>
      <c r="C272" s="234" t="s">
        <v>518</v>
      </c>
      <c r="D272" s="234" t="s">
        <v>172</v>
      </c>
      <c r="E272" s="235" t="s">
        <v>519</v>
      </c>
      <c r="F272" s="236" t="s">
        <v>520</v>
      </c>
      <c r="G272" s="237" t="s">
        <v>175</v>
      </c>
      <c r="H272" s="238">
        <v>1</v>
      </c>
      <c r="I272" s="239"/>
      <c r="J272" s="240">
        <f>ROUND(I272*H272,2)</f>
        <v>0</v>
      </c>
      <c r="K272" s="236" t="s">
        <v>21</v>
      </c>
      <c r="L272" s="71"/>
      <c r="M272" s="241" t="s">
        <v>21</v>
      </c>
      <c r="N272" s="242" t="s">
        <v>43</v>
      </c>
      <c r="O272" s="46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AR272" s="23" t="s">
        <v>511</v>
      </c>
      <c r="AT272" s="23" t="s">
        <v>172</v>
      </c>
      <c r="AU272" s="23" t="s">
        <v>80</v>
      </c>
      <c r="AY272" s="23" t="s">
        <v>169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23" t="s">
        <v>76</v>
      </c>
      <c r="BK272" s="245">
        <f>ROUND(I272*H272,2)</f>
        <v>0</v>
      </c>
      <c r="BL272" s="23" t="s">
        <v>511</v>
      </c>
      <c r="BM272" s="23" t="s">
        <v>955</v>
      </c>
    </row>
    <row r="273" s="12" customFormat="1">
      <c r="B273" s="246"/>
      <c r="C273" s="247"/>
      <c r="D273" s="248" t="s">
        <v>183</v>
      </c>
      <c r="E273" s="249" t="s">
        <v>21</v>
      </c>
      <c r="F273" s="250" t="s">
        <v>522</v>
      </c>
      <c r="G273" s="247"/>
      <c r="H273" s="251">
        <v>1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183</v>
      </c>
      <c r="AU273" s="257" t="s">
        <v>80</v>
      </c>
      <c r="AV273" s="12" t="s">
        <v>80</v>
      </c>
      <c r="AW273" s="12" t="s">
        <v>35</v>
      </c>
      <c r="AX273" s="12" t="s">
        <v>76</v>
      </c>
      <c r="AY273" s="257" t="s">
        <v>169</v>
      </c>
    </row>
    <row r="274" s="1" customFormat="1" ht="16.5" customHeight="1">
      <c r="B274" s="45"/>
      <c r="C274" s="234" t="s">
        <v>523</v>
      </c>
      <c r="D274" s="234" t="s">
        <v>172</v>
      </c>
      <c r="E274" s="235" t="s">
        <v>524</v>
      </c>
      <c r="F274" s="236" t="s">
        <v>525</v>
      </c>
      <c r="G274" s="237" t="s">
        <v>175</v>
      </c>
      <c r="H274" s="238">
        <v>1</v>
      </c>
      <c r="I274" s="239"/>
      <c r="J274" s="240">
        <f>ROUND(I274*H274,2)</f>
        <v>0</v>
      </c>
      <c r="K274" s="236" t="s">
        <v>21</v>
      </c>
      <c r="L274" s="71"/>
      <c r="M274" s="241" t="s">
        <v>21</v>
      </c>
      <c r="N274" s="242" t="s">
        <v>43</v>
      </c>
      <c r="O274" s="46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AR274" s="23" t="s">
        <v>511</v>
      </c>
      <c r="AT274" s="23" t="s">
        <v>172</v>
      </c>
      <c r="AU274" s="23" t="s">
        <v>80</v>
      </c>
      <c r="AY274" s="23" t="s">
        <v>169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3" t="s">
        <v>76</v>
      </c>
      <c r="BK274" s="245">
        <f>ROUND(I274*H274,2)</f>
        <v>0</v>
      </c>
      <c r="BL274" s="23" t="s">
        <v>511</v>
      </c>
      <c r="BM274" s="23" t="s">
        <v>956</v>
      </c>
    </row>
    <row r="275" s="12" customFormat="1">
      <c r="B275" s="246"/>
      <c r="C275" s="247"/>
      <c r="D275" s="248" t="s">
        <v>183</v>
      </c>
      <c r="E275" s="249" t="s">
        <v>21</v>
      </c>
      <c r="F275" s="250" t="s">
        <v>527</v>
      </c>
      <c r="G275" s="247"/>
      <c r="H275" s="251">
        <v>1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183</v>
      </c>
      <c r="AU275" s="257" t="s">
        <v>80</v>
      </c>
      <c r="AV275" s="12" t="s">
        <v>80</v>
      </c>
      <c r="AW275" s="12" t="s">
        <v>35</v>
      </c>
      <c r="AX275" s="12" t="s">
        <v>76</v>
      </c>
      <c r="AY275" s="257" t="s">
        <v>169</v>
      </c>
    </row>
    <row r="276" s="1" customFormat="1" ht="16.5" customHeight="1">
      <c r="B276" s="45"/>
      <c r="C276" s="234" t="s">
        <v>528</v>
      </c>
      <c r="D276" s="234" t="s">
        <v>172</v>
      </c>
      <c r="E276" s="235" t="s">
        <v>529</v>
      </c>
      <c r="F276" s="236" t="s">
        <v>530</v>
      </c>
      <c r="G276" s="237" t="s">
        <v>175</v>
      </c>
      <c r="H276" s="238">
        <v>1</v>
      </c>
      <c r="I276" s="239"/>
      <c r="J276" s="240">
        <f>ROUND(I276*H276,2)</f>
        <v>0</v>
      </c>
      <c r="K276" s="236" t="s">
        <v>21</v>
      </c>
      <c r="L276" s="71"/>
      <c r="M276" s="241" t="s">
        <v>21</v>
      </c>
      <c r="N276" s="242" t="s">
        <v>43</v>
      </c>
      <c r="O276" s="46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AR276" s="23" t="s">
        <v>511</v>
      </c>
      <c r="AT276" s="23" t="s">
        <v>172</v>
      </c>
      <c r="AU276" s="23" t="s">
        <v>80</v>
      </c>
      <c r="AY276" s="23" t="s">
        <v>169</v>
      </c>
      <c r="BE276" s="245">
        <f>IF(N276="základní",J276,0)</f>
        <v>0</v>
      </c>
      <c r="BF276" s="245">
        <f>IF(N276="snížená",J276,0)</f>
        <v>0</v>
      </c>
      <c r="BG276" s="245">
        <f>IF(N276="zákl. přenesená",J276,0)</f>
        <v>0</v>
      </c>
      <c r="BH276" s="245">
        <f>IF(N276="sníž. přenesená",J276,0)</f>
        <v>0</v>
      </c>
      <c r="BI276" s="245">
        <f>IF(N276="nulová",J276,0)</f>
        <v>0</v>
      </c>
      <c r="BJ276" s="23" t="s">
        <v>76</v>
      </c>
      <c r="BK276" s="245">
        <f>ROUND(I276*H276,2)</f>
        <v>0</v>
      </c>
      <c r="BL276" s="23" t="s">
        <v>511</v>
      </c>
      <c r="BM276" s="23" t="s">
        <v>957</v>
      </c>
    </row>
    <row r="277" s="12" customFormat="1">
      <c r="B277" s="246"/>
      <c r="C277" s="247"/>
      <c r="D277" s="248" t="s">
        <v>183</v>
      </c>
      <c r="E277" s="249" t="s">
        <v>21</v>
      </c>
      <c r="F277" s="250" t="s">
        <v>532</v>
      </c>
      <c r="G277" s="247"/>
      <c r="H277" s="251">
        <v>1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183</v>
      </c>
      <c r="AU277" s="257" t="s">
        <v>80</v>
      </c>
      <c r="AV277" s="12" t="s">
        <v>80</v>
      </c>
      <c r="AW277" s="12" t="s">
        <v>35</v>
      </c>
      <c r="AX277" s="12" t="s">
        <v>76</v>
      </c>
      <c r="AY277" s="257" t="s">
        <v>169</v>
      </c>
    </row>
    <row r="278" s="1" customFormat="1" ht="16.5" customHeight="1">
      <c r="B278" s="45"/>
      <c r="C278" s="234" t="s">
        <v>533</v>
      </c>
      <c r="D278" s="234" t="s">
        <v>172</v>
      </c>
      <c r="E278" s="235" t="s">
        <v>534</v>
      </c>
      <c r="F278" s="236" t="s">
        <v>535</v>
      </c>
      <c r="G278" s="237" t="s">
        <v>175</v>
      </c>
      <c r="H278" s="238">
        <v>1</v>
      </c>
      <c r="I278" s="239"/>
      <c r="J278" s="240">
        <f>ROUND(I278*H278,2)</f>
        <v>0</v>
      </c>
      <c r="K278" s="236" t="s">
        <v>21</v>
      </c>
      <c r="L278" s="71"/>
      <c r="M278" s="241" t="s">
        <v>21</v>
      </c>
      <c r="N278" s="242" t="s">
        <v>43</v>
      </c>
      <c r="O278" s="46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AR278" s="23" t="s">
        <v>511</v>
      </c>
      <c r="AT278" s="23" t="s">
        <v>172</v>
      </c>
      <c r="AU278" s="23" t="s">
        <v>80</v>
      </c>
      <c r="AY278" s="23" t="s">
        <v>169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23" t="s">
        <v>76</v>
      </c>
      <c r="BK278" s="245">
        <f>ROUND(I278*H278,2)</f>
        <v>0</v>
      </c>
      <c r="BL278" s="23" t="s">
        <v>511</v>
      </c>
      <c r="BM278" s="23" t="s">
        <v>958</v>
      </c>
    </row>
    <row r="279" s="12" customFormat="1">
      <c r="B279" s="246"/>
      <c r="C279" s="247"/>
      <c r="D279" s="248" t="s">
        <v>183</v>
      </c>
      <c r="E279" s="249" t="s">
        <v>21</v>
      </c>
      <c r="F279" s="250" t="s">
        <v>537</v>
      </c>
      <c r="G279" s="247"/>
      <c r="H279" s="251">
        <v>1</v>
      </c>
      <c r="I279" s="252"/>
      <c r="J279" s="247"/>
      <c r="K279" s="247"/>
      <c r="L279" s="253"/>
      <c r="M279" s="254"/>
      <c r="N279" s="255"/>
      <c r="O279" s="255"/>
      <c r="P279" s="255"/>
      <c r="Q279" s="255"/>
      <c r="R279" s="255"/>
      <c r="S279" s="255"/>
      <c r="T279" s="256"/>
      <c r="AT279" s="257" t="s">
        <v>183</v>
      </c>
      <c r="AU279" s="257" t="s">
        <v>80</v>
      </c>
      <c r="AV279" s="12" t="s">
        <v>80</v>
      </c>
      <c r="AW279" s="12" t="s">
        <v>35</v>
      </c>
      <c r="AX279" s="12" t="s">
        <v>76</v>
      </c>
      <c r="AY279" s="257" t="s">
        <v>169</v>
      </c>
    </row>
    <row r="280" s="11" customFormat="1" ht="37.44" customHeight="1">
      <c r="B280" s="218"/>
      <c r="C280" s="219"/>
      <c r="D280" s="220" t="s">
        <v>71</v>
      </c>
      <c r="E280" s="221" t="s">
        <v>538</v>
      </c>
      <c r="F280" s="221" t="s">
        <v>539</v>
      </c>
      <c r="G280" s="219"/>
      <c r="H280" s="219"/>
      <c r="I280" s="222"/>
      <c r="J280" s="223">
        <f>BK280</f>
        <v>0</v>
      </c>
      <c r="K280" s="219"/>
      <c r="L280" s="224"/>
      <c r="M280" s="225"/>
      <c r="N280" s="226"/>
      <c r="O280" s="226"/>
      <c r="P280" s="227">
        <f>SUM(P281:P287)</f>
        <v>0</v>
      </c>
      <c r="Q280" s="226"/>
      <c r="R280" s="227">
        <f>SUM(R281:R287)</f>
        <v>0</v>
      </c>
      <c r="S280" s="226"/>
      <c r="T280" s="228">
        <f>SUM(T281:T287)</f>
        <v>0</v>
      </c>
      <c r="AR280" s="229" t="s">
        <v>95</v>
      </c>
      <c r="AT280" s="230" t="s">
        <v>71</v>
      </c>
      <c r="AU280" s="230" t="s">
        <v>72</v>
      </c>
      <c r="AY280" s="229" t="s">
        <v>169</v>
      </c>
      <c r="BK280" s="231">
        <f>SUM(BK281:BK287)</f>
        <v>0</v>
      </c>
    </row>
    <row r="281" s="1" customFormat="1" ht="16.5" customHeight="1">
      <c r="B281" s="45"/>
      <c r="C281" s="234" t="s">
        <v>540</v>
      </c>
      <c r="D281" s="234" t="s">
        <v>172</v>
      </c>
      <c r="E281" s="235" t="s">
        <v>538</v>
      </c>
      <c r="F281" s="236" t="s">
        <v>541</v>
      </c>
      <c r="G281" s="237" t="s">
        <v>175</v>
      </c>
      <c r="H281" s="238">
        <v>1</v>
      </c>
      <c r="I281" s="239"/>
      <c r="J281" s="240">
        <f>ROUND(I281*H281,2)</f>
        <v>0</v>
      </c>
      <c r="K281" s="236" t="s">
        <v>21</v>
      </c>
      <c r="L281" s="71"/>
      <c r="M281" s="241" t="s">
        <v>21</v>
      </c>
      <c r="N281" s="242" t="s">
        <v>43</v>
      </c>
      <c r="O281" s="46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AR281" s="23" t="s">
        <v>542</v>
      </c>
      <c r="AT281" s="23" t="s">
        <v>172</v>
      </c>
      <c r="AU281" s="23" t="s">
        <v>76</v>
      </c>
      <c r="AY281" s="23" t="s">
        <v>169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3" t="s">
        <v>76</v>
      </c>
      <c r="BK281" s="245">
        <f>ROUND(I281*H281,2)</f>
        <v>0</v>
      </c>
      <c r="BL281" s="23" t="s">
        <v>542</v>
      </c>
      <c r="BM281" s="23" t="s">
        <v>959</v>
      </c>
    </row>
    <row r="282" s="12" customFormat="1">
      <c r="B282" s="246"/>
      <c r="C282" s="247"/>
      <c r="D282" s="248" t="s">
        <v>183</v>
      </c>
      <c r="E282" s="249" t="s">
        <v>21</v>
      </c>
      <c r="F282" s="250" t="s">
        <v>544</v>
      </c>
      <c r="G282" s="247"/>
      <c r="H282" s="251">
        <v>1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AT282" s="257" t="s">
        <v>183</v>
      </c>
      <c r="AU282" s="257" t="s">
        <v>76</v>
      </c>
      <c r="AV282" s="12" t="s">
        <v>80</v>
      </c>
      <c r="AW282" s="12" t="s">
        <v>35</v>
      </c>
      <c r="AX282" s="12" t="s">
        <v>76</v>
      </c>
      <c r="AY282" s="257" t="s">
        <v>169</v>
      </c>
    </row>
    <row r="283" s="1" customFormat="1" ht="16.5" customHeight="1">
      <c r="B283" s="45"/>
      <c r="C283" s="234" t="s">
        <v>545</v>
      </c>
      <c r="D283" s="234" t="s">
        <v>172</v>
      </c>
      <c r="E283" s="235" t="s">
        <v>546</v>
      </c>
      <c r="F283" s="236" t="s">
        <v>547</v>
      </c>
      <c r="G283" s="237" t="s">
        <v>175</v>
      </c>
      <c r="H283" s="238">
        <v>1</v>
      </c>
      <c r="I283" s="239"/>
      <c r="J283" s="240">
        <f>ROUND(I283*H283,2)</f>
        <v>0</v>
      </c>
      <c r="K283" s="236" t="s">
        <v>21</v>
      </c>
      <c r="L283" s="71"/>
      <c r="M283" s="241" t="s">
        <v>21</v>
      </c>
      <c r="N283" s="242" t="s">
        <v>43</v>
      </c>
      <c r="O283" s="46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3" t="s">
        <v>542</v>
      </c>
      <c r="AT283" s="23" t="s">
        <v>172</v>
      </c>
      <c r="AU283" s="23" t="s">
        <v>76</v>
      </c>
      <c r="AY283" s="23" t="s">
        <v>169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3" t="s">
        <v>76</v>
      </c>
      <c r="BK283" s="245">
        <f>ROUND(I283*H283,2)</f>
        <v>0</v>
      </c>
      <c r="BL283" s="23" t="s">
        <v>542</v>
      </c>
      <c r="BM283" s="23" t="s">
        <v>960</v>
      </c>
    </row>
    <row r="284" s="1" customFormat="1" ht="16.5" customHeight="1">
      <c r="B284" s="45"/>
      <c r="C284" s="234" t="s">
        <v>553</v>
      </c>
      <c r="D284" s="234" t="s">
        <v>172</v>
      </c>
      <c r="E284" s="235" t="s">
        <v>961</v>
      </c>
      <c r="F284" s="236" t="s">
        <v>962</v>
      </c>
      <c r="G284" s="237" t="s">
        <v>175</v>
      </c>
      <c r="H284" s="238">
        <v>1</v>
      </c>
      <c r="I284" s="239"/>
      <c r="J284" s="240">
        <f>ROUND(I284*H284,2)</f>
        <v>0</v>
      </c>
      <c r="K284" s="236" t="s">
        <v>21</v>
      </c>
      <c r="L284" s="71"/>
      <c r="M284" s="241" t="s">
        <v>21</v>
      </c>
      <c r="N284" s="242" t="s">
        <v>43</v>
      </c>
      <c r="O284" s="46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AR284" s="23" t="s">
        <v>542</v>
      </c>
      <c r="AT284" s="23" t="s">
        <v>172</v>
      </c>
      <c r="AU284" s="23" t="s">
        <v>76</v>
      </c>
      <c r="AY284" s="23" t="s">
        <v>169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23" t="s">
        <v>76</v>
      </c>
      <c r="BK284" s="245">
        <f>ROUND(I284*H284,2)</f>
        <v>0</v>
      </c>
      <c r="BL284" s="23" t="s">
        <v>542</v>
      </c>
      <c r="BM284" s="23" t="s">
        <v>963</v>
      </c>
    </row>
    <row r="285" s="12" customFormat="1">
      <c r="B285" s="246"/>
      <c r="C285" s="247"/>
      <c r="D285" s="248" t="s">
        <v>183</v>
      </c>
      <c r="E285" s="249" t="s">
        <v>21</v>
      </c>
      <c r="F285" s="250" t="s">
        <v>964</v>
      </c>
      <c r="G285" s="247"/>
      <c r="H285" s="251">
        <v>1</v>
      </c>
      <c r="I285" s="252"/>
      <c r="J285" s="247"/>
      <c r="K285" s="247"/>
      <c r="L285" s="253"/>
      <c r="M285" s="254"/>
      <c r="N285" s="255"/>
      <c r="O285" s="255"/>
      <c r="P285" s="255"/>
      <c r="Q285" s="255"/>
      <c r="R285" s="255"/>
      <c r="S285" s="255"/>
      <c r="T285" s="256"/>
      <c r="AT285" s="257" t="s">
        <v>183</v>
      </c>
      <c r="AU285" s="257" t="s">
        <v>76</v>
      </c>
      <c r="AV285" s="12" t="s">
        <v>80</v>
      </c>
      <c r="AW285" s="12" t="s">
        <v>35</v>
      </c>
      <c r="AX285" s="12" t="s">
        <v>76</v>
      </c>
      <c r="AY285" s="257" t="s">
        <v>169</v>
      </c>
    </row>
    <row r="286" s="1" customFormat="1" ht="16.5" customHeight="1">
      <c r="B286" s="45"/>
      <c r="C286" s="234" t="s">
        <v>965</v>
      </c>
      <c r="D286" s="234" t="s">
        <v>172</v>
      </c>
      <c r="E286" s="235" t="s">
        <v>550</v>
      </c>
      <c r="F286" s="236" t="s">
        <v>551</v>
      </c>
      <c r="G286" s="237" t="s">
        <v>175</v>
      </c>
      <c r="H286" s="238">
        <v>1</v>
      </c>
      <c r="I286" s="239"/>
      <c r="J286" s="240">
        <f>ROUND(I286*H286,2)</f>
        <v>0</v>
      </c>
      <c r="K286" s="236" t="s">
        <v>21</v>
      </c>
      <c r="L286" s="71"/>
      <c r="M286" s="241" t="s">
        <v>21</v>
      </c>
      <c r="N286" s="242" t="s">
        <v>43</v>
      </c>
      <c r="O286" s="46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AR286" s="23" t="s">
        <v>542</v>
      </c>
      <c r="AT286" s="23" t="s">
        <v>172</v>
      </c>
      <c r="AU286" s="23" t="s">
        <v>76</v>
      </c>
      <c r="AY286" s="23" t="s">
        <v>169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23" t="s">
        <v>76</v>
      </c>
      <c r="BK286" s="245">
        <f>ROUND(I286*H286,2)</f>
        <v>0</v>
      </c>
      <c r="BL286" s="23" t="s">
        <v>542</v>
      </c>
      <c r="BM286" s="23" t="s">
        <v>966</v>
      </c>
    </row>
    <row r="287" s="1" customFormat="1" ht="16.5" customHeight="1">
      <c r="B287" s="45"/>
      <c r="C287" s="234" t="s">
        <v>549</v>
      </c>
      <c r="D287" s="234" t="s">
        <v>172</v>
      </c>
      <c r="E287" s="235" t="s">
        <v>554</v>
      </c>
      <c r="F287" s="236" t="s">
        <v>555</v>
      </c>
      <c r="G287" s="237" t="s">
        <v>175</v>
      </c>
      <c r="H287" s="238">
        <v>1</v>
      </c>
      <c r="I287" s="239"/>
      <c r="J287" s="240">
        <f>ROUND(I287*H287,2)</f>
        <v>0</v>
      </c>
      <c r="K287" s="236" t="s">
        <v>21</v>
      </c>
      <c r="L287" s="71"/>
      <c r="M287" s="241" t="s">
        <v>21</v>
      </c>
      <c r="N287" s="281" t="s">
        <v>43</v>
      </c>
      <c r="O287" s="282"/>
      <c r="P287" s="283">
        <f>O287*H287</f>
        <v>0</v>
      </c>
      <c r="Q287" s="283">
        <v>0</v>
      </c>
      <c r="R287" s="283">
        <f>Q287*H287</f>
        <v>0</v>
      </c>
      <c r="S287" s="283">
        <v>0</v>
      </c>
      <c r="T287" s="284">
        <f>S287*H287</f>
        <v>0</v>
      </c>
      <c r="AR287" s="23" t="s">
        <v>542</v>
      </c>
      <c r="AT287" s="23" t="s">
        <v>172</v>
      </c>
      <c r="AU287" s="23" t="s">
        <v>76</v>
      </c>
      <c r="AY287" s="23" t="s">
        <v>169</v>
      </c>
      <c r="BE287" s="245">
        <f>IF(N287="základní",J287,0)</f>
        <v>0</v>
      </c>
      <c r="BF287" s="245">
        <f>IF(N287="snížená",J287,0)</f>
        <v>0</v>
      </c>
      <c r="BG287" s="245">
        <f>IF(N287="zákl. přenesená",J287,0)</f>
        <v>0</v>
      </c>
      <c r="BH287" s="245">
        <f>IF(N287="sníž. přenesená",J287,0)</f>
        <v>0</v>
      </c>
      <c r="BI287" s="245">
        <f>IF(N287="nulová",J287,0)</f>
        <v>0</v>
      </c>
      <c r="BJ287" s="23" t="s">
        <v>76</v>
      </c>
      <c r="BK287" s="245">
        <f>ROUND(I287*H287,2)</f>
        <v>0</v>
      </c>
      <c r="BL287" s="23" t="s">
        <v>542</v>
      </c>
      <c r="BM287" s="23" t="s">
        <v>967</v>
      </c>
    </row>
    <row r="288" s="1" customFormat="1" ht="6.96" customHeight="1">
      <c r="B288" s="66"/>
      <c r="C288" s="67"/>
      <c r="D288" s="67"/>
      <c r="E288" s="67"/>
      <c r="F288" s="67"/>
      <c r="G288" s="67"/>
      <c r="H288" s="67"/>
      <c r="I288" s="177"/>
      <c r="J288" s="67"/>
      <c r="K288" s="67"/>
      <c r="L288" s="71"/>
    </row>
  </sheetData>
  <sheetProtection sheet="1" autoFilter="0" formatColumns="0" formatRows="0" objects="1" scenarios="1" spinCount="100000" saltValue="6C5z31jeciKoBv5M5SKg6qD45p6h8FrrIia/pE4w5AEHUbxkwWVbEUq4qzDEkk1YP1Ud8vailk1nvAIgUH0OLQ==" hashValue="EmRmSu23zV8dvQ6zgMc81+tLzoLr6Url3FI2p+ndxNSa5oMqzvzZJrKviloEz7gbPBYcs8sGJbR0OV8DlAZVRw==" algorithmName="SHA-512" password="CC35"/>
  <autoFilter ref="C96:K28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108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968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969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868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ROUND(SUM(BE97:BE287), 2)</f>
        <v>0</v>
      </c>
      <c r="G32" s="46"/>
      <c r="H32" s="46"/>
      <c r="I32" s="169">
        <v>0.20999999999999999</v>
      </c>
      <c r="J32" s="168">
        <f>ROUND(ROUND((SUM(BE97:BE287)),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ROUND(SUM(BF97:BF287), 2)</f>
        <v>0</v>
      </c>
      <c r="G33" s="46"/>
      <c r="H33" s="46"/>
      <c r="I33" s="169">
        <v>0.14999999999999999</v>
      </c>
      <c r="J33" s="168">
        <f>ROUND(ROUND((SUM(BF97:BF287)),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ROUND(SUM(BG97:BG287),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ROUND(SUM(BH97:BH287),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ROUND(SUM(BI97:BI287),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968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>01 - HNĚVICE - 2. NÁSTUPIŠTI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Hněvice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J152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J192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J202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J204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J205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J224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J240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J254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J270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J271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J280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968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>01 - HNĚVICE - 2. NÁSTUPIŠTI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Hněvice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P98+P204+P270+P280</f>
        <v>0</v>
      </c>
      <c r="Q97" s="105"/>
      <c r="R97" s="215">
        <f>R98+R204+R270+R280</f>
        <v>1.25021505</v>
      </c>
      <c r="S97" s="105"/>
      <c r="T97" s="216">
        <f>T98+T204+T270+T280</f>
        <v>0.89351389000000003</v>
      </c>
      <c r="AT97" s="23" t="s">
        <v>71</v>
      </c>
      <c r="AU97" s="23" t="s">
        <v>137</v>
      </c>
      <c r="BK97" s="217">
        <f>BK98+BK204+BK270+BK280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P99+P101+P111+P152+P192+P202</f>
        <v>0</v>
      </c>
      <c r="Q98" s="226"/>
      <c r="R98" s="227">
        <f>R99+R101+R111+R152+R192+R202</f>
        <v>0.96340540000000008</v>
      </c>
      <c r="S98" s="226"/>
      <c r="T98" s="228">
        <f>T99+T101+T111+T152+T192+T202</f>
        <v>0.77323200000000003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BK99+BK101+BK111+BK152+BK192+BK202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970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0.10585777999999999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178</v>
      </c>
      <c r="F102" s="236" t="s">
        <v>179</v>
      </c>
      <c r="G102" s="237" t="s">
        <v>180</v>
      </c>
      <c r="H102" s="238">
        <v>0.035999999999999997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1.07965</v>
      </c>
      <c r="R102" s="243">
        <f>Q102*H102</f>
        <v>0.038867399999999996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971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871</v>
      </c>
      <c r="G103" s="247"/>
      <c r="H103" s="251">
        <v>0.035999999999999997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972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973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974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SUM(P112:P151)</f>
        <v>0</v>
      </c>
      <c r="Q111" s="226"/>
      <c r="R111" s="227">
        <f>SUM(R112:R151)</f>
        <v>0.69886162000000007</v>
      </c>
      <c r="S111" s="226"/>
      <c r="T111" s="228">
        <f>SUM(T112:T151)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SUM(BK112:BK151)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12.17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0.089449500000000001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975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2" customFormat="1">
      <c r="B115" s="246"/>
      <c r="C115" s="247"/>
      <c r="D115" s="248" t="s">
        <v>183</v>
      </c>
      <c r="E115" s="249" t="s">
        <v>21</v>
      </c>
      <c r="F115" s="250" t="s">
        <v>208</v>
      </c>
      <c r="G115" s="247"/>
      <c r="H115" s="251">
        <v>0.17999999999999999</v>
      </c>
      <c r="I115" s="252"/>
      <c r="J115" s="247"/>
      <c r="K115" s="247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183</v>
      </c>
      <c r="AU115" s="257" t="s">
        <v>80</v>
      </c>
      <c r="AV115" s="12" t="s">
        <v>80</v>
      </c>
      <c r="AW115" s="12" t="s">
        <v>35</v>
      </c>
      <c r="AX115" s="12" t="s">
        <v>72</v>
      </c>
      <c r="AY115" s="257" t="s">
        <v>169</v>
      </c>
    </row>
    <row r="116" s="13" customFormat="1">
      <c r="B116" s="270"/>
      <c r="C116" s="271"/>
      <c r="D116" s="248" t="s">
        <v>183</v>
      </c>
      <c r="E116" s="272" t="s">
        <v>21</v>
      </c>
      <c r="F116" s="273" t="s">
        <v>209</v>
      </c>
      <c r="G116" s="271"/>
      <c r="H116" s="274">
        <v>12.17</v>
      </c>
      <c r="I116" s="275"/>
      <c r="J116" s="271"/>
      <c r="K116" s="271"/>
      <c r="L116" s="276"/>
      <c r="M116" s="277"/>
      <c r="N116" s="278"/>
      <c r="O116" s="278"/>
      <c r="P116" s="278"/>
      <c r="Q116" s="278"/>
      <c r="R116" s="278"/>
      <c r="S116" s="278"/>
      <c r="T116" s="279"/>
      <c r="AT116" s="280" t="s">
        <v>183</v>
      </c>
      <c r="AU116" s="280" t="s">
        <v>80</v>
      </c>
      <c r="AV116" s="13" t="s">
        <v>95</v>
      </c>
      <c r="AW116" s="13" t="s">
        <v>35</v>
      </c>
      <c r="AX116" s="13" t="s">
        <v>76</v>
      </c>
      <c r="AY116" s="280" t="s">
        <v>169</v>
      </c>
    </row>
    <row r="117" s="1" customFormat="1" ht="38.25" customHeight="1">
      <c r="B117" s="45"/>
      <c r="C117" s="234" t="s">
        <v>109</v>
      </c>
      <c r="D117" s="234" t="s">
        <v>172</v>
      </c>
      <c r="E117" s="235" t="s">
        <v>210</v>
      </c>
      <c r="F117" s="236" t="s">
        <v>211</v>
      </c>
      <c r="G117" s="237" t="s">
        <v>199</v>
      </c>
      <c r="H117" s="238">
        <v>12.17</v>
      </c>
      <c r="I117" s="239"/>
      <c r="J117" s="240">
        <f>ROUND(I117*H117,2)</f>
        <v>0</v>
      </c>
      <c r="K117" s="236" t="s">
        <v>181</v>
      </c>
      <c r="L117" s="71"/>
      <c r="M117" s="241" t="s">
        <v>21</v>
      </c>
      <c r="N117" s="242" t="s">
        <v>43</v>
      </c>
      <c r="O117" s="46"/>
      <c r="P117" s="243">
        <f>O117*H117</f>
        <v>0</v>
      </c>
      <c r="Q117" s="243">
        <v>0.018380000000000001</v>
      </c>
      <c r="R117" s="243">
        <f>Q117*H117</f>
        <v>0.22368460000000001</v>
      </c>
      <c r="S117" s="243">
        <v>0</v>
      </c>
      <c r="T117" s="244">
        <f>S117*H117</f>
        <v>0</v>
      </c>
      <c r="AR117" s="23" t="s">
        <v>95</v>
      </c>
      <c r="AT117" s="23" t="s">
        <v>172</v>
      </c>
      <c r="AU117" s="23" t="s">
        <v>80</v>
      </c>
      <c r="AY117" s="23" t="s">
        <v>169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3" t="s">
        <v>76</v>
      </c>
      <c r="BK117" s="245">
        <f>ROUND(I117*H117,2)</f>
        <v>0</v>
      </c>
      <c r="BL117" s="23" t="s">
        <v>95</v>
      </c>
      <c r="BM117" s="23" t="s">
        <v>976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206</v>
      </c>
      <c r="G118" s="247"/>
      <c r="H118" s="251">
        <v>15.59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2" customFormat="1">
      <c r="B119" s="246"/>
      <c r="C119" s="247"/>
      <c r="D119" s="248" t="s">
        <v>183</v>
      </c>
      <c r="E119" s="249" t="s">
        <v>21</v>
      </c>
      <c r="F119" s="250" t="s">
        <v>207</v>
      </c>
      <c r="G119" s="247"/>
      <c r="H119" s="251">
        <v>-3.6000000000000001</v>
      </c>
      <c r="I119" s="252"/>
      <c r="J119" s="247"/>
      <c r="K119" s="247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183</v>
      </c>
      <c r="AU119" s="257" t="s">
        <v>80</v>
      </c>
      <c r="AV119" s="12" t="s">
        <v>80</v>
      </c>
      <c r="AW119" s="12" t="s">
        <v>35</v>
      </c>
      <c r="AX119" s="12" t="s">
        <v>72</v>
      </c>
      <c r="AY119" s="257" t="s">
        <v>169</v>
      </c>
    </row>
    <row r="120" s="12" customFormat="1">
      <c r="B120" s="246"/>
      <c r="C120" s="247"/>
      <c r="D120" s="248" t="s">
        <v>183</v>
      </c>
      <c r="E120" s="249" t="s">
        <v>21</v>
      </c>
      <c r="F120" s="250" t="s">
        <v>208</v>
      </c>
      <c r="G120" s="247"/>
      <c r="H120" s="251">
        <v>0.17999999999999999</v>
      </c>
      <c r="I120" s="252"/>
      <c r="J120" s="247"/>
      <c r="K120" s="247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183</v>
      </c>
      <c r="AU120" s="257" t="s">
        <v>80</v>
      </c>
      <c r="AV120" s="12" t="s">
        <v>80</v>
      </c>
      <c r="AW120" s="12" t="s">
        <v>35</v>
      </c>
      <c r="AX120" s="12" t="s">
        <v>72</v>
      </c>
      <c r="AY120" s="257" t="s">
        <v>169</v>
      </c>
    </row>
    <row r="121" s="13" customFormat="1">
      <c r="B121" s="270"/>
      <c r="C121" s="271"/>
      <c r="D121" s="248" t="s">
        <v>183</v>
      </c>
      <c r="E121" s="272" t="s">
        <v>21</v>
      </c>
      <c r="F121" s="273" t="s">
        <v>209</v>
      </c>
      <c r="G121" s="271"/>
      <c r="H121" s="274">
        <v>12.17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AT121" s="280" t="s">
        <v>183</v>
      </c>
      <c r="AU121" s="280" t="s">
        <v>80</v>
      </c>
      <c r="AV121" s="13" t="s">
        <v>95</v>
      </c>
      <c r="AW121" s="13" t="s">
        <v>35</v>
      </c>
      <c r="AX121" s="13" t="s">
        <v>76</v>
      </c>
      <c r="AY121" s="280" t="s">
        <v>169</v>
      </c>
    </row>
    <row r="122" s="1" customFormat="1" ht="25.5" customHeight="1">
      <c r="B122" s="45"/>
      <c r="C122" s="234" t="s">
        <v>114</v>
      </c>
      <c r="D122" s="234" t="s">
        <v>172</v>
      </c>
      <c r="E122" s="235" t="s">
        <v>213</v>
      </c>
      <c r="F122" s="236" t="s">
        <v>214</v>
      </c>
      <c r="G122" s="237" t="s">
        <v>199</v>
      </c>
      <c r="H122" s="238">
        <v>12.17</v>
      </c>
      <c r="I122" s="239"/>
      <c r="J122" s="240">
        <f>ROUND(I122*H122,2)</f>
        <v>0</v>
      </c>
      <c r="K122" s="236" t="s">
        <v>181</v>
      </c>
      <c r="L122" s="71"/>
      <c r="M122" s="241" t="s">
        <v>21</v>
      </c>
      <c r="N122" s="242" t="s">
        <v>43</v>
      </c>
      <c r="O122" s="46"/>
      <c r="P122" s="243">
        <f>O122*H122</f>
        <v>0</v>
      </c>
      <c r="Q122" s="243">
        <v>0.0079000000000000008</v>
      </c>
      <c r="R122" s="243">
        <f>Q122*H122</f>
        <v>0.096143000000000006</v>
      </c>
      <c r="S122" s="243">
        <v>0</v>
      </c>
      <c r="T122" s="244">
        <f>S122*H122</f>
        <v>0</v>
      </c>
      <c r="AR122" s="23" t="s">
        <v>95</v>
      </c>
      <c r="AT122" s="23" t="s">
        <v>172</v>
      </c>
      <c r="AU122" s="23" t="s">
        <v>80</v>
      </c>
      <c r="AY122" s="23" t="s">
        <v>169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3" t="s">
        <v>76</v>
      </c>
      <c r="BK122" s="245">
        <f>ROUND(I122*H122,2)</f>
        <v>0</v>
      </c>
      <c r="BL122" s="23" t="s">
        <v>95</v>
      </c>
      <c r="BM122" s="23" t="s">
        <v>977</v>
      </c>
    </row>
    <row r="123" s="1" customFormat="1" ht="16.5" customHeight="1">
      <c r="B123" s="45"/>
      <c r="C123" s="234" t="s">
        <v>216</v>
      </c>
      <c r="D123" s="234" t="s">
        <v>172</v>
      </c>
      <c r="E123" s="235" t="s">
        <v>217</v>
      </c>
      <c r="F123" s="236" t="s">
        <v>218</v>
      </c>
      <c r="G123" s="237" t="s">
        <v>219</v>
      </c>
      <c r="H123" s="238">
        <v>11.310000000000001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0.0015</v>
      </c>
      <c r="R123" s="243">
        <f>Q123*H123</f>
        <v>0.016965000000000001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978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221</v>
      </c>
      <c r="G124" s="247"/>
      <c r="H124" s="251">
        <v>11.310000000000001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76</v>
      </c>
      <c r="AY124" s="257" t="s">
        <v>169</v>
      </c>
    </row>
    <row r="125" s="1" customFormat="1" ht="38.25" customHeight="1">
      <c r="B125" s="45"/>
      <c r="C125" s="234" t="s">
        <v>222</v>
      </c>
      <c r="D125" s="234" t="s">
        <v>172</v>
      </c>
      <c r="E125" s="235" t="s">
        <v>223</v>
      </c>
      <c r="F125" s="236" t="s">
        <v>224</v>
      </c>
      <c r="G125" s="237" t="s">
        <v>225</v>
      </c>
      <c r="H125" s="238">
        <v>8</v>
      </c>
      <c r="I125" s="239"/>
      <c r="J125" s="240">
        <f>ROUND(I125*H125,2)</f>
        <v>0</v>
      </c>
      <c r="K125" s="236" t="s">
        <v>181</v>
      </c>
      <c r="L125" s="71"/>
      <c r="M125" s="241" t="s">
        <v>21</v>
      </c>
      <c r="N125" s="242" t="s">
        <v>43</v>
      </c>
      <c r="O125" s="46"/>
      <c r="P125" s="243">
        <f>O125*H125</f>
        <v>0</v>
      </c>
      <c r="Q125" s="243">
        <v>0.01337</v>
      </c>
      <c r="R125" s="243">
        <f>Q125*H125</f>
        <v>0.10696</v>
      </c>
      <c r="S125" s="243">
        <v>0</v>
      </c>
      <c r="T125" s="244">
        <f>S125*H125</f>
        <v>0</v>
      </c>
      <c r="AR125" s="23" t="s">
        <v>95</v>
      </c>
      <c r="AT125" s="23" t="s">
        <v>172</v>
      </c>
      <c r="AU125" s="23" t="s">
        <v>80</v>
      </c>
      <c r="AY125" s="23" t="s">
        <v>169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3" t="s">
        <v>76</v>
      </c>
      <c r="BK125" s="245">
        <f>ROUND(I125*H125,2)</f>
        <v>0</v>
      </c>
      <c r="BL125" s="23" t="s">
        <v>95</v>
      </c>
      <c r="BM125" s="23" t="s">
        <v>979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227</v>
      </c>
      <c r="G126" s="247"/>
      <c r="H126" s="251">
        <v>4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2" customFormat="1">
      <c r="B127" s="246"/>
      <c r="C127" s="247"/>
      <c r="D127" s="248" t="s">
        <v>183</v>
      </c>
      <c r="E127" s="249" t="s">
        <v>21</v>
      </c>
      <c r="F127" s="250" t="s">
        <v>228</v>
      </c>
      <c r="G127" s="247"/>
      <c r="H127" s="251">
        <v>2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183</v>
      </c>
      <c r="AU127" s="257" t="s">
        <v>80</v>
      </c>
      <c r="AV127" s="12" t="s">
        <v>80</v>
      </c>
      <c r="AW127" s="12" t="s">
        <v>35</v>
      </c>
      <c r="AX127" s="12" t="s">
        <v>72</v>
      </c>
      <c r="AY127" s="257" t="s">
        <v>169</v>
      </c>
    </row>
    <row r="128" s="12" customFormat="1">
      <c r="B128" s="246"/>
      <c r="C128" s="247"/>
      <c r="D128" s="248" t="s">
        <v>183</v>
      </c>
      <c r="E128" s="249" t="s">
        <v>21</v>
      </c>
      <c r="F128" s="250" t="s">
        <v>228</v>
      </c>
      <c r="G128" s="247"/>
      <c r="H128" s="251">
        <v>2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183</v>
      </c>
      <c r="AU128" s="257" t="s">
        <v>80</v>
      </c>
      <c r="AV128" s="12" t="s">
        <v>80</v>
      </c>
      <c r="AW128" s="12" t="s">
        <v>35</v>
      </c>
      <c r="AX128" s="12" t="s">
        <v>72</v>
      </c>
      <c r="AY128" s="257" t="s">
        <v>169</v>
      </c>
    </row>
    <row r="129" s="13" customFormat="1">
      <c r="B129" s="270"/>
      <c r="C129" s="271"/>
      <c r="D129" s="248" t="s">
        <v>183</v>
      </c>
      <c r="E129" s="272" t="s">
        <v>21</v>
      </c>
      <c r="F129" s="273" t="s">
        <v>209</v>
      </c>
      <c r="G129" s="271"/>
      <c r="H129" s="274">
        <v>8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AT129" s="280" t="s">
        <v>183</v>
      </c>
      <c r="AU129" s="280" t="s">
        <v>80</v>
      </c>
      <c r="AV129" s="13" t="s">
        <v>95</v>
      </c>
      <c r="AW129" s="13" t="s">
        <v>35</v>
      </c>
      <c r="AX129" s="13" t="s">
        <v>76</v>
      </c>
      <c r="AY129" s="280" t="s">
        <v>169</v>
      </c>
    </row>
    <row r="130" s="1" customFormat="1" ht="25.5" customHeight="1">
      <c r="B130" s="45"/>
      <c r="C130" s="234" t="s">
        <v>229</v>
      </c>
      <c r="D130" s="234" t="s">
        <v>172</v>
      </c>
      <c r="E130" s="235" t="s">
        <v>230</v>
      </c>
      <c r="F130" s="236" t="s">
        <v>231</v>
      </c>
      <c r="G130" s="237" t="s">
        <v>199</v>
      </c>
      <c r="H130" s="238">
        <v>2.2530000000000001</v>
      </c>
      <c r="I130" s="239"/>
      <c r="J130" s="240">
        <f>ROUND(I130*H130,2)</f>
        <v>0</v>
      </c>
      <c r="K130" s="236" t="s">
        <v>181</v>
      </c>
      <c r="L130" s="71"/>
      <c r="M130" s="241" t="s">
        <v>21</v>
      </c>
      <c r="N130" s="242" t="s">
        <v>43</v>
      </c>
      <c r="O130" s="46"/>
      <c r="P130" s="243">
        <f>O130*H130</f>
        <v>0</v>
      </c>
      <c r="Q130" s="243">
        <v>0.0073499999999999998</v>
      </c>
      <c r="R130" s="243">
        <f>Q130*H130</f>
        <v>0.016559549999999999</v>
      </c>
      <c r="S130" s="243">
        <v>0</v>
      </c>
      <c r="T130" s="244">
        <f>S130*H130</f>
        <v>0</v>
      </c>
      <c r="AR130" s="23" t="s">
        <v>95</v>
      </c>
      <c r="AT130" s="23" t="s">
        <v>172</v>
      </c>
      <c r="AU130" s="23" t="s">
        <v>80</v>
      </c>
      <c r="AY130" s="23" t="s">
        <v>169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3" t="s">
        <v>76</v>
      </c>
      <c r="BK130" s="245">
        <f>ROUND(I130*H130,2)</f>
        <v>0</v>
      </c>
      <c r="BL130" s="23" t="s">
        <v>95</v>
      </c>
      <c r="BM130" s="23" t="s">
        <v>980</v>
      </c>
    </row>
    <row r="131" s="12" customFormat="1">
      <c r="B131" s="246"/>
      <c r="C131" s="247"/>
      <c r="D131" s="248" t="s">
        <v>183</v>
      </c>
      <c r="E131" s="249" t="s">
        <v>21</v>
      </c>
      <c r="F131" s="250" t="s">
        <v>233</v>
      </c>
      <c r="G131" s="247"/>
      <c r="H131" s="251">
        <v>1.6399999999999999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183</v>
      </c>
      <c r="AU131" s="257" t="s">
        <v>80</v>
      </c>
      <c r="AV131" s="12" t="s">
        <v>80</v>
      </c>
      <c r="AW131" s="12" t="s">
        <v>35</v>
      </c>
      <c r="AX131" s="12" t="s">
        <v>72</v>
      </c>
      <c r="AY131" s="257" t="s">
        <v>169</v>
      </c>
    </row>
    <row r="132" s="12" customFormat="1">
      <c r="B132" s="246"/>
      <c r="C132" s="247"/>
      <c r="D132" s="248" t="s">
        <v>183</v>
      </c>
      <c r="E132" s="249" t="s">
        <v>21</v>
      </c>
      <c r="F132" s="250" t="s">
        <v>234</v>
      </c>
      <c r="G132" s="247"/>
      <c r="H132" s="251">
        <v>0.61299999999999999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183</v>
      </c>
      <c r="AU132" s="257" t="s">
        <v>80</v>
      </c>
      <c r="AV132" s="12" t="s">
        <v>80</v>
      </c>
      <c r="AW132" s="12" t="s">
        <v>35</v>
      </c>
      <c r="AX132" s="12" t="s">
        <v>72</v>
      </c>
      <c r="AY132" s="257" t="s">
        <v>169</v>
      </c>
    </row>
    <row r="133" s="13" customFormat="1">
      <c r="B133" s="270"/>
      <c r="C133" s="271"/>
      <c r="D133" s="248" t="s">
        <v>183</v>
      </c>
      <c r="E133" s="272" t="s">
        <v>21</v>
      </c>
      <c r="F133" s="273" t="s">
        <v>209</v>
      </c>
      <c r="G133" s="271"/>
      <c r="H133" s="274">
        <v>2.2530000000000001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AT133" s="280" t="s">
        <v>183</v>
      </c>
      <c r="AU133" s="280" t="s">
        <v>80</v>
      </c>
      <c r="AV133" s="13" t="s">
        <v>95</v>
      </c>
      <c r="AW133" s="13" t="s">
        <v>35</v>
      </c>
      <c r="AX133" s="13" t="s">
        <v>76</v>
      </c>
      <c r="AY133" s="280" t="s">
        <v>169</v>
      </c>
    </row>
    <row r="134" s="1" customFormat="1" ht="25.5" customHeight="1">
      <c r="B134" s="45"/>
      <c r="C134" s="234" t="s">
        <v>235</v>
      </c>
      <c r="D134" s="234" t="s">
        <v>172</v>
      </c>
      <c r="E134" s="235" t="s">
        <v>236</v>
      </c>
      <c r="F134" s="236" t="s">
        <v>237</v>
      </c>
      <c r="G134" s="237" t="s">
        <v>199</v>
      </c>
      <c r="H134" s="238">
        <v>2.2530000000000001</v>
      </c>
      <c r="I134" s="239"/>
      <c r="J134" s="240">
        <f>ROUND(I134*H134,2)</f>
        <v>0</v>
      </c>
      <c r="K134" s="236" t="s">
        <v>181</v>
      </c>
      <c r="L134" s="71"/>
      <c r="M134" s="241" t="s">
        <v>21</v>
      </c>
      <c r="N134" s="242" t="s">
        <v>43</v>
      </c>
      <c r="O134" s="46"/>
      <c r="P134" s="243">
        <f>O134*H134</f>
        <v>0</v>
      </c>
      <c r="Q134" s="243">
        <v>0.026360000000000001</v>
      </c>
      <c r="R134" s="243">
        <f>Q134*H134</f>
        <v>0.059389080000000004</v>
      </c>
      <c r="S134" s="243">
        <v>0</v>
      </c>
      <c r="T134" s="244">
        <f>S134*H134</f>
        <v>0</v>
      </c>
      <c r="AR134" s="23" t="s">
        <v>95</v>
      </c>
      <c r="AT134" s="23" t="s">
        <v>172</v>
      </c>
      <c r="AU134" s="23" t="s">
        <v>80</v>
      </c>
      <c r="AY134" s="23" t="s">
        <v>169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3" t="s">
        <v>76</v>
      </c>
      <c r="BK134" s="245">
        <f>ROUND(I134*H134,2)</f>
        <v>0</v>
      </c>
      <c r="BL134" s="23" t="s">
        <v>95</v>
      </c>
      <c r="BM134" s="23" t="s">
        <v>981</v>
      </c>
    </row>
    <row r="135" s="12" customFormat="1">
      <c r="B135" s="246"/>
      <c r="C135" s="247"/>
      <c r="D135" s="248" t="s">
        <v>183</v>
      </c>
      <c r="E135" s="249" t="s">
        <v>21</v>
      </c>
      <c r="F135" s="250" t="s">
        <v>233</v>
      </c>
      <c r="G135" s="247"/>
      <c r="H135" s="251">
        <v>1.6399999999999999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183</v>
      </c>
      <c r="AU135" s="257" t="s">
        <v>80</v>
      </c>
      <c r="AV135" s="12" t="s">
        <v>80</v>
      </c>
      <c r="AW135" s="12" t="s">
        <v>35</v>
      </c>
      <c r="AX135" s="12" t="s">
        <v>72</v>
      </c>
      <c r="AY135" s="257" t="s">
        <v>169</v>
      </c>
    </row>
    <row r="136" s="12" customFormat="1">
      <c r="B136" s="246"/>
      <c r="C136" s="247"/>
      <c r="D136" s="248" t="s">
        <v>183</v>
      </c>
      <c r="E136" s="249" t="s">
        <v>21</v>
      </c>
      <c r="F136" s="250" t="s">
        <v>234</v>
      </c>
      <c r="G136" s="247"/>
      <c r="H136" s="251">
        <v>0.61299999999999999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183</v>
      </c>
      <c r="AU136" s="257" t="s">
        <v>80</v>
      </c>
      <c r="AV136" s="12" t="s">
        <v>80</v>
      </c>
      <c r="AW136" s="12" t="s">
        <v>35</v>
      </c>
      <c r="AX136" s="12" t="s">
        <v>72</v>
      </c>
      <c r="AY136" s="257" t="s">
        <v>169</v>
      </c>
    </row>
    <row r="137" s="13" customFormat="1">
      <c r="B137" s="270"/>
      <c r="C137" s="271"/>
      <c r="D137" s="248" t="s">
        <v>183</v>
      </c>
      <c r="E137" s="272" t="s">
        <v>21</v>
      </c>
      <c r="F137" s="273" t="s">
        <v>209</v>
      </c>
      <c r="G137" s="271"/>
      <c r="H137" s="274">
        <v>2.2530000000000001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AT137" s="280" t="s">
        <v>183</v>
      </c>
      <c r="AU137" s="280" t="s">
        <v>80</v>
      </c>
      <c r="AV137" s="13" t="s">
        <v>95</v>
      </c>
      <c r="AW137" s="13" t="s">
        <v>35</v>
      </c>
      <c r="AX137" s="13" t="s">
        <v>76</v>
      </c>
      <c r="AY137" s="280" t="s">
        <v>169</v>
      </c>
    </row>
    <row r="138" s="1" customFormat="1" ht="25.5" customHeight="1">
      <c r="B138" s="45"/>
      <c r="C138" s="234" t="s">
        <v>239</v>
      </c>
      <c r="D138" s="234" t="s">
        <v>172</v>
      </c>
      <c r="E138" s="235" t="s">
        <v>240</v>
      </c>
      <c r="F138" s="236" t="s">
        <v>241</v>
      </c>
      <c r="G138" s="237" t="s">
        <v>199</v>
      </c>
      <c r="H138" s="238">
        <v>2.2530000000000001</v>
      </c>
      <c r="I138" s="239"/>
      <c r="J138" s="240">
        <f>ROUND(I138*H138,2)</f>
        <v>0</v>
      </c>
      <c r="K138" s="236" t="s">
        <v>181</v>
      </c>
      <c r="L138" s="71"/>
      <c r="M138" s="241" t="s">
        <v>21</v>
      </c>
      <c r="N138" s="242" t="s">
        <v>43</v>
      </c>
      <c r="O138" s="46"/>
      <c r="P138" s="243">
        <f>O138*H138</f>
        <v>0</v>
      </c>
      <c r="Q138" s="243">
        <v>0.0079000000000000008</v>
      </c>
      <c r="R138" s="243">
        <f>Q138*H138</f>
        <v>0.017798700000000004</v>
      </c>
      <c r="S138" s="243">
        <v>0</v>
      </c>
      <c r="T138" s="244">
        <f>S138*H138</f>
        <v>0</v>
      </c>
      <c r="AR138" s="23" t="s">
        <v>95</v>
      </c>
      <c r="AT138" s="23" t="s">
        <v>172</v>
      </c>
      <c r="AU138" s="23" t="s">
        <v>80</v>
      </c>
      <c r="AY138" s="23" t="s">
        <v>169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3" t="s">
        <v>76</v>
      </c>
      <c r="BK138" s="245">
        <f>ROUND(I138*H138,2)</f>
        <v>0</v>
      </c>
      <c r="BL138" s="23" t="s">
        <v>95</v>
      </c>
      <c r="BM138" s="23" t="s">
        <v>982</v>
      </c>
    </row>
    <row r="139" s="1" customFormat="1" ht="25.5" customHeight="1">
      <c r="B139" s="45"/>
      <c r="C139" s="234" t="s">
        <v>243</v>
      </c>
      <c r="D139" s="234" t="s">
        <v>172</v>
      </c>
      <c r="E139" s="235" t="s">
        <v>244</v>
      </c>
      <c r="F139" s="236" t="s">
        <v>245</v>
      </c>
      <c r="G139" s="237" t="s">
        <v>199</v>
      </c>
      <c r="H139" s="238">
        <v>4.1390000000000002</v>
      </c>
      <c r="I139" s="239"/>
      <c r="J139" s="240">
        <f>ROUND(I139*H139,2)</f>
        <v>0</v>
      </c>
      <c r="K139" s="236" t="s">
        <v>181</v>
      </c>
      <c r="L139" s="71"/>
      <c r="M139" s="241" t="s">
        <v>21</v>
      </c>
      <c r="N139" s="242" t="s">
        <v>43</v>
      </c>
      <c r="O139" s="46"/>
      <c r="P139" s="243">
        <f>O139*H139</f>
        <v>0</v>
      </c>
      <c r="Q139" s="243">
        <v>0.0048900000000000002</v>
      </c>
      <c r="R139" s="243">
        <f>Q139*H139</f>
        <v>0.020239710000000001</v>
      </c>
      <c r="S139" s="243">
        <v>0</v>
      </c>
      <c r="T139" s="244">
        <f>S139*H139</f>
        <v>0</v>
      </c>
      <c r="AR139" s="23" t="s">
        <v>95</v>
      </c>
      <c r="AT139" s="23" t="s">
        <v>172</v>
      </c>
      <c r="AU139" s="23" t="s">
        <v>80</v>
      </c>
      <c r="AY139" s="23" t="s">
        <v>169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23" t="s">
        <v>76</v>
      </c>
      <c r="BK139" s="245">
        <f>ROUND(I139*H139,2)</f>
        <v>0</v>
      </c>
      <c r="BL139" s="23" t="s">
        <v>95</v>
      </c>
      <c r="BM139" s="23" t="s">
        <v>983</v>
      </c>
    </row>
    <row r="140" s="1" customFormat="1" ht="16.5" customHeight="1">
      <c r="B140" s="45"/>
      <c r="C140" s="234" t="s">
        <v>10</v>
      </c>
      <c r="D140" s="234" t="s">
        <v>172</v>
      </c>
      <c r="E140" s="235" t="s">
        <v>247</v>
      </c>
      <c r="F140" s="236" t="s">
        <v>248</v>
      </c>
      <c r="G140" s="237" t="s">
        <v>199</v>
      </c>
      <c r="H140" s="238">
        <v>4.1390000000000002</v>
      </c>
      <c r="I140" s="239"/>
      <c r="J140" s="240">
        <f>ROUND(I140*H140,2)</f>
        <v>0</v>
      </c>
      <c r="K140" s="236" t="s">
        <v>21</v>
      </c>
      <c r="L140" s="71"/>
      <c r="M140" s="241" t="s">
        <v>21</v>
      </c>
      <c r="N140" s="242" t="s">
        <v>43</v>
      </c>
      <c r="O140" s="46"/>
      <c r="P140" s="243">
        <f>O140*H140</f>
        <v>0</v>
      </c>
      <c r="Q140" s="243">
        <v>0.00348</v>
      </c>
      <c r="R140" s="243">
        <f>Q140*H140</f>
        <v>0.01440372</v>
      </c>
      <c r="S140" s="243">
        <v>0</v>
      </c>
      <c r="T140" s="244">
        <f>S140*H140</f>
        <v>0</v>
      </c>
      <c r="AR140" s="23" t="s">
        <v>95</v>
      </c>
      <c r="AT140" s="23" t="s">
        <v>172</v>
      </c>
      <c r="AU140" s="23" t="s">
        <v>80</v>
      </c>
      <c r="AY140" s="23" t="s">
        <v>169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3" t="s">
        <v>76</v>
      </c>
      <c r="BK140" s="245">
        <f>ROUND(I140*H140,2)</f>
        <v>0</v>
      </c>
      <c r="BL140" s="23" t="s">
        <v>95</v>
      </c>
      <c r="BM140" s="23" t="s">
        <v>984</v>
      </c>
    </row>
    <row r="141" s="12" customFormat="1">
      <c r="B141" s="246"/>
      <c r="C141" s="247"/>
      <c r="D141" s="248" t="s">
        <v>183</v>
      </c>
      <c r="E141" s="249" t="s">
        <v>21</v>
      </c>
      <c r="F141" s="250" t="s">
        <v>250</v>
      </c>
      <c r="G141" s="247"/>
      <c r="H141" s="251">
        <v>1.276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183</v>
      </c>
      <c r="AU141" s="257" t="s">
        <v>80</v>
      </c>
      <c r="AV141" s="12" t="s">
        <v>80</v>
      </c>
      <c r="AW141" s="12" t="s">
        <v>35</v>
      </c>
      <c r="AX141" s="12" t="s">
        <v>72</v>
      </c>
      <c r="AY141" s="257" t="s">
        <v>169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251</v>
      </c>
      <c r="G142" s="247"/>
      <c r="H142" s="251">
        <v>0.30499999999999999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251</v>
      </c>
      <c r="G143" s="247"/>
      <c r="H143" s="251">
        <v>0.30499999999999999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2" customFormat="1">
      <c r="B144" s="246"/>
      <c r="C144" s="247"/>
      <c r="D144" s="248" t="s">
        <v>183</v>
      </c>
      <c r="E144" s="249" t="s">
        <v>21</v>
      </c>
      <c r="F144" s="250" t="s">
        <v>233</v>
      </c>
      <c r="G144" s="247"/>
      <c r="H144" s="251">
        <v>1.6399999999999999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183</v>
      </c>
      <c r="AU144" s="257" t="s">
        <v>80</v>
      </c>
      <c r="AV144" s="12" t="s">
        <v>80</v>
      </c>
      <c r="AW144" s="12" t="s">
        <v>35</v>
      </c>
      <c r="AX144" s="12" t="s">
        <v>72</v>
      </c>
      <c r="AY144" s="257" t="s">
        <v>169</v>
      </c>
    </row>
    <row r="145" s="12" customFormat="1">
      <c r="B145" s="246"/>
      <c r="C145" s="247"/>
      <c r="D145" s="248" t="s">
        <v>183</v>
      </c>
      <c r="E145" s="249" t="s">
        <v>21</v>
      </c>
      <c r="F145" s="250" t="s">
        <v>234</v>
      </c>
      <c r="G145" s="247"/>
      <c r="H145" s="251">
        <v>0.61299999999999999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183</v>
      </c>
      <c r="AU145" s="257" t="s">
        <v>80</v>
      </c>
      <c r="AV145" s="12" t="s">
        <v>80</v>
      </c>
      <c r="AW145" s="12" t="s">
        <v>35</v>
      </c>
      <c r="AX145" s="12" t="s">
        <v>72</v>
      </c>
      <c r="AY145" s="257" t="s">
        <v>169</v>
      </c>
    </row>
    <row r="146" s="13" customFormat="1">
      <c r="B146" s="270"/>
      <c r="C146" s="271"/>
      <c r="D146" s="248" t="s">
        <v>183</v>
      </c>
      <c r="E146" s="272" t="s">
        <v>21</v>
      </c>
      <c r="F146" s="273" t="s">
        <v>209</v>
      </c>
      <c r="G146" s="271"/>
      <c r="H146" s="274">
        <v>4.1390000000000002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AT146" s="280" t="s">
        <v>183</v>
      </c>
      <c r="AU146" s="280" t="s">
        <v>80</v>
      </c>
      <c r="AV146" s="13" t="s">
        <v>95</v>
      </c>
      <c r="AW146" s="13" t="s">
        <v>35</v>
      </c>
      <c r="AX146" s="13" t="s">
        <v>76</v>
      </c>
      <c r="AY146" s="280" t="s">
        <v>169</v>
      </c>
    </row>
    <row r="147" s="1" customFormat="1" ht="38.25" customHeight="1">
      <c r="B147" s="45"/>
      <c r="C147" s="234" t="s">
        <v>252</v>
      </c>
      <c r="D147" s="234" t="s">
        <v>172</v>
      </c>
      <c r="E147" s="235" t="s">
        <v>253</v>
      </c>
      <c r="F147" s="236" t="s">
        <v>254</v>
      </c>
      <c r="G147" s="237" t="s">
        <v>219</v>
      </c>
      <c r="H147" s="238">
        <v>8</v>
      </c>
      <c r="I147" s="239"/>
      <c r="J147" s="240">
        <f>ROUND(I147*H147,2)</f>
        <v>0</v>
      </c>
      <c r="K147" s="236" t="s">
        <v>181</v>
      </c>
      <c r="L147" s="71"/>
      <c r="M147" s="241" t="s">
        <v>21</v>
      </c>
      <c r="N147" s="242" t="s">
        <v>43</v>
      </c>
      <c r="O147" s="46"/>
      <c r="P147" s="243">
        <f>O147*H147</f>
        <v>0</v>
      </c>
      <c r="Q147" s="243">
        <v>0.00071000000000000002</v>
      </c>
      <c r="R147" s="243">
        <f>Q147*H147</f>
        <v>0.0056800000000000002</v>
      </c>
      <c r="S147" s="243">
        <v>0</v>
      </c>
      <c r="T147" s="244">
        <f>S147*H147</f>
        <v>0</v>
      </c>
      <c r="AR147" s="23" t="s">
        <v>95</v>
      </c>
      <c r="AT147" s="23" t="s">
        <v>172</v>
      </c>
      <c r="AU147" s="23" t="s">
        <v>80</v>
      </c>
      <c r="AY147" s="23" t="s">
        <v>169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3" t="s">
        <v>76</v>
      </c>
      <c r="BK147" s="245">
        <f>ROUND(I147*H147,2)</f>
        <v>0</v>
      </c>
      <c r="BL147" s="23" t="s">
        <v>95</v>
      </c>
      <c r="BM147" s="23" t="s">
        <v>985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256</v>
      </c>
      <c r="G148" s="247"/>
      <c r="H148" s="251">
        <v>8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76</v>
      </c>
      <c r="AY148" s="257" t="s">
        <v>169</v>
      </c>
    </row>
    <row r="149" s="1" customFormat="1" ht="25.5" customHeight="1">
      <c r="B149" s="45"/>
      <c r="C149" s="234" t="s">
        <v>257</v>
      </c>
      <c r="D149" s="234" t="s">
        <v>172</v>
      </c>
      <c r="E149" s="235" t="s">
        <v>258</v>
      </c>
      <c r="F149" s="236" t="s">
        <v>259</v>
      </c>
      <c r="G149" s="237" t="s">
        <v>180</v>
      </c>
      <c r="H149" s="238">
        <v>0.014</v>
      </c>
      <c r="I149" s="239"/>
      <c r="J149" s="240">
        <f>ROUND(I149*H149,2)</f>
        <v>0</v>
      </c>
      <c r="K149" s="236" t="s">
        <v>181</v>
      </c>
      <c r="L149" s="71"/>
      <c r="M149" s="241" t="s">
        <v>21</v>
      </c>
      <c r="N149" s="242" t="s">
        <v>43</v>
      </c>
      <c r="O149" s="46"/>
      <c r="P149" s="243">
        <f>O149*H149</f>
        <v>0</v>
      </c>
      <c r="Q149" s="243">
        <v>2.2563399999999998</v>
      </c>
      <c r="R149" s="243">
        <f>Q149*H149</f>
        <v>0.03158876</v>
      </c>
      <c r="S149" s="243">
        <v>0</v>
      </c>
      <c r="T149" s="244">
        <f>S149*H149</f>
        <v>0</v>
      </c>
      <c r="AR149" s="23" t="s">
        <v>95</v>
      </c>
      <c r="AT149" s="23" t="s">
        <v>172</v>
      </c>
      <c r="AU149" s="23" t="s">
        <v>80</v>
      </c>
      <c r="AY149" s="23" t="s">
        <v>169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3" t="s">
        <v>76</v>
      </c>
      <c r="BK149" s="245">
        <f>ROUND(I149*H149,2)</f>
        <v>0</v>
      </c>
      <c r="BL149" s="23" t="s">
        <v>95</v>
      </c>
      <c r="BM149" s="23" t="s">
        <v>986</v>
      </c>
    </row>
    <row r="150" s="12" customFormat="1">
      <c r="B150" s="246"/>
      <c r="C150" s="247"/>
      <c r="D150" s="248" t="s">
        <v>183</v>
      </c>
      <c r="E150" s="249" t="s">
        <v>21</v>
      </c>
      <c r="F150" s="250" t="s">
        <v>887</v>
      </c>
      <c r="G150" s="247"/>
      <c r="H150" s="251">
        <v>0.014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183</v>
      </c>
      <c r="AU150" s="257" t="s">
        <v>80</v>
      </c>
      <c r="AV150" s="12" t="s">
        <v>80</v>
      </c>
      <c r="AW150" s="12" t="s">
        <v>35</v>
      </c>
      <c r="AX150" s="12" t="s">
        <v>72</v>
      </c>
      <c r="AY150" s="257" t="s">
        <v>169</v>
      </c>
    </row>
    <row r="151" s="13" customFormat="1">
      <c r="B151" s="270"/>
      <c r="C151" s="271"/>
      <c r="D151" s="248" t="s">
        <v>183</v>
      </c>
      <c r="E151" s="272" t="s">
        <v>21</v>
      </c>
      <c r="F151" s="273" t="s">
        <v>209</v>
      </c>
      <c r="G151" s="271"/>
      <c r="H151" s="274">
        <v>0.014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AT151" s="280" t="s">
        <v>183</v>
      </c>
      <c r="AU151" s="280" t="s">
        <v>80</v>
      </c>
      <c r="AV151" s="13" t="s">
        <v>95</v>
      </c>
      <c r="AW151" s="13" t="s">
        <v>35</v>
      </c>
      <c r="AX151" s="13" t="s">
        <v>76</v>
      </c>
      <c r="AY151" s="280" t="s">
        <v>169</v>
      </c>
    </row>
    <row r="152" s="11" customFormat="1" ht="29.88" customHeight="1">
      <c r="B152" s="218"/>
      <c r="C152" s="219"/>
      <c r="D152" s="220" t="s">
        <v>71</v>
      </c>
      <c r="E152" s="232" t="s">
        <v>216</v>
      </c>
      <c r="F152" s="232" t="s">
        <v>262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SUM(P153:P191)</f>
        <v>0</v>
      </c>
      <c r="Q152" s="226"/>
      <c r="R152" s="227">
        <f>SUM(R153:R191)</f>
        <v>0.15868599999999999</v>
      </c>
      <c r="S152" s="226"/>
      <c r="T152" s="228">
        <f>SUM(T153:T191)</f>
        <v>0.77323200000000003</v>
      </c>
      <c r="AR152" s="229" t="s">
        <v>76</v>
      </c>
      <c r="AT152" s="230" t="s">
        <v>71</v>
      </c>
      <c r="AU152" s="230" t="s">
        <v>76</v>
      </c>
      <c r="AY152" s="229" t="s">
        <v>169</v>
      </c>
      <c r="BK152" s="231">
        <f>SUM(BK153:BK191)</f>
        <v>0</v>
      </c>
    </row>
    <row r="153" s="1" customFormat="1" ht="25.5" customHeight="1">
      <c r="B153" s="45"/>
      <c r="C153" s="234" t="s">
        <v>263</v>
      </c>
      <c r="D153" s="234" t="s">
        <v>172</v>
      </c>
      <c r="E153" s="235" t="s">
        <v>264</v>
      </c>
      <c r="F153" s="236" t="s">
        <v>265</v>
      </c>
      <c r="G153" s="237" t="s">
        <v>219</v>
      </c>
      <c r="H153" s="238">
        <v>8.5920000000000005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987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889</v>
      </c>
      <c r="G154" s="247"/>
      <c r="H154" s="251">
        <v>8.5920000000000005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76</v>
      </c>
      <c r="AY154" s="257" t="s">
        <v>169</v>
      </c>
    </row>
    <row r="155" s="1" customFormat="1" ht="25.5" customHeight="1">
      <c r="B155" s="45"/>
      <c r="C155" s="234" t="s">
        <v>268</v>
      </c>
      <c r="D155" s="234" t="s">
        <v>172</v>
      </c>
      <c r="E155" s="235" t="s">
        <v>269</v>
      </c>
      <c r="F155" s="236" t="s">
        <v>270</v>
      </c>
      <c r="G155" s="237" t="s">
        <v>219</v>
      </c>
      <c r="H155" s="238">
        <v>326.49599999999998</v>
      </c>
      <c r="I155" s="239"/>
      <c r="J155" s="240">
        <f>ROUND(I155*H155,2)</f>
        <v>0</v>
      </c>
      <c r="K155" s="236" t="s">
        <v>181</v>
      </c>
      <c r="L155" s="71"/>
      <c r="M155" s="241" t="s">
        <v>21</v>
      </c>
      <c r="N155" s="242" t="s">
        <v>43</v>
      </c>
      <c r="O155" s="46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3" t="s">
        <v>95</v>
      </c>
      <c r="AT155" s="23" t="s">
        <v>172</v>
      </c>
      <c r="AU155" s="23" t="s">
        <v>80</v>
      </c>
      <c r="AY155" s="23" t="s">
        <v>169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3" t="s">
        <v>76</v>
      </c>
      <c r="BK155" s="245">
        <f>ROUND(I155*H155,2)</f>
        <v>0</v>
      </c>
      <c r="BL155" s="23" t="s">
        <v>95</v>
      </c>
      <c r="BM155" s="23" t="s">
        <v>988</v>
      </c>
    </row>
    <row r="156" s="12" customFormat="1">
      <c r="B156" s="246"/>
      <c r="C156" s="247"/>
      <c r="D156" s="248" t="s">
        <v>183</v>
      </c>
      <c r="E156" s="249" t="s">
        <v>21</v>
      </c>
      <c r="F156" s="250" t="s">
        <v>889</v>
      </c>
      <c r="G156" s="247"/>
      <c r="H156" s="251">
        <v>8.5920000000000005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183</v>
      </c>
      <c r="AU156" s="257" t="s">
        <v>80</v>
      </c>
      <c r="AV156" s="12" t="s">
        <v>80</v>
      </c>
      <c r="AW156" s="12" t="s">
        <v>35</v>
      </c>
      <c r="AX156" s="12" t="s">
        <v>72</v>
      </c>
      <c r="AY156" s="257" t="s">
        <v>169</v>
      </c>
    </row>
    <row r="157" s="12" customFormat="1">
      <c r="B157" s="246"/>
      <c r="C157" s="247"/>
      <c r="D157" s="248" t="s">
        <v>183</v>
      </c>
      <c r="E157" s="249" t="s">
        <v>21</v>
      </c>
      <c r="F157" s="250" t="s">
        <v>891</v>
      </c>
      <c r="G157" s="247"/>
      <c r="H157" s="251">
        <v>326.49599999999998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183</v>
      </c>
      <c r="AU157" s="257" t="s">
        <v>80</v>
      </c>
      <c r="AV157" s="12" t="s">
        <v>80</v>
      </c>
      <c r="AW157" s="12" t="s">
        <v>35</v>
      </c>
      <c r="AX157" s="12" t="s">
        <v>76</v>
      </c>
      <c r="AY157" s="257" t="s">
        <v>169</v>
      </c>
    </row>
    <row r="158" s="1" customFormat="1" ht="25.5" customHeight="1">
      <c r="B158" s="45"/>
      <c r="C158" s="234" t="s">
        <v>273</v>
      </c>
      <c r="D158" s="234" t="s">
        <v>172</v>
      </c>
      <c r="E158" s="235" t="s">
        <v>274</v>
      </c>
      <c r="F158" s="236" t="s">
        <v>275</v>
      </c>
      <c r="G158" s="237" t="s">
        <v>219</v>
      </c>
      <c r="H158" s="238">
        <v>8.5920000000000005</v>
      </c>
      <c r="I158" s="239"/>
      <c r="J158" s="240">
        <f>ROUND(I158*H158,2)</f>
        <v>0</v>
      </c>
      <c r="K158" s="236" t="s">
        <v>181</v>
      </c>
      <c r="L158" s="71"/>
      <c r="M158" s="241" t="s">
        <v>21</v>
      </c>
      <c r="N158" s="242" t="s">
        <v>43</v>
      </c>
      <c r="O158" s="46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3" t="s">
        <v>95</v>
      </c>
      <c r="AT158" s="23" t="s">
        <v>172</v>
      </c>
      <c r="AU158" s="23" t="s">
        <v>80</v>
      </c>
      <c r="AY158" s="23" t="s">
        <v>169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3" t="s">
        <v>76</v>
      </c>
      <c r="BK158" s="245">
        <f>ROUND(I158*H158,2)</f>
        <v>0</v>
      </c>
      <c r="BL158" s="23" t="s">
        <v>95</v>
      </c>
      <c r="BM158" s="23" t="s">
        <v>989</v>
      </c>
    </row>
    <row r="159" s="12" customFormat="1">
      <c r="B159" s="246"/>
      <c r="C159" s="247"/>
      <c r="D159" s="248" t="s">
        <v>183</v>
      </c>
      <c r="E159" s="249" t="s">
        <v>21</v>
      </c>
      <c r="F159" s="250" t="s">
        <v>889</v>
      </c>
      <c r="G159" s="247"/>
      <c r="H159" s="251">
        <v>8.5920000000000005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183</v>
      </c>
      <c r="AU159" s="257" t="s">
        <v>80</v>
      </c>
      <c r="AV159" s="12" t="s">
        <v>80</v>
      </c>
      <c r="AW159" s="12" t="s">
        <v>35</v>
      </c>
      <c r="AX159" s="12" t="s">
        <v>76</v>
      </c>
      <c r="AY159" s="257" t="s">
        <v>169</v>
      </c>
    </row>
    <row r="160" s="1" customFormat="1" ht="16.5" customHeight="1">
      <c r="B160" s="45"/>
      <c r="C160" s="234" t="s">
        <v>9</v>
      </c>
      <c r="D160" s="234" t="s">
        <v>172</v>
      </c>
      <c r="E160" s="235" t="s">
        <v>277</v>
      </c>
      <c r="F160" s="236" t="s">
        <v>278</v>
      </c>
      <c r="G160" s="237" t="s">
        <v>199</v>
      </c>
      <c r="H160" s="238">
        <v>2.8799999999999999</v>
      </c>
      <c r="I160" s="239"/>
      <c r="J160" s="240">
        <f>ROUND(I160*H160,2)</f>
        <v>0</v>
      </c>
      <c r="K160" s="236" t="s">
        <v>21</v>
      </c>
      <c r="L160" s="71"/>
      <c r="M160" s="241" t="s">
        <v>21</v>
      </c>
      <c r="N160" s="242" t="s">
        <v>43</v>
      </c>
      <c r="O160" s="46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AR160" s="23" t="s">
        <v>95</v>
      </c>
      <c r="AT160" s="23" t="s">
        <v>172</v>
      </c>
      <c r="AU160" s="23" t="s">
        <v>80</v>
      </c>
      <c r="AY160" s="23" t="s">
        <v>169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3" t="s">
        <v>76</v>
      </c>
      <c r="BK160" s="245">
        <f>ROUND(I160*H160,2)</f>
        <v>0</v>
      </c>
      <c r="BL160" s="23" t="s">
        <v>95</v>
      </c>
      <c r="BM160" s="23" t="s">
        <v>990</v>
      </c>
    </row>
    <row r="161" s="12" customFormat="1">
      <c r="B161" s="246"/>
      <c r="C161" s="247"/>
      <c r="D161" s="248" t="s">
        <v>183</v>
      </c>
      <c r="E161" s="249" t="s">
        <v>21</v>
      </c>
      <c r="F161" s="250" t="s">
        <v>796</v>
      </c>
      <c r="G161" s="247"/>
      <c r="H161" s="251">
        <v>2.8799999999999999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183</v>
      </c>
      <c r="AU161" s="257" t="s">
        <v>80</v>
      </c>
      <c r="AV161" s="12" t="s">
        <v>80</v>
      </c>
      <c r="AW161" s="12" t="s">
        <v>35</v>
      </c>
      <c r="AX161" s="12" t="s">
        <v>76</v>
      </c>
      <c r="AY161" s="257" t="s">
        <v>169</v>
      </c>
    </row>
    <row r="162" s="1" customFormat="1" ht="38.25" customHeight="1">
      <c r="B162" s="45"/>
      <c r="C162" s="234" t="s">
        <v>281</v>
      </c>
      <c r="D162" s="234" t="s">
        <v>172</v>
      </c>
      <c r="E162" s="235" t="s">
        <v>282</v>
      </c>
      <c r="F162" s="236" t="s">
        <v>283</v>
      </c>
      <c r="G162" s="237" t="s">
        <v>225</v>
      </c>
      <c r="H162" s="238">
        <v>10</v>
      </c>
      <c r="I162" s="239"/>
      <c r="J162" s="240">
        <f>ROUND(I162*H162,2)</f>
        <v>0</v>
      </c>
      <c r="K162" s="236" t="s">
        <v>181</v>
      </c>
      <c r="L162" s="71"/>
      <c r="M162" s="241" t="s">
        <v>21</v>
      </c>
      <c r="N162" s="242" t="s">
        <v>43</v>
      </c>
      <c r="O162" s="46"/>
      <c r="P162" s="243">
        <f>O162*H162</f>
        <v>0</v>
      </c>
      <c r="Q162" s="243">
        <v>0.00025000000000000001</v>
      </c>
      <c r="R162" s="243">
        <f>Q162*H162</f>
        <v>0.0025000000000000001</v>
      </c>
      <c r="S162" s="243">
        <v>0</v>
      </c>
      <c r="T162" s="244">
        <f>S162*H162</f>
        <v>0</v>
      </c>
      <c r="AR162" s="23" t="s">
        <v>95</v>
      </c>
      <c r="AT162" s="23" t="s">
        <v>172</v>
      </c>
      <c r="AU162" s="23" t="s">
        <v>80</v>
      </c>
      <c r="AY162" s="23" t="s">
        <v>169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3" t="s">
        <v>76</v>
      </c>
      <c r="BK162" s="245">
        <f>ROUND(I162*H162,2)</f>
        <v>0</v>
      </c>
      <c r="BL162" s="23" t="s">
        <v>95</v>
      </c>
      <c r="BM162" s="23" t="s">
        <v>991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222</v>
      </c>
      <c r="G163" s="247"/>
      <c r="H163" s="251">
        <v>10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76</v>
      </c>
      <c r="AY163" s="257" t="s">
        <v>169</v>
      </c>
    </row>
    <row r="164" s="1" customFormat="1" ht="16.5" customHeight="1">
      <c r="B164" s="45"/>
      <c r="C164" s="258" t="s">
        <v>285</v>
      </c>
      <c r="D164" s="258" t="s">
        <v>190</v>
      </c>
      <c r="E164" s="259" t="s">
        <v>286</v>
      </c>
      <c r="F164" s="260" t="s">
        <v>287</v>
      </c>
      <c r="G164" s="261" t="s">
        <v>187</v>
      </c>
      <c r="H164" s="262">
        <v>0.14899999999999999</v>
      </c>
      <c r="I164" s="263"/>
      <c r="J164" s="264">
        <f>ROUND(I164*H164,2)</f>
        <v>0</v>
      </c>
      <c r="K164" s="260" t="s">
        <v>21</v>
      </c>
      <c r="L164" s="265"/>
      <c r="M164" s="266" t="s">
        <v>21</v>
      </c>
      <c r="N164" s="267" t="s">
        <v>43</v>
      </c>
      <c r="O164" s="46"/>
      <c r="P164" s="243">
        <f>O164*H164</f>
        <v>0</v>
      </c>
      <c r="Q164" s="243">
        <v>1</v>
      </c>
      <c r="R164" s="243">
        <f>Q164*H164</f>
        <v>0.14899999999999999</v>
      </c>
      <c r="S164" s="243">
        <v>0</v>
      </c>
      <c r="T164" s="244">
        <f>S164*H164</f>
        <v>0</v>
      </c>
      <c r="AR164" s="23" t="s">
        <v>114</v>
      </c>
      <c r="AT164" s="23" t="s">
        <v>190</v>
      </c>
      <c r="AU164" s="23" t="s">
        <v>80</v>
      </c>
      <c r="AY164" s="23" t="s">
        <v>169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23" t="s">
        <v>76</v>
      </c>
      <c r="BK164" s="245">
        <f>ROUND(I164*H164,2)</f>
        <v>0</v>
      </c>
      <c r="BL164" s="23" t="s">
        <v>95</v>
      </c>
      <c r="BM164" s="23" t="s">
        <v>992</v>
      </c>
    </row>
    <row r="165" s="12" customFormat="1">
      <c r="B165" s="246"/>
      <c r="C165" s="247"/>
      <c r="D165" s="248" t="s">
        <v>183</v>
      </c>
      <c r="E165" s="249" t="s">
        <v>21</v>
      </c>
      <c r="F165" s="250" t="s">
        <v>289</v>
      </c>
      <c r="G165" s="247"/>
      <c r="H165" s="251">
        <v>0.13800000000000001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183</v>
      </c>
      <c r="AU165" s="257" t="s">
        <v>80</v>
      </c>
      <c r="AV165" s="12" t="s">
        <v>80</v>
      </c>
      <c r="AW165" s="12" t="s">
        <v>35</v>
      </c>
      <c r="AX165" s="12" t="s">
        <v>72</v>
      </c>
      <c r="AY165" s="257" t="s">
        <v>169</v>
      </c>
    </row>
    <row r="166" s="12" customFormat="1">
      <c r="B166" s="246"/>
      <c r="C166" s="247"/>
      <c r="D166" s="248" t="s">
        <v>183</v>
      </c>
      <c r="E166" s="249" t="s">
        <v>21</v>
      </c>
      <c r="F166" s="250" t="s">
        <v>290</v>
      </c>
      <c r="G166" s="247"/>
      <c r="H166" s="251">
        <v>0.14899999999999999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183</v>
      </c>
      <c r="AU166" s="257" t="s">
        <v>80</v>
      </c>
      <c r="AV166" s="12" t="s">
        <v>80</v>
      </c>
      <c r="AW166" s="12" t="s">
        <v>35</v>
      </c>
      <c r="AX166" s="12" t="s">
        <v>76</v>
      </c>
      <c r="AY166" s="257" t="s">
        <v>169</v>
      </c>
    </row>
    <row r="167" s="1" customFormat="1" ht="25.5" customHeight="1">
      <c r="B167" s="45"/>
      <c r="C167" s="234" t="s">
        <v>291</v>
      </c>
      <c r="D167" s="234" t="s">
        <v>172</v>
      </c>
      <c r="E167" s="235" t="s">
        <v>292</v>
      </c>
      <c r="F167" s="236" t="s">
        <v>293</v>
      </c>
      <c r="G167" s="237" t="s">
        <v>225</v>
      </c>
      <c r="H167" s="238">
        <v>24</v>
      </c>
      <c r="I167" s="239"/>
      <c r="J167" s="240">
        <f>ROUND(I167*H167,2)</f>
        <v>0</v>
      </c>
      <c r="K167" s="236" t="s">
        <v>181</v>
      </c>
      <c r="L167" s="71"/>
      <c r="M167" s="241" t="s">
        <v>21</v>
      </c>
      <c r="N167" s="242" t="s">
        <v>43</v>
      </c>
      <c r="O167" s="46"/>
      <c r="P167" s="243">
        <f>O167*H167</f>
        <v>0</v>
      </c>
      <c r="Q167" s="243">
        <v>1.0000000000000001E-05</v>
      </c>
      <c r="R167" s="243">
        <f>Q167*H167</f>
        <v>0.00024000000000000003</v>
      </c>
      <c r="S167" s="243">
        <v>0</v>
      </c>
      <c r="T167" s="244">
        <f>S167*H167</f>
        <v>0</v>
      </c>
      <c r="AR167" s="23" t="s">
        <v>95</v>
      </c>
      <c r="AT167" s="23" t="s">
        <v>172</v>
      </c>
      <c r="AU167" s="23" t="s">
        <v>80</v>
      </c>
      <c r="AY167" s="23" t="s">
        <v>169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3" t="s">
        <v>76</v>
      </c>
      <c r="BK167" s="245">
        <f>ROUND(I167*H167,2)</f>
        <v>0</v>
      </c>
      <c r="BL167" s="23" t="s">
        <v>95</v>
      </c>
      <c r="BM167" s="23" t="s">
        <v>993</v>
      </c>
    </row>
    <row r="168" s="12" customFormat="1">
      <c r="B168" s="246"/>
      <c r="C168" s="247"/>
      <c r="D168" s="248" t="s">
        <v>183</v>
      </c>
      <c r="E168" s="249" t="s">
        <v>21</v>
      </c>
      <c r="F168" s="250" t="s">
        <v>295</v>
      </c>
      <c r="G168" s="247"/>
      <c r="H168" s="251">
        <v>24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183</v>
      </c>
      <c r="AU168" s="257" t="s">
        <v>80</v>
      </c>
      <c r="AV168" s="12" t="s">
        <v>80</v>
      </c>
      <c r="AW168" s="12" t="s">
        <v>35</v>
      </c>
      <c r="AX168" s="12" t="s">
        <v>76</v>
      </c>
      <c r="AY168" s="257" t="s">
        <v>169</v>
      </c>
    </row>
    <row r="169" s="1" customFormat="1" ht="25.5" customHeight="1">
      <c r="B169" s="45"/>
      <c r="C169" s="234" t="s">
        <v>296</v>
      </c>
      <c r="D169" s="234" t="s">
        <v>172</v>
      </c>
      <c r="E169" s="235" t="s">
        <v>297</v>
      </c>
      <c r="F169" s="236" t="s">
        <v>298</v>
      </c>
      <c r="G169" s="237" t="s">
        <v>225</v>
      </c>
      <c r="H169" s="238">
        <v>24</v>
      </c>
      <c r="I169" s="239"/>
      <c r="J169" s="240">
        <f>ROUND(I169*H169,2)</f>
        <v>0</v>
      </c>
      <c r="K169" s="236" t="s">
        <v>181</v>
      </c>
      <c r="L169" s="71"/>
      <c r="M169" s="241" t="s">
        <v>21</v>
      </c>
      <c r="N169" s="242" t="s">
        <v>43</v>
      </c>
      <c r="O169" s="46"/>
      <c r="P169" s="243">
        <f>O169*H169</f>
        <v>0</v>
      </c>
      <c r="Q169" s="243">
        <v>0.00020000000000000001</v>
      </c>
      <c r="R169" s="243">
        <f>Q169*H169</f>
        <v>0.0048000000000000004</v>
      </c>
      <c r="S169" s="243">
        <v>0</v>
      </c>
      <c r="T169" s="244">
        <f>S169*H169</f>
        <v>0</v>
      </c>
      <c r="AR169" s="23" t="s">
        <v>95</v>
      </c>
      <c r="AT169" s="23" t="s">
        <v>172</v>
      </c>
      <c r="AU169" s="23" t="s">
        <v>80</v>
      </c>
      <c r="AY169" s="23" t="s">
        <v>169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3" t="s">
        <v>76</v>
      </c>
      <c r="BK169" s="245">
        <f>ROUND(I169*H169,2)</f>
        <v>0</v>
      </c>
      <c r="BL169" s="23" t="s">
        <v>95</v>
      </c>
      <c r="BM169" s="23" t="s">
        <v>994</v>
      </c>
    </row>
    <row r="170" s="12" customFormat="1">
      <c r="B170" s="246"/>
      <c r="C170" s="247"/>
      <c r="D170" s="248" t="s">
        <v>183</v>
      </c>
      <c r="E170" s="249" t="s">
        <v>21</v>
      </c>
      <c r="F170" s="250" t="s">
        <v>590</v>
      </c>
      <c r="G170" s="247"/>
      <c r="H170" s="251">
        <v>24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183</v>
      </c>
      <c r="AU170" s="257" t="s">
        <v>80</v>
      </c>
      <c r="AV170" s="12" t="s">
        <v>80</v>
      </c>
      <c r="AW170" s="12" t="s">
        <v>35</v>
      </c>
      <c r="AX170" s="12" t="s">
        <v>76</v>
      </c>
      <c r="AY170" s="257" t="s">
        <v>169</v>
      </c>
    </row>
    <row r="171" s="1" customFormat="1" ht="16.5" customHeight="1">
      <c r="B171" s="45"/>
      <c r="C171" s="234" t="s">
        <v>301</v>
      </c>
      <c r="D171" s="234" t="s">
        <v>172</v>
      </c>
      <c r="E171" s="235" t="s">
        <v>302</v>
      </c>
      <c r="F171" s="236" t="s">
        <v>303</v>
      </c>
      <c r="G171" s="237" t="s">
        <v>180</v>
      </c>
      <c r="H171" s="238">
        <v>0.31</v>
      </c>
      <c r="I171" s="239"/>
      <c r="J171" s="240">
        <f>ROUND(I171*H171,2)</f>
        <v>0</v>
      </c>
      <c r="K171" s="236" t="s">
        <v>181</v>
      </c>
      <c r="L171" s="71"/>
      <c r="M171" s="241" t="s">
        <v>21</v>
      </c>
      <c r="N171" s="242" t="s">
        <v>43</v>
      </c>
      <c r="O171" s="46"/>
      <c r="P171" s="243">
        <f>O171*H171</f>
        <v>0</v>
      </c>
      <c r="Q171" s="243">
        <v>0</v>
      </c>
      <c r="R171" s="243">
        <f>Q171*H171</f>
        <v>0</v>
      </c>
      <c r="S171" s="243">
        <v>2.3999999999999999</v>
      </c>
      <c r="T171" s="244">
        <f>S171*H171</f>
        <v>0.74399999999999999</v>
      </c>
      <c r="AR171" s="23" t="s">
        <v>95</v>
      </c>
      <c r="AT171" s="23" t="s">
        <v>172</v>
      </c>
      <c r="AU171" s="23" t="s">
        <v>80</v>
      </c>
      <c r="AY171" s="23" t="s">
        <v>169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23" t="s">
        <v>76</v>
      </c>
      <c r="BK171" s="245">
        <f>ROUND(I171*H171,2)</f>
        <v>0</v>
      </c>
      <c r="BL171" s="23" t="s">
        <v>95</v>
      </c>
      <c r="BM171" s="23" t="s">
        <v>995</v>
      </c>
    </row>
    <row r="172" s="12" customFormat="1">
      <c r="B172" s="246"/>
      <c r="C172" s="247"/>
      <c r="D172" s="248" t="s">
        <v>183</v>
      </c>
      <c r="E172" s="249" t="s">
        <v>21</v>
      </c>
      <c r="F172" s="250" t="s">
        <v>802</v>
      </c>
      <c r="G172" s="247"/>
      <c r="H172" s="251">
        <v>0.59399999999999997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183</v>
      </c>
      <c r="AU172" s="257" t="s">
        <v>80</v>
      </c>
      <c r="AV172" s="12" t="s">
        <v>80</v>
      </c>
      <c r="AW172" s="12" t="s">
        <v>35</v>
      </c>
      <c r="AX172" s="12" t="s">
        <v>72</v>
      </c>
      <c r="AY172" s="257" t="s">
        <v>169</v>
      </c>
    </row>
    <row r="173" s="12" customFormat="1">
      <c r="B173" s="246"/>
      <c r="C173" s="247"/>
      <c r="D173" s="248" t="s">
        <v>183</v>
      </c>
      <c r="E173" s="249" t="s">
        <v>21</v>
      </c>
      <c r="F173" s="250" t="s">
        <v>306</v>
      </c>
      <c r="G173" s="247"/>
      <c r="H173" s="251">
        <v>-0.28399999999999997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183</v>
      </c>
      <c r="AU173" s="257" t="s">
        <v>80</v>
      </c>
      <c r="AV173" s="12" t="s">
        <v>80</v>
      </c>
      <c r="AW173" s="12" t="s">
        <v>35</v>
      </c>
      <c r="AX173" s="12" t="s">
        <v>72</v>
      </c>
      <c r="AY173" s="257" t="s">
        <v>169</v>
      </c>
    </row>
    <row r="174" s="13" customFormat="1">
      <c r="B174" s="270"/>
      <c r="C174" s="271"/>
      <c r="D174" s="248" t="s">
        <v>183</v>
      </c>
      <c r="E174" s="272" t="s">
        <v>21</v>
      </c>
      <c r="F174" s="273" t="s">
        <v>209</v>
      </c>
      <c r="G174" s="271"/>
      <c r="H174" s="274">
        <v>0.31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AT174" s="280" t="s">
        <v>183</v>
      </c>
      <c r="AU174" s="280" t="s">
        <v>80</v>
      </c>
      <c r="AV174" s="13" t="s">
        <v>95</v>
      </c>
      <c r="AW174" s="13" t="s">
        <v>35</v>
      </c>
      <c r="AX174" s="13" t="s">
        <v>76</v>
      </c>
      <c r="AY174" s="280" t="s">
        <v>169</v>
      </c>
    </row>
    <row r="175" s="1" customFormat="1" ht="25.5" customHeight="1">
      <c r="B175" s="45"/>
      <c r="C175" s="234" t="s">
        <v>307</v>
      </c>
      <c r="D175" s="234" t="s">
        <v>172</v>
      </c>
      <c r="E175" s="235" t="s">
        <v>308</v>
      </c>
      <c r="F175" s="236" t="s">
        <v>309</v>
      </c>
      <c r="G175" s="237" t="s">
        <v>199</v>
      </c>
      <c r="H175" s="238">
        <v>0.23200000000000001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</v>
      </c>
      <c r="R175" s="243">
        <f>Q175*H175</f>
        <v>0</v>
      </c>
      <c r="S175" s="243">
        <v>0.066000000000000003</v>
      </c>
      <c r="T175" s="244">
        <f>S175*H175</f>
        <v>0.015312000000000001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996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697</v>
      </c>
      <c r="G176" s="247"/>
      <c r="H176" s="251">
        <v>0.23200000000000001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76</v>
      </c>
      <c r="AY176" s="257" t="s">
        <v>169</v>
      </c>
    </row>
    <row r="177" s="1" customFormat="1" ht="25.5" customHeight="1">
      <c r="B177" s="45"/>
      <c r="C177" s="234" t="s">
        <v>312</v>
      </c>
      <c r="D177" s="234" t="s">
        <v>172</v>
      </c>
      <c r="E177" s="235" t="s">
        <v>313</v>
      </c>
      <c r="F177" s="236" t="s">
        <v>314</v>
      </c>
      <c r="G177" s="237" t="s">
        <v>219</v>
      </c>
      <c r="H177" s="238">
        <v>1.74</v>
      </c>
      <c r="I177" s="239"/>
      <c r="J177" s="240">
        <f>ROUND(I177*H177,2)</f>
        <v>0</v>
      </c>
      <c r="K177" s="236" t="s">
        <v>181</v>
      </c>
      <c r="L177" s="71"/>
      <c r="M177" s="241" t="s">
        <v>21</v>
      </c>
      <c r="N177" s="242" t="s">
        <v>43</v>
      </c>
      <c r="O177" s="46"/>
      <c r="P177" s="243">
        <f>O177*H177</f>
        <v>0</v>
      </c>
      <c r="Q177" s="243">
        <v>0.00073999999999999999</v>
      </c>
      <c r="R177" s="243">
        <f>Q177*H177</f>
        <v>0.0012876000000000001</v>
      </c>
      <c r="S177" s="243">
        <v>0.0080000000000000002</v>
      </c>
      <c r="T177" s="244">
        <f>S177*H177</f>
        <v>0.01392</v>
      </c>
      <c r="AR177" s="23" t="s">
        <v>95</v>
      </c>
      <c r="AT177" s="23" t="s">
        <v>172</v>
      </c>
      <c r="AU177" s="23" t="s">
        <v>80</v>
      </c>
      <c r="AY177" s="23" t="s">
        <v>169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23" t="s">
        <v>76</v>
      </c>
      <c r="BK177" s="245">
        <f>ROUND(I177*H177,2)</f>
        <v>0</v>
      </c>
      <c r="BL177" s="23" t="s">
        <v>95</v>
      </c>
      <c r="BM177" s="23" t="s">
        <v>997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316</v>
      </c>
      <c r="G178" s="247"/>
      <c r="H178" s="251">
        <v>0.29999999999999999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317</v>
      </c>
      <c r="G179" s="247"/>
      <c r="H179" s="251">
        <v>0.29999999999999999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2" customFormat="1">
      <c r="B180" s="246"/>
      <c r="C180" s="247"/>
      <c r="D180" s="248" t="s">
        <v>183</v>
      </c>
      <c r="E180" s="249" t="s">
        <v>21</v>
      </c>
      <c r="F180" s="250" t="s">
        <v>901</v>
      </c>
      <c r="G180" s="247"/>
      <c r="H180" s="251">
        <v>0.56999999999999995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183</v>
      </c>
      <c r="AU180" s="257" t="s">
        <v>80</v>
      </c>
      <c r="AV180" s="12" t="s">
        <v>80</v>
      </c>
      <c r="AW180" s="12" t="s">
        <v>35</v>
      </c>
      <c r="AX180" s="12" t="s">
        <v>72</v>
      </c>
      <c r="AY180" s="257" t="s">
        <v>169</v>
      </c>
    </row>
    <row r="181" s="12" customFormat="1">
      <c r="B181" s="246"/>
      <c r="C181" s="247"/>
      <c r="D181" s="248" t="s">
        <v>183</v>
      </c>
      <c r="E181" s="249" t="s">
        <v>21</v>
      </c>
      <c r="F181" s="250" t="s">
        <v>902</v>
      </c>
      <c r="G181" s="247"/>
      <c r="H181" s="251">
        <v>0.56999999999999995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183</v>
      </c>
      <c r="AU181" s="257" t="s">
        <v>80</v>
      </c>
      <c r="AV181" s="12" t="s">
        <v>80</v>
      </c>
      <c r="AW181" s="12" t="s">
        <v>35</v>
      </c>
      <c r="AX181" s="12" t="s">
        <v>72</v>
      </c>
      <c r="AY181" s="257" t="s">
        <v>169</v>
      </c>
    </row>
    <row r="182" s="13" customFormat="1">
      <c r="B182" s="270"/>
      <c r="C182" s="271"/>
      <c r="D182" s="248" t="s">
        <v>183</v>
      </c>
      <c r="E182" s="272" t="s">
        <v>21</v>
      </c>
      <c r="F182" s="273" t="s">
        <v>209</v>
      </c>
      <c r="G182" s="271"/>
      <c r="H182" s="274">
        <v>1.74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AT182" s="280" t="s">
        <v>183</v>
      </c>
      <c r="AU182" s="280" t="s">
        <v>80</v>
      </c>
      <c r="AV182" s="13" t="s">
        <v>95</v>
      </c>
      <c r="AW182" s="13" t="s">
        <v>35</v>
      </c>
      <c r="AX182" s="13" t="s">
        <v>76</v>
      </c>
      <c r="AY182" s="280" t="s">
        <v>169</v>
      </c>
    </row>
    <row r="183" s="1" customFormat="1" ht="25.5" customHeight="1">
      <c r="B183" s="45"/>
      <c r="C183" s="234" t="s">
        <v>320</v>
      </c>
      <c r="D183" s="234" t="s">
        <v>172</v>
      </c>
      <c r="E183" s="235" t="s">
        <v>321</v>
      </c>
      <c r="F183" s="236" t="s">
        <v>322</v>
      </c>
      <c r="G183" s="237" t="s">
        <v>219</v>
      </c>
      <c r="H183" s="238">
        <v>2.3199999999999998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3.0000000000000001E-05</v>
      </c>
      <c r="R183" s="243">
        <f>Q183*H183</f>
        <v>6.9599999999999998E-05</v>
      </c>
      <c r="S183" s="243">
        <v>0</v>
      </c>
      <c r="T183" s="244">
        <f>S183*H183</f>
        <v>0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998</v>
      </c>
    </row>
    <row r="184" s="12" customFormat="1">
      <c r="B184" s="246"/>
      <c r="C184" s="247"/>
      <c r="D184" s="248" t="s">
        <v>183</v>
      </c>
      <c r="E184" s="249" t="s">
        <v>21</v>
      </c>
      <c r="F184" s="250" t="s">
        <v>324</v>
      </c>
      <c r="G184" s="247"/>
      <c r="H184" s="251">
        <v>2.3199999999999998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183</v>
      </c>
      <c r="AU184" s="257" t="s">
        <v>80</v>
      </c>
      <c r="AV184" s="12" t="s">
        <v>80</v>
      </c>
      <c r="AW184" s="12" t="s">
        <v>35</v>
      </c>
      <c r="AX184" s="12" t="s">
        <v>76</v>
      </c>
      <c r="AY184" s="257" t="s">
        <v>169</v>
      </c>
    </row>
    <row r="185" s="1" customFormat="1" ht="25.5" customHeight="1">
      <c r="B185" s="45"/>
      <c r="C185" s="234" t="s">
        <v>325</v>
      </c>
      <c r="D185" s="234" t="s">
        <v>172</v>
      </c>
      <c r="E185" s="235" t="s">
        <v>326</v>
      </c>
      <c r="F185" s="236" t="s">
        <v>327</v>
      </c>
      <c r="G185" s="237" t="s">
        <v>219</v>
      </c>
      <c r="H185" s="238">
        <v>2.3199999999999998</v>
      </c>
      <c r="I185" s="239"/>
      <c r="J185" s="240">
        <f>ROUND(I185*H185,2)</f>
        <v>0</v>
      </c>
      <c r="K185" s="236" t="s">
        <v>181</v>
      </c>
      <c r="L185" s="71"/>
      <c r="M185" s="241" t="s">
        <v>21</v>
      </c>
      <c r="N185" s="242" t="s">
        <v>43</v>
      </c>
      <c r="O185" s="46"/>
      <c r="P185" s="243">
        <f>O185*H185</f>
        <v>0</v>
      </c>
      <c r="Q185" s="243">
        <v>0.00034000000000000002</v>
      </c>
      <c r="R185" s="243">
        <f>Q185*H185</f>
        <v>0.00078879999999999998</v>
      </c>
      <c r="S185" s="243">
        <v>0</v>
      </c>
      <c r="T185" s="244">
        <f>S185*H185</f>
        <v>0</v>
      </c>
      <c r="AR185" s="23" t="s">
        <v>95</v>
      </c>
      <c r="AT185" s="23" t="s">
        <v>172</v>
      </c>
      <c r="AU185" s="23" t="s">
        <v>80</v>
      </c>
      <c r="AY185" s="23" t="s">
        <v>169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23" t="s">
        <v>76</v>
      </c>
      <c r="BK185" s="245">
        <f>ROUND(I185*H185,2)</f>
        <v>0</v>
      </c>
      <c r="BL185" s="23" t="s">
        <v>95</v>
      </c>
      <c r="BM185" s="23" t="s">
        <v>999</v>
      </c>
    </row>
    <row r="186" s="1" customFormat="1" ht="25.5" customHeight="1">
      <c r="B186" s="45"/>
      <c r="C186" s="234" t="s">
        <v>329</v>
      </c>
      <c r="D186" s="234" t="s">
        <v>172</v>
      </c>
      <c r="E186" s="235" t="s">
        <v>330</v>
      </c>
      <c r="F186" s="236" t="s">
        <v>331</v>
      </c>
      <c r="G186" s="237" t="s">
        <v>219</v>
      </c>
      <c r="H186" s="238">
        <v>4.6399999999999997</v>
      </c>
      <c r="I186" s="239"/>
      <c r="J186" s="240">
        <f>ROUND(I186*H186,2)</f>
        <v>0</v>
      </c>
      <c r="K186" s="236" t="s">
        <v>181</v>
      </c>
      <c r="L186" s="71"/>
      <c r="M186" s="241" t="s">
        <v>21</v>
      </c>
      <c r="N186" s="242" t="s">
        <v>43</v>
      </c>
      <c r="O186" s="46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3" t="s">
        <v>95</v>
      </c>
      <c r="AT186" s="23" t="s">
        <v>172</v>
      </c>
      <c r="AU186" s="23" t="s">
        <v>80</v>
      </c>
      <c r="AY186" s="23" t="s">
        <v>169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3" t="s">
        <v>76</v>
      </c>
      <c r="BK186" s="245">
        <f>ROUND(I186*H186,2)</f>
        <v>0</v>
      </c>
      <c r="BL186" s="23" t="s">
        <v>95</v>
      </c>
      <c r="BM186" s="23" t="s">
        <v>1000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333</v>
      </c>
      <c r="G187" s="247"/>
      <c r="H187" s="251">
        <v>4.6399999999999997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76</v>
      </c>
      <c r="AY187" s="257" t="s">
        <v>169</v>
      </c>
    </row>
    <row r="188" s="1" customFormat="1" ht="25.5" customHeight="1">
      <c r="B188" s="45"/>
      <c r="C188" s="234" t="s">
        <v>334</v>
      </c>
      <c r="D188" s="234" t="s">
        <v>172</v>
      </c>
      <c r="E188" s="235" t="s">
        <v>335</v>
      </c>
      <c r="F188" s="236" t="s">
        <v>336</v>
      </c>
      <c r="G188" s="237" t="s">
        <v>219</v>
      </c>
      <c r="H188" s="238">
        <v>4.7599999999999998</v>
      </c>
      <c r="I188" s="239"/>
      <c r="J188" s="240">
        <f>ROUND(I188*H188,2)</f>
        <v>0</v>
      </c>
      <c r="K188" s="236" t="s">
        <v>181</v>
      </c>
      <c r="L188" s="71"/>
      <c r="M188" s="241" t="s">
        <v>21</v>
      </c>
      <c r="N188" s="242" t="s">
        <v>43</v>
      </c>
      <c r="O188" s="46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AR188" s="23" t="s">
        <v>95</v>
      </c>
      <c r="AT188" s="23" t="s">
        <v>172</v>
      </c>
      <c r="AU188" s="23" t="s">
        <v>80</v>
      </c>
      <c r="AY188" s="23" t="s">
        <v>169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23" t="s">
        <v>76</v>
      </c>
      <c r="BK188" s="245">
        <f>ROUND(I188*H188,2)</f>
        <v>0</v>
      </c>
      <c r="BL188" s="23" t="s">
        <v>95</v>
      </c>
      <c r="BM188" s="23" t="s">
        <v>1001</v>
      </c>
    </row>
    <row r="189" s="12" customFormat="1">
      <c r="B189" s="246"/>
      <c r="C189" s="247"/>
      <c r="D189" s="248" t="s">
        <v>183</v>
      </c>
      <c r="E189" s="249" t="s">
        <v>21</v>
      </c>
      <c r="F189" s="250" t="s">
        <v>907</v>
      </c>
      <c r="G189" s="247"/>
      <c r="H189" s="251">
        <v>2.3799999999999999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183</v>
      </c>
      <c r="AU189" s="257" t="s">
        <v>80</v>
      </c>
      <c r="AV189" s="12" t="s">
        <v>80</v>
      </c>
      <c r="AW189" s="12" t="s">
        <v>35</v>
      </c>
      <c r="AX189" s="12" t="s">
        <v>72</v>
      </c>
      <c r="AY189" s="257" t="s">
        <v>169</v>
      </c>
    </row>
    <row r="190" s="12" customFormat="1">
      <c r="B190" s="246"/>
      <c r="C190" s="247"/>
      <c r="D190" s="248" t="s">
        <v>183</v>
      </c>
      <c r="E190" s="249" t="s">
        <v>21</v>
      </c>
      <c r="F190" s="250" t="s">
        <v>908</v>
      </c>
      <c r="G190" s="247"/>
      <c r="H190" s="251">
        <v>2.3799999999999999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183</v>
      </c>
      <c r="AU190" s="257" t="s">
        <v>80</v>
      </c>
      <c r="AV190" s="12" t="s">
        <v>80</v>
      </c>
      <c r="AW190" s="12" t="s">
        <v>35</v>
      </c>
      <c r="AX190" s="12" t="s">
        <v>72</v>
      </c>
      <c r="AY190" s="257" t="s">
        <v>169</v>
      </c>
    </row>
    <row r="191" s="13" customFormat="1">
      <c r="B191" s="270"/>
      <c r="C191" s="271"/>
      <c r="D191" s="248" t="s">
        <v>183</v>
      </c>
      <c r="E191" s="272" t="s">
        <v>21</v>
      </c>
      <c r="F191" s="273" t="s">
        <v>209</v>
      </c>
      <c r="G191" s="271"/>
      <c r="H191" s="274">
        <v>4.7599999999999998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AT191" s="280" t="s">
        <v>183</v>
      </c>
      <c r="AU191" s="280" t="s">
        <v>80</v>
      </c>
      <c r="AV191" s="13" t="s">
        <v>95</v>
      </c>
      <c r="AW191" s="13" t="s">
        <v>35</v>
      </c>
      <c r="AX191" s="13" t="s">
        <v>76</v>
      </c>
      <c r="AY191" s="280" t="s">
        <v>169</v>
      </c>
    </row>
    <row r="192" s="11" customFormat="1" ht="29.88" customHeight="1">
      <c r="B192" s="218"/>
      <c r="C192" s="219"/>
      <c r="D192" s="220" t="s">
        <v>71</v>
      </c>
      <c r="E192" s="232" t="s">
        <v>340</v>
      </c>
      <c r="F192" s="232" t="s">
        <v>341</v>
      </c>
      <c r="G192" s="219"/>
      <c r="H192" s="219"/>
      <c r="I192" s="222"/>
      <c r="J192" s="233">
        <f>BK192</f>
        <v>0</v>
      </c>
      <c r="K192" s="219"/>
      <c r="L192" s="224"/>
      <c r="M192" s="225"/>
      <c r="N192" s="226"/>
      <c r="O192" s="226"/>
      <c r="P192" s="227">
        <f>SUM(P193:P201)</f>
        <v>0</v>
      </c>
      <c r="Q192" s="226"/>
      <c r="R192" s="227">
        <f>SUM(R193:R201)</f>
        <v>0</v>
      </c>
      <c r="S192" s="226"/>
      <c r="T192" s="228">
        <f>SUM(T193:T201)</f>
        <v>0</v>
      </c>
      <c r="AR192" s="229" t="s">
        <v>76</v>
      </c>
      <c r="AT192" s="230" t="s">
        <v>71</v>
      </c>
      <c r="AU192" s="230" t="s">
        <v>76</v>
      </c>
      <c r="AY192" s="229" t="s">
        <v>169</v>
      </c>
      <c r="BK192" s="231">
        <f>SUM(BK193:BK201)</f>
        <v>0</v>
      </c>
    </row>
    <row r="193" s="1" customFormat="1" ht="25.5" customHeight="1">
      <c r="B193" s="45"/>
      <c r="C193" s="234" t="s">
        <v>342</v>
      </c>
      <c r="D193" s="234" t="s">
        <v>172</v>
      </c>
      <c r="E193" s="235" t="s">
        <v>343</v>
      </c>
      <c r="F193" s="236" t="s">
        <v>344</v>
      </c>
      <c r="G193" s="237" t="s">
        <v>187</v>
      </c>
      <c r="H193" s="238">
        <v>0.89400000000000002</v>
      </c>
      <c r="I193" s="239"/>
      <c r="J193" s="240">
        <f>ROUND(I193*H193,2)</f>
        <v>0</v>
      </c>
      <c r="K193" s="236" t="s">
        <v>181</v>
      </c>
      <c r="L193" s="71"/>
      <c r="M193" s="241" t="s">
        <v>21</v>
      </c>
      <c r="N193" s="242" t="s">
        <v>43</v>
      </c>
      <c r="O193" s="46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3" t="s">
        <v>95</v>
      </c>
      <c r="AT193" s="23" t="s">
        <v>172</v>
      </c>
      <c r="AU193" s="23" t="s">
        <v>80</v>
      </c>
      <c r="AY193" s="23" t="s">
        <v>169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3" t="s">
        <v>76</v>
      </c>
      <c r="BK193" s="245">
        <f>ROUND(I193*H193,2)</f>
        <v>0</v>
      </c>
      <c r="BL193" s="23" t="s">
        <v>95</v>
      </c>
      <c r="BM193" s="23" t="s">
        <v>1002</v>
      </c>
    </row>
    <row r="194" s="1" customFormat="1" ht="38.25" customHeight="1">
      <c r="B194" s="45"/>
      <c r="C194" s="234" t="s">
        <v>346</v>
      </c>
      <c r="D194" s="234" t="s">
        <v>172</v>
      </c>
      <c r="E194" s="235" t="s">
        <v>347</v>
      </c>
      <c r="F194" s="236" t="s">
        <v>348</v>
      </c>
      <c r="G194" s="237" t="s">
        <v>187</v>
      </c>
      <c r="H194" s="238">
        <v>0.89400000000000002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1003</v>
      </c>
    </row>
    <row r="195" s="1" customFormat="1" ht="25.5" customHeight="1">
      <c r="B195" s="45"/>
      <c r="C195" s="234" t="s">
        <v>350</v>
      </c>
      <c r="D195" s="234" t="s">
        <v>172</v>
      </c>
      <c r="E195" s="235" t="s">
        <v>351</v>
      </c>
      <c r="F195" s="236" t="s">
        <v>352</v>
      </c>
      <c r="G195" s="237" t="s">
        <v>187</v>
      </c>
      <c r="H195" s="238">
        <v>0.89400000000000002</v>
      </c>
      <c r="I195" s="239"/>
      <c r="J195" s="240">
        <f>ROUND(I195*H195,2)</f>
        <v>0</v>
      </c>
      <c r="K195" s="236" t="s">
        <v>181</v>
      </c>
      <c r="L195" s="71"/>
      <c r="M195" s="241" t="s">
        <v>21</v>
      </c>
      <c r="N195" s="242" t="s">
        <v>43</v>
      </c>
      <c r="O195" s="46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AR195" s="23" t="s">
        <v>95</v>
      </c>
      <c r="AT195" s="23" t="s">
        <v>172</v>
      </c>
      <c r="AU195" s="23" t="s">
        <v>80</v>
      </c>
      <c r="AY195" s="23" t="s">
        <v>169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23" t="s">
        <v>76</v>
      </c>
      <c r="BK195" s="245">
        <f>ROUND(I195*H195,2)</f>
        <v>0</v>
      </c>
      <c r="BL195" s="23" t="s">
        <v>95</v>
      </c>
      <c r="BM195" s="23" t="s">
        <v>1004</v>
      </c>
    </row>
    <row r="196" s="1" customFormat="1" ht="25.5" customHeight="1">
      <c r="B196" s="45"/>
      <c r="C196" s="234" t="s">
        <v>354</v>
      </c>
      <c r="D196" s="234" t="s">
        <v>172</v>
      </c>
      <c r="E196" s="235" t="s">
        <v>355</v>
      </c>
      <c r="F196" s="236" t="s">
        <v>356</v>
      </c>
      <c r="G196" s="237" t="s">
        <v>187</v>
      </c>
      <c r="H196" s="238">
        <v>12.516</v>
      </c>
      <c r="I196" s="239"/>
      <c r="J196" s="240">
        <f>ROUND(I196*H196,2)</f>
        <v>0</v>
      </c>
      <c r="K196" s="236" t="s">
        <v>181</v>
      </c>
      <c r="L196" s="71"/>
      <c r="M196" s="241" t="s">
        <v>21</v>
      </c>
      <c r="N196" s="242" t="s">
        <v>43</v>
      </c>
      <c r="O196" s="46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AR196" s="23" t="s">
        <v>95</v>
      </c>
      <c r="AT196" s="23" t="s">
        <v>172</v>
      </c>
      <c r="AU196" s="23" t="s">
        <v>80</v>
      </c>
      <c r="AY196" s="23" t="s">
        <v>169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23" t="s">
        <v>76</v>
      </c>
      <c r="BK196" s="245">
        <f>ROUND(I196*H196,2)</f>
        <v>0</v>
      </c>
      <c r="BL196" s="23" t="s">
        <v>95</v>
      </c>
      <c r="BM196" s="23" t="s">
        <v>1005</v>
      </c>
    </row>
    <row r="197" s="12" customFormat="1">
      <c r="B197" s="246"/>
      <c r="C197" s="247"/>
      <c r="D197" s="248" t="s">
        <v>183</v>
      </c>
      <c r="E197" s="249" t="s">
        <v>21</v>
      </c>
      <c r="F197" s="250" t="s">
        <v>913</v>
      </c>
      <c r="G197" s="247"/>
      <c r="H197" s="251">
        <v>12.516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183</v>
      </c>
      <c r="AU197" s="257" t="s">
        <v>80</v>
      </c>
      <c r="AV197" s="12" t="s">
        <v>80</v>
      </c>
      <c r="AW197" s="12" t="s">
        <v>35</v>
      </c>
      <c r="AX197" s="12" t="s">
        <v>76</v>
      </c>
      <c r="AY197" s="257" t="s">
        <v>169</v>
      </c>
    </row>
    <row r="198" s="1" customFormat="1" ht="25.5" customHeight="1">
      <c r="B198" s="45"/>
      <c r="C198" s="234" t="s">
        <v>359</v>
      </c>
      <c r="D198" s="234" t="s">
        <v>172</v>
      </c>
      <c r="E198" s="235" t="s">
        <v>360</v>
      </c>
      <c r="F198" s="236" t="s">
        <v>361</v>
      </c>
      <c r="G198" s="237" t="s">
        <v>187</v>
      </c>
      <c r="H198" s="238">
        <v>0.77300000000000002</v>
      </c>
      <c r="I198" s="239"/>
      <c r="J198" s="240">
        <f>ROUND(I198*H198,2)</f>
        <v>0</v>
      </c>
      <c r="K198" s="236" t="s">
        <v>181</v>
      </c>
      <c r="L198" s="71"/>
      <c r="M198" s="241" t="s">
        <v>21</v>
      </c>
      <c r="N198" s="242" t="s">
        <v>43</v>
      </c>
      <c r="O198" s="46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3" t="s">
        <v>95</v>
      </c>
      <c r="AT198" s="23" t="s">
        <v>172</v>
      </c>
      <c r="AU198" s="23" t="s">
        <v>80</v>
      </c>
      <c r="AY198" s="23" t="s">
        <v>169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3" t="s">
        <v>76</v>
      </c>
      <c r="BK198" s="245">
        <f>ROUND(I198*H198,2)</f>
        <v>0</v>
      </c>
      <c r="BL198" s="23" t="s">
        <v>95</v>
      </c>
      <c r="BM198" s="23" t="s">
        <v>1006</v>
      </c>
    </row>
    <row r="199" s="12" customFormat="1">
      <c r="B199" s="246"/>
      <c r="C199" s="247"/>
      <c r="D199" s="248" t="s">
        <v>183</v>
      </c>
      <c r="E199" s="249" t="s">
        <v>21</v>
      </c>
      <c r="F199" s="250" t="s">
        <v>915</v>
      </c>
      <c r="G199" s="247"/>
      <c r="H199" s="251">
        <v>0.77300000000000002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183</v>
      </c>
      <c r="AU199" s="257" t="s">
        <v>80</v>
      </c>
      <c r="AV199" s="12" t="s">
        <v>80</v>
      </c>
      <c r="AW199" s="12" t="s">
        <v>35</v>
      </c>
      <c r="AX199" s="12" t="s">
        <v>76</v>
      </c>
      <c r="AY199" s="257" t="s">
        <v>169</v>
      </c>
    </row>
    <row r="200" s="1" customFormat="1" ht="16.5" customHeight="1">
      <c r="B200" s="45"/>
      <c r="C200" s="234" t="s">
        <v>364</v>
      </c>
      <c r="D200" s="234" t="s">
        <v>172</v>
      </c>
      <c r="E200" s="235" t="s">
        <v>365</v>
      </c>
      <c r="F200" s="236" t="s">
        <v>366</v>
      </c>
      <c r="G200" s="237" t="s">
        <v>187</v>
      </c>
      <c r="H200" s="238">
        <v>0.11700000000000001</v>
      </c>
      <c r="I200" s="239"/>
      <c r="J200" s="240">
        <f>ROUND(I200*H200,2)</f>
        <v>0</v>
      </c>
      <c r="K200" s="236" t="s">
        <v>181</v>
      </c>
      <c r="L200" s="71"/>
      <c r="M200" s="241" t="s">
        <v>21</v>
      </c>
      <c r="N200" s="242" t="s">
        <v>43</v>
      </c>
      <c r="O200" s="46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AR200" s="23" t="s">
        <v>95</v>
      </c>
      <c r="AT200" s="23" t="s">
        <v>172</v>
      </c>
      <c r="AU200" s="23" t="s">
        <v>80</v>
      </c>
      <c r="AY200" s="23" t="s">
        <v>169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23" t="s">
        <v>76</v>
      </c>
      <c r="BK200" s="245">
        <f>ROUND(I200*H200,2)</f>
        <v>0</v>
      </c>
      <c r="BL200" s="23" t="s">
        <v>95</v>
      </c>
      <c r="BM200" s="23" t="s">
        <v>1007</v>
      </c>
    </row>
    <row r="201" s="12" customFormat="1">
      <c r="B201" s="246"/>
      <c r="C201" s="247"/>
      <c r="D201" s="248" t="s">
        <v>183</v>
      </c>
      <c r="E201" s="249" t="s">
        <v>21</v>
      </c>
      <c r="F201" s="250" t="s">
        <v>917</v>
      </c>
      <c r="G201" s="247"/>
      <c r="H201" s="251">
        <v>0.11700000000000001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183</v>
      </c>
      <c r="AU201" s="257" t="s">
        <v>80</v>
      </c>
      <c r="AV201" s="12" t="s">
        <v>80</v>
      </c>
      <c r="AW201" s="12" t="s">
        <v>35</v>
      </c>
      <c r="AX201" s="12" t="s">
        <v>76</v>
      </c>
      <c r="AY201" s="257" t="s">
        <v>169</v>
      </c>
    </row>
    <row r="202" s="11" customFormat="1" ht="29.88" customHeight="1">
      <c r="B202" s="218"/>
      <c r="C202" s="219"/>
      <c r="D202" s="220" t="s">
        <v>71</v>
      </c>
      <c r="E202" s="232" t="s">
        <v>369</v>
      </c>
      <c r="F202" s="232" t="s">
        <v>370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P203</f>
        <v>0</v>
      </c>
      <c r="Q202" s="226"/>
      <c r="R202" s="227">
        <f>R203</f>
        <v>0</v>
      </c>
      <c r="S202" s="226"/>
      <c r="T202" s="228">
        <f>T203</f>
        <v>0</v>
      </c>
      <c r="AR202" s="229" t="s">
        <v>76</v>
      </c>
      <c r="AT202" s="230" t="s">
        <v>71</v>
      </c>
      <c r="AU202" s="230" t="s">
        <v>76</v>
      </c>
      <c r="AY202" s="229" t="s">
        <v>169</v>
      </c>
      <c r="BK202" s="231">
        <f>BK203</f>
        <v>0</v>
      </c>
    </row>
    <row r="203" s="1" customFormat="1" ht="38.25" customHeight="1">
      <c r="B203" s="45"/>
      <c r="C203" s="234" t="s">
        <v>371</v>
      </c>
      <c r="D203" s="234" t="s">
        <v>172</v>
      </c>
      <c r="E203" s="235" t="s">
        <v>372</v>
      </c>
      <c r="F203" s="236" t="s">
        <v>373</v>
      </c>
      <c r="G203" s="237" t="s">
        <v>187</v>
      </c>
      <c r="H203" s="238">
        <v>0.96299999999999997</v>
      </c>
      <c r="I203" s="239"/>
      <c r="J203" s="240">
        <f>ROUND(I203*H203,2)</f>
        <v>0</v>
      </c>
      <c r="K203" s="236" t="s">
        <v>181</v>
      </c>
      <c r="L203" s="71"/>
      <c r="M203" s="241" t="s">
        <v>21</v>
      </c>
      <c r="N203" s="242" t="s">
        <v>43</v>
      </c>
      <c r="O203" s="46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AR203" s="23" t="s">
        <v>95</v>
      </c>
      <c r="AT203" s="23" t="s">
        <v>172</v>
      </c>
      <c r="AU203" s="23" t="s">
        <v>80</v>
      </c>
      <c r="AY203" s="23" t="s">
        <v>169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23" t="s">
        <v>76</v>
      </c>
      <c r="BK203" s="245">
        <f>ROUND(I203*H203,2)</f>
        <v>0</v>
      </c>
      <c r="BL203" s="23" t="s">
        <v>95</v>
      </c>
      <c r="BM203" s="23" t="s">
        <v>1008</v>
      </c>
    </row>
    <row r="204" s="11" customFormat="1" ht="37.44" customHeight="1">
      <c r="B204" s="218"/>
      <c r="C204" s="219"/>
      <c r="D204" s="220" t="s">
        <v>71</v>
      </c>
      <c r="E204" s="221" t="s">
        <v>375</v>
      </c>
      <c r="F204" s="221" t="s">
        <v>376</v>
      </c>
      <c r="G204" s="219"/>
      <c r="H204" s="219"/>
      <c r="I204" s="222"/>
      <c r="J204" s="223">
        <f>BK204</f>
        <v>0</v>
      </c>
      <c r="K204" s="219"/>
      <c r="L204" s="224"/>
      <c r="M204" s="225"/>
      <c r="N204" s="226"/>
      <c r="O204" s="226"/>
      <c r="P204" s="227">
        <f>P205+P224+P240+P254</f>
        <v>0</v>
      </c>
      <c r="Q204" s="226"/>
      <c r="R204" s="227">
        <f>R205+R224+R240+R254</f>
        <v>0.28680965000000003</v>
      </c>
      <c r="S204" s="226"/>
      <c r="T204" s="228">
        <f>T205+T224+T240+T254</f>
        <v>0.12028188999999999</v>
      </c>
      <c r="AR204" s="229" t="s">
        <v>80</v>
      </c>
      <c r="AT204" s="230" t="s">
        <v>71</v>
      </c>
      <c r="AU204" s="230" t="s">
        <v>72</v>
      </c>
      <c r="AY204" s="229" t="s">
        <v>169</v>
      </c>
      <c r="BK204" s="231">
        <f>BK205+BK224+BK240+BK254</f>
        <v>0</v>
      </c>
    </row>
    <row r="205" s="11" customFormat="1" ht="19.92" customHeight="1">
      <c r="B205" s="218"/>
      <c r="C205" s="219"/>
      <c r="D205" s="220" t="s">
        <v>71</v>
      </c>
      <c r="E205" s="232" t="s">
        <v>377</v>
      </c>
      <c r="F205" s="232" t="s">
        <v>378</v>
      </c>
      <c r="G205" s="219"/>
      <c r="H205" s="219"/>
      <c r="I205" s="222"/>
      <c r="J205" s="233">
        <f>BK205</f>
        <v>0</v>
      </c>
      <c r="K205" s="219"/>
      <c r="L205" s="224"/>
      <c r="M205" s="225"/>
      <c r="N205" s="226"/>
      <c r="O205" s="226"/>
      <c r="P205" s="227">
        <f>SUM(P206:P223)</f>
        <v>0</v>
      </c>
      <c r="Q205" s="226"/>
      <c r="R205" s="227">
        <f>SUM(R206:R223)</f>
        <v>0.23394592</v>
      </c>
      <c r="S205" s="226"/>
      <c r="T205" s="228">
        <f>SUM(T206:T223)</f>
        <v>0.081069999999999989</v>
      </c>
      <c r="AR205" s="229" t="s">
        <v>80</v>
      </c>
      <c r="AT205" s="230" t="s">
        <v>71</v>
      </c>
      <c r="AU205" s="230" t="s">
        <v>76</v>
      </c>
      <c r="AY205" s="229" t="s">
        <v>169</v>
      </c>
      <c r="BK205" s="231">
        <f>SUM(BK206:BK223)</f>
        <v>0</v>
      </c>
    </row>
    <row r="206" s="1" customFormat="1" ht="16.5" customHeight="1">
      <c r="B206" s="45"/>
      <c r="C206" s="234" t="s">
        <v>379</v>
      </c>
      <c r="D206" s="234" t="s">
        <v>172</v>
      </c>
      <c r="E206" s="235" t="s">
        <v>717</v>
      </c>
      <c r="F206" s="236" t="s">
        <v>718</v>
      </c>
      <c r="G206" s="237" t="s">
        <v>225</v>
      </c>
      <c r="H206" s="238">
        <v>1</v>
      </c>
      <c r="I206" s="239"/>
      <c r="J206" s="240">
        <f>ROUND(I206*H206,2)</f>
        <v>0</v>
      </c>
      <c r="K206" s="236" t="s">
        <v>181</v>
      </c>
      <c r="L206" s="71"/>
      <c r="M206" s="241" t="s">
        <v>21</v>
      </c>
      <c r="N206" s="242" t="s">
        <v>43</v>
      </c>
      <c r="O206" s="46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AR206" s="23" t="s">
        <v>252</v>
      </c>
      <c r="AT206" s="23" t="s">
        <v>172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252</v>
      </c>
      <c r="BM206" s="23" t="s">
        <v>1009</v>
      </c>
    </row>
    <row r="207" s="12" customFormat="1">
      <c r="B207" s="246"/>
      <c r="C207" s="247"/>
      <c r="D207" s="248" t="s">
        <v>183</v>
      </c>
      <c r="E207" s="249" t="s">
        <v>21</v>
      </c>
      <c r="F207" s="250" t="s">
        <v>720</v>
      </c>
      <c r="G207" s="247"/>
      <c r="H207" s="251">
        <v>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183</v>
      </c>
      <c r="AU207" s="257" t="s">
        <v>80</v>
      </c>
      <c r="AV207" s="12" t="s">
        <v>80</v>
      </c>
      <c r="AW207" s="12" t="s">
        <v>35</v>
      </c>
      <c r="AX207" s="12" t="s">
        <v>76</v>
      </c>
      <c r="AY207" s="257" t="s">
        <v>169</v>
      </c>
    </row>
    <row r="208" s="1" customFormat="1" ht="16.5" customHeight="1">
      <c r="B208" s="45"/>
      <c r="C208" s="258" t="s">
        <v>383</v>
      </c>
      <c r="D208" s="258" t="s">
        <v>190</v>
      </c>
      <c r="E208" s="259" t="s">
        <v>721</v>
      </c>
      <c r="F208" s="260" t="s">
        <v>722</v>
      </c>
      <c r="G208" s="261" t="s">
        <v>225</v>
      </c>
      <c r="H208" s="262">
        <v>1</v>
      </c>
      <c r="I208" s="263"/>
      <c r="J208" s="264">
        <f>ROUND(I208*H208,2)</f>
        <v>0</v>
      </c>
      <c r="K208" s="260" t="s">
        <v>21</v>
      </c>
      <c r="L208" s="265"/>
      <c r="M208" s="266" t="s">
        <v>21</v>
      </c>
      <c r="N208" s="267" t="s">
        <v>43</v>
      </c>
      <c r="O208" s="46"/>
      <c r="P208" s="243">
        <f>O208*H208</f>
        <v>0</v>
      </c>
      <c r="Q208" s="243">
        <v>0.20000000000000001</v>
      </c>
      <c r="R208" s="243">
        <f>Q208*H208</f>
        <v>0.20000000000000001</v>
      </c>
      <c r="S208" s="243">
        <v>0</v>
      </c>
      <c r="T208" s="244">
        <f>S208*H208</f>
        <v>0</v>
      </c>
      <c r="AR208" s="23" t="s">
        <v>334</v>
      </c>
      <c r="AT208" s="23" t="s">
        <v>190</v>
      </c>
      <c r="AU208" s="23" t="s">
        <v>80</v>
      </c>
      <c r="AY208" s="23" t="s">
        <v>169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23" t="s">
        <v>76</v>
      </c>
      <c r="BK208" s="245">
        <f>ROUND(I208*H208,2)</f>
        <v>0</v>
      </c>
      <c r="BL208" s="23" t="s">
        <v>252</v>
      </c>
      <c r="BM208" s="23" t="s">
        <v>1010</v>
      </c>
    </row>
    <row r="209" s="1" customFormat="1" ht="38.25" customHeight="1">
      <c r="B209" s="45"/>
      <c r="C209" s="234" t="s">
        <v>391</v>
      </c>
      <c r="D209" s="234" t="s">
        <v>172</v>
      </c>
      <c r="E209" s="235" t="s">
        <v>724</v>
      </c>
      <c r="F209" s="236" t="s">
        <v>725</v>
      </c>
      <c r="G209" s="237" t="s">
        <v>225</v>
      </c>
      <c r="H209" s="238">
        <v>1</v>
      </c>
      <c r="I209" s="239"/>
      <c r="J209" s="240">
        <f>ROUND(I209*H209,2)</f>
        <v>0</v>
      </c>
      <c r="K209" s="236" t="s">
        <v>181</v>
      </c>
      <c r="L209" s="71"/>
      <c r="M209" s="241" t="s">
        <v>21</v>
      </c>
      <c r="N209" s="242" t="s">
        <v>43</v>
      </c>
      <c r="O209" s="46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AR209" s="23" t="s">
        <v>252</v>
      </c>
      <c r="AT209" s="23" t="s">
        <v>172</v>
      </c>
      <c r="AU209" s="23" t="s">
        <v>80</v>
      </c>
      <c r="AY209" s="23" t="s">
        <v>169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3" t="s">
        <v>76</v>
      </c>
      <c r="BK209" s="245">
        <f>ROUND(I209*H209,2)</f>
        <v>0</v>
      </c>
      <c r="BL209" s="23" t="s">
        <v>252</v>
      </c>
      <c r="BM209" s="23" t="s">
        <v>1011</v>
      </c>
    </row>
    <row r="210" s="12" customFormat="1">
      <c r="B210" s="246"/>
      <c r="C210" s="247"/>
      <c r="D210" s="248" t="s">
        <v>183</v>
      </c>
      <c r="E210" s="249" t="s">
        <v>21</v>
      </c>
      <c r="F210" s="250" t="s">
        <v>727</v>
      </c>
      <c r="G210" s="247"/>
      <c r="H210" s="251">
        <v>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183</v>
      </c>
      <c r="AU210" s="257" t="s">
        <v>80</v>
      </c>
      <c r="AV210" s="12" t="s">
        <v>80</v>
      </c>
      <c r="AW210" s="12" t="s">
        <v>35</v>
      </c>
      <c r="AX210" s="12" t="s">
        <v>76</v>
      </c>
      <c r="AY210" s="257" t="s">
        <v>169</v>
      </c>
    </row>
    <row r="211" s="1" customFormat="1" ht="16.5" customHeight="1">
      <c r="B211" s="45"/>
      <c r="C211" s="234" t="s">
        <v>397</v>
      </c>
      <c r="D211" s="234" t="s">
        <v>172</v>
      </c>
      <c r="E211" s="235" t="s">
        <v>380</v>
      </c>
      <c r="F211" s="236" t="s">
        <v>381</v>
      </c>
      <c r="G211" s="237" t="s">
        <v>219</v>
      </c>
      <c r="H211" s="238">
        <v>2.2000000000000002</v>
      </c>
      <c r="I211" s="239"/>
      <c r="J211" s="240">
        <f>ROUND(I211*H211,2)</f>
        <v>0</v>
      </c>
      <c r="K211" s="236" t="s">
        <v>21</v>
      </c>
      <c r="L211" s="71"/>
      <c r="M211" s="241" t="s">
        <v>21</v>
      </c>
      <c r="N211" s="242" t="s">
        <v>43</v>
      </c>
      <c r="O211" s="46"/>
      <c r="P211" s="243">
        <f>O211*H211</f>
        <v>0</v>
      </c>
      <c r="Q211" s="243">
        <v>0</v>
      </c>
      <c r="R211" s="243">
        <f>Q211*H211</f>
        <v>0</v>
      </c>
      <c r="S211" s="243">
        <v>0.00010000000000000001</v>
      </c>
      <c r="T211" s="244">
        <f>S211*H211</f>
        <v>0.00022000000000000004</v>
      </c>
      <c r="AR211" s="23" t="s">
        <v>252</v>
      </c>
      <c r="AT211" s="23" t="s">
        <v>172</v>
      </c>
      <c r="AU211" s="23" t="s">
        <v>80</v>
      </c>
      <c r="AY211" s="23" t="s">
        <v>169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23" t="s">
        <v>76</v>
      </c>
      <c r="BK211" s="245">
        <f>ROUND(I211*H211,2)</f>
        <v>0</v>
      </c>
      <c r="BL211" s="23" t="s">
        <v>252</v>
      </c>
      <c r="BM211" s="23" t="s">
        <v>1012</v>
      </c>
    </row>
    <row r="212" s="12" customFormat="1">
      <c r="B212" s="246"/>
      <c r="C212" s="247"/>
      <c r="D212" s="248" t="s">
        <v>183</v>
      </c>
      <c r="E212" s="249" t="s">
        <v>21</v>
      </c>
      <c r="F212" s="250" t="s">
        <v>923</v>
      </c>
      <c r="G212" s="247"/>
      <c r="H212" s="251">
        <v>2.2000000000000002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183</v>
      </c>
      <c r="AU212" s="257" t="s">
        <v>80</v>
      </c>
      <c r="AV212" s="12" t="s">
        <v>80</v>
      </c>
      <c r="AW212" s="12" t="s">
        <v>35</v>
      </c>
      <c r="AX212" s="12" t="s">
        <v>76</v>
      </c>
      <c r="AY212" s="257" t="s">
        <v>169</v>
      </c>
    </row>
    <row r="213" s="1" customFormat="1" ht="25.5" customHeight="1">
      <c r="B213" s="45"/>
      <c r="C213" s="234" t="s">
        <v>403</v>
      </c>
      <c r="D213" s="234" t="s">
        <v>172</v>
      </c>
      <c r="E213" s="235" t="s">
        <v>404</v>
      </c>
      <c r="F213" s="236" t="s">
        <v>405</v>
      </c>
      <c r="G213" s="237" t="s">
        <v>386</v>
      </c>
      <c r="H213" s="238">
        <v>32.432000000000002</v>
      </c>
      <c r="I213" s="239"/>
      <c r="J213" s="240">
        <f>ROUND(I213*H213,2)</f>
        <v>0</v>
      </c>
      <c r="K213" s="236" t="s">
        <v>181</v>
      </c>
      <c r="L213" s="71"/>
      <c r="M213" s="241" t="s">
        <v>21</v>
      </c>
      <c r="N213" s="242" t="s">
        <v>43</v>
      </c>
      <c r="O213" s="46"/>
      <c r="P213" s="243">
        <f>O213*H213</f>
        <v>0</v>
      </c>
      <c r="Q213" s="243">
        <v>6.0000000000000002E-05</v>
      </c>
      <c r="R213" s="243">
        <f>Q213*H213</f>
        <v>0.0019459200000000001</v>
      </c>
      <c r="S213" s="243">
        <v>0</v>
      </c>
      <c r="T213" s="244">
        <f>S213*H213</f>
        <v>0</v>
      </c>
      <c r="AR213" s="23" t="s">
        <v>252</v>
      </c>
      <c r="AT213" s="23" t="s">
        <v>172</v>
      </c>
      <c r="AU213" s="23" t="s">
        <v>80</v>
      </c>
      <c r="AY213" s="23" t="s">
        <v>169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23" t="s">
        <v>76</v>
      </c>
      <c r="BK213" s="245">
        <f>ROUND(I213*H213,2)</f>
        <v>0</v>
      </c>
      <c r="BL213" s="23" t="s">
        <v>252</v>
      </c>
      <c r="BM213" s="23" t="s">
        <v>1013</v>
      </c>
    </row>
    <row r="214" s="12" customFormat="1">
      <c r="B214" s="246"/>
      <c r="C214" s="247"/>
      <c r="D214" s="248" t="s">
        <v>183</v>
      </c>
      <c r="E214" s="249" t="s">
        <v>21</v>
      </c>
      <c r="F214" s="250" t="s">
        <v>407</v>
      </c>
      <c r="G214" s="247"/>
      <c r="H214" s="251">
        <v>30.030000000000001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183</v>
      </c>
      <c r="AU214" s="257" t="s">
        <v>80</v>
      </c>
      <c r="AV214" s="12" t="s">
        <v>80</v>
      </c>
      <c r="AW214" s="12" t="s">
        <v>35</v>
      </c>
      <c r="AX214" s="12" t="s">
        <v>72</v>
      </c>
      <c r="AY214" s="257" t="s">
        <v>169</v>
      </c>
    </row>
    <row r="215" s="12" customFormat="1">
      <c r="B215" s="246"/>
      <c r="C215" s="247"/>
      <c r="D215" s="248" t="s">
        <v>183</v>
      </c>
      <c r="E215" s="249" t="s">
        <v>21</v>
      </c>
      <c r="F215" s="250" t="s">
        <v>408</v>
      </c>
      <c r="G215" s="247"/>
      <c r="H215" s="251">
        <v>32.432000000000002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183</v>
      </c>
      <c r="AU215" s="257" t="s">
        <v>80</v>
      </c>
      <c r="AV215" s="12" t="s">
        <v>80</v>
      </c>
      <c r="AW215" s="12" t="s">
        <v>35</v>
      </c>
      <c r="AX215" s="12" t="s">
        <v>76</v>
      </c>
      <c r="AY215" s="257" t="s">
        <v>169</v>
      </c>
    </row>
    <row r="216" s="1" customFormat="1" ht="16.5" customHeight="1">
      <c r="B216" s="45"/>
      <c r="C216" s="258" t="s">
        <v>409</v>
      </c>
      <c r="D216" s="258" t="s">
        <v>190</v>
      </c>
      <c r="E216" s="259" t="s">
        <v>410</v>
      </c>
      <c r="F216" s="260" t="s">
        <v>411</v>
      </c>
      <c r="G216" s="261" t="s">
        <v>187</v>
      </c>
      <c r="H216" s="262">
        <v>0.032000000000000001</v>
      </c>
      <c r="I216" s="263"/>
      <c r="J216" s="264">
        <f>ROUND(I216*H216,2)</f>
        <v>0</v>
      </c>
      <c r="K216" s="260" t="s">
        <v>181</v>
      </c>
      <c r="L216" s="265"/>
      <c r="M216" s="266" t="s">
        <v>21</v>
      </c>
      <c r="N216" s="267" t="s">
        <v>43</v>
      </c>
      <c r="O216" s="46"/>
      <c r="P216" s="243">
        <f>O216*H216</f>
        <v>0</v>
      </c>
      <c r="Q216" s="243">
        <v>1</v>
      </c>
      <c r="R216" s="243">
        <f>Q216*H216</f>
        <v>0.032000000000000001</v>
      </c>
      <c r="S216" s="243">
        <v>0</v>
      </c>
      <c r="T216" s="244">
        <f>S216*H216</f>
        <v>0</v>
      </c>
      <c r="AR216" s="23" t="s">
        <v>334</v>
      </c>
      <c r="AT216" s="23" t="s">
        <v>190</v>
      </c>
      <c r="AU216" s="23" t="s">
        <v>80</v>
      </c>
      <c r="AY216" s="23" t="s">
        <v>169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23" t="s">
        <v>76</v>
      </c>
      <c r="BK216" s="245">
        <f>ROUND(I216*H216,2)</f>
        <v>0</v>
      </c>
      <c r="BL216" s="23" t="s">
        <v>252</v>
      </c>
      <c r="BM216" s="23" t="s">
        <v>1014</v>
      </c>
    </row>
    <row r="217" s="1" customFormat="1">
      <c r="B217" s="45"/>
      <c r="C217" s="73"/>
      <c r="D217" s="248" t="s">
        <v>194</v>
      </c>
      <c r="E217" s="73"/>
      <c r="F217" s="268" t="s">
        <v>413</v>
      </c>
      <c r="G217" s="73"/>
      <c r="H217" s="73"/>
      <c r="I217" s="202"/>
      <c r="J217" s="73"/>
      <c r="K217" s="73"/>
      <c r="L217" s="71"/>
      <c r="M217" s="269"/>
      <c r="N217" s="46"/>
      <c r="O217" s="46"/>
      <c r="P217" s="46"/>
      <c r="Q217" s="46"/>
      <c r="R217" s="46"/>
      <c r="S217" s="46"/>
      <c r="T217" s="94"/>
      <c r="AT217" s="23" t="s">
        <v>194</v>
      </c>
      <c r="AU217" s="23" t="s">
        <v>80</v>
      </c>
    </row>
    <row r="218" s="12" customFormat="1">
      <c r="B218" s="246"/>
      <c r="C218" s="247"/>
      <c r="D218" s="248" t="s">
        <v>183</v>
      </c>
      <c r="E218" s="249" t="s">
        <v>21</v>
      </c>
      <c r="F218" s="250" t="s">
        <v>414</v>
      </c>
      <c r="G218" s="247"/>
      <c r="H218" s="251">
        <v>0.029999999999999999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183</v>
      </c>
      <c r="AU218" s="257" t="s">
        <v>80</v>
      </c>
      <c r="AV218" s="12" t="s">
        <v>80</v>
      </c>
      <c r="AW218" s="12" t="s">
        <v>35</v>
      </c>
      <c r="AX218" s="12" t="s">
        <v>72</v>
      </c>
      <c r="AY218" s="257" t="s">
        <v>169</v>
      </c>
    </row>
    <row r="219" s="12" customFormat="1">
      <c r="B219" s="246"/>
      <c r="C219" s="247"/>
      <c r="D219" s="248" t="s">
        <v>183</v>
      </c>
      <c r="E219" s="249" t="s">
        <v>21</v>
      </c>
      <c r="F219" s="250" t="s">
        <v>415</v>
      </c>
      <c r="G219" s="247"/>
      <c r="H219" s="251">
        <v>0.032000000000000001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183</v>
      </c>
      <c r="AU219" s="257" t="s">
        <v>80</v>
      </c>
      <c r="AV219" s="12" t="s">
        <v>80</v>
      </c>
      <c r="AW219" s="12" t="s">
        <v>35</v>
      </c>
      <c r="AX219" s="12" t="s">
        <v>76</v>
      </c>
      <c r="AY219" s="257" t="s">
        <v>169</v>
      </c>
    </row>
    <row r="220" s="1" customFormat="1" ht="25.5" customHeight="1">
      <c r="B220" s="45"/>
      <c r="C220" s="234" t="s">
        <v>416</v>
      </c>
      <c r="D220" s="234" t="s">
        <v>172</v>
      </c>
      <c r="E220" s="235" t="s">
        <v>417</v>
      </c>
      <c r="F220" s="236" t="s">
        <v>418</v>
      </c>
      <c r="G220" s="237" t="s">
        <v>386</v>
      </c>
      <c r="H220" s="238">
        <v>80.849999999999994</v>
      </c>
      <c r="I220" s="239"/>
      <c r="J220" s="240">
        <f>ROUND(I220*H220,2)</f>
        <v>0</v>
      </c>
      <c r="K220" s="236" t="s">
        <v>181</v>
      </c>
      <c r="L220" s="71"/>
      <c r="M220" s="241" t="s">
        <v>21</v>
      </c>
      <c r="N220" s="242" t="s">
        <v>43</v>
      </c>
      <c r="O220" s="46"/>
      <c r="P220" s="243">
        <f>O220*H220</f>
        <v>0</v>
      </c>
      <c r="Q220" s="243">
        <v>0</v>
      </c>
      <c r="R220" s="243">
        <f>Q220*H220</f>
        <v>0</v>
      </c>
      <c r="S220" s="243">
        <v>0.001</v>
      </c>
      <c r="T220" s="244">
        <f>S220*H220</f>
        <v>0.080849999999999991</v>
      </c>
      <c r="AR220" s="23" t="s">
        <v>252</v>
      </c>
      <c r="AT220" s="23" t="s">
        <v>172</v>
      </c>
      <c r="AU220" s="23" t="s">
        <v>80</v>
      </c>
      <c r="AY220" s="23" t="s">
        <v>169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3" t="s">
        <v>76</v>
      </c>
      <c r="BK220" s="245">
        <f>ROUND(I220*H220,2)</f>
        <v>0</v>
      </c>
      <c r="BL220" s="23" t="s">
        <v>252</v>
      </c>
      <c r="BM220" s="23" t="s">
        <v>1015</v>
      </c>
    </row>
    <row r="221" s="12" customFormat="1">
      <c r="B221" s="246"/>
      <c r="C221" s="247"/>
      <c r="D221" s="248" t="s">
        <v>183</v>
      </c>
      <c r="E221" s="249" t="s">
        <v>21</v>
      </c>
      <c r="F221" s="250" t="s">
        <v>420</v>
      </c>
      <c r="G221" s="247"/>
      <c r="H221" s="251">
        <v>80.849999999999994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183</v>
      </c>
      <c r="AU221" s="257" t="s">
        <v>80</v>
      </c>
      <c r="AV221" s="12" t="s">
        <v>80</v>
      </c>
      <c r="AW221" s="12" t="s">
        <v>35</v>
      </c>
      <c r="AX221" s="12" t="s">
        <v>76</v>
      </c>
      <c r="AY221" s="257" t="s">
        <v>169</v>
      </c>
    </row>
    <row r="222" s="1" customFormat="1" ht="38.25" customHeight="1">
      <c r="B222" s="45"/>
      <c r="C222" s="234" t="s">
        <v>421</v>
      </c>
      <c r="D222" s="234" t="s">
        <v>172</v>
      </c>
      <c r="E222" s="235" t="s">
        <v>422</v>
      </c>
      <c r="F222" s="236" t="s">
        <v>423</v>
      </c>
      <c r="G222" s="237" t="s">
        <v>187</v>
      </c>
      <c r="H222" s="238">
        <v>0.23400000000000001</v>
      </c>
      <c r="I222" s="239"/>
      <c r="J222" s="240">
        <f>ROUND(I222*H222,2)</f>
        <v>0</v>
      </c>
      <c r="K222" s="236" t="s">
        <v>181</v>
      </c>
      <c r="L222" s="71"/>
      <c r="M222" s="241" t="s">
        <v>21</v>
      </c>
      <c r="N222" s="242" t="s">
        <v>43</v>
      </c>
      <c r="O222" s="46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3" t="s">
        <v>252</v>
      </c>
      <c r="AT222" s="23" t="s">
        <v>172</v>
      </c>
      <c r="AU222" s="23" t="s">
        <v>80</v>
      </c>
      <c r="AY222" s="23" t="s">
        <v>169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3" t="s">
        <v>76</v>
      </c>
      <c r="BK222" s="245">
        <f>ROUND(I222*H222,2)</f>
        <v>0</v>
      </c>
      <c r="BL222" s="23" t="s">
        <v>252</v>
      </c>
      <c r="BM222" s="23" t="s">
        <v>1016</v>
      </c>
    </row>
    <row r="223" s="1" customFormat="1" ht="38.25" customHeight="1">
      <c r="B223" s="45"/>
      <c r="C223" s="234" t="s">
        <v>425</v>
      </c>
      <c r="D223" s="234" t="s">
        <v>172</v>
      </c>
      <c r="E223" s="235" t="s">
        <v>426</v>
      </c>
      <c r="F223" s="236" t="s">
        <v>427</v>
      </c>
      <c r="G223" s="237" t="s">
        <v>187</v>
      </c>
      <c r="H223" s="238">
        <v>0.23400000000000001</v>
      </c>
      <c r="I223" s="239"/>
      <c r="J223" s="240">
        <f>ROUND(I223*H223,2)</f>
        <v>0</v>
      </c>
      <c r="K223" s="236" t="s">
        <v>181</v>
      </c>
      <c r="L223" s="71"/>
      <c r="M223" s="241" t="s">
        <v>21</v>
      </c>
      <c r="N223" s="242" t="s">
        <v>43</v>
      </c>
      <c r="O223" s="46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AR223" s="23" t="s">
        <v>252</v>
      </c>
      <c r="AT223" s="23" t="s">
        <v>172</v>
      </c>
      <c r="AU223" s="23" t="s">
        <v>80</v>
      </c>
      <c r="AY223" s="23" t="s">
        <v>169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23" t="s">
        <v>76</v>
      </c>
      <c r="BK223" s="245">
        <f>ROUND(I223*H223,2)</f>
        <v>0</v>
      </c>
      <c r="BL223" s="23" t="s">
        <v>252</v>
      </c>
      <c r="BM223" s="23" t="s">
        <v>1017</v>
      </c>
    </row>
    <row r="224" s="11" customFormat="1" ht="29.88" customHeight="1">
      <c r="B224" s="218"/>
      <c r="C224" s="219"/>
      <c r="D224" s="220" t="s">
        <v>71</v>
      </c>
      <c r="E224" s="232" t="s">
        <v>429</v>
      </c>
      <c r="F224" s="232" t="s">
        <v>430</v>
      </c>
      <c r="G224" s="219"/>
      <c r="H224" s="219"/>
      <c r="I224" s="222"/>
      <c r="J224" s="233">
        <f>BK224</f>
        <v>0</v>
      </c>
      <c r="K224" s="219"/>
      <c r="L224" s="224"/>
      <c r="M224" s="225"/>
      <c r="N224" s="226"/>
      <c r="O224" s="226"/>
      <c r="P224" s="227">
        <f>SUM(P225:P239)</f>
        <v>0</v>
      </c>
      <c r="Q224" s="226"/>
      <c r="R224" s="227">
        <f>SUM(R225:R239)</f>
        <v>0.01142465</v>
      </c>
      <c r="S224" s="226"/>
      <c r="T224" s="228">
        <f>SUM(T225:T239)</f>
        <v>0.039211889999999999</v>
      </c>
      <c r="AR224" s="229" t="s">
        <v>80</v>
      </c>
      <c r="AT224" s="230" t="s">
        <v>71</v>
      </c>
      <c r="AU224" s="230" t="s">
        <v>76</v>
      </c>
      <c r="AY224" s="229" t="s">
        <v>169</v>
      </c>
      <c r="BK224" s="231">
        <f>SUM(BK225:BK239)</f>
        <v>0</v>
      </c>
    </row>
    <row r="225" s="1" customFormat="1" ht="16.5" customHeight="1">
      <c r="B225" s="45"/>
      <c r="C225" s="234" t="s">
        <v>431</v>
      </c>
      <c r="D225" s="234" t="s">
        <v>172</v>
      </c>
      <c r="E225" s="235" t="s">
        <v>432</v>
      </c>
      <c r="F225" s="236" t="s">
        <v>433</v>
      </c>
      <c r="G225" s="237" t="s">
        <v>199</v>
      </c>
      <c r="H225" s="238">
        <v>0.35699999999999998</v>
      </c>
      <c r="I225" s="239"/>
      <c r="J225" s="240">
        <f>ROUND(I225*H225,2)</f>
        <v>0</v>
      </c>
      <c r="K225" s="236" t="s">
        <v>181</v>
      </c>
      <c r="L225" s="71"/>
      <c r="M225" s="241" t="s">
        <v>21</v>
      </c>
      <c r="N225" s="242" t="s">
        <v>43</v>
      </c>
      <c r="O225" s="46"/>
      <c r="P225" s="243">
        <f>O225*H225</f>
        <v>0</v>
      </c>
      <c r="Q225" s="243">
        <v>0</v>
      </c>
      <c r="R225" s="243">
        <f>Q225*H225</f>
        <v>0</v>
      </c>
      <c r="S225" s="243">
        <v>0.083169999999999994</v>
      </c>
      <c r="T225" s="244">
        <f>S225*H225</f>
        <v>0.029691689999999996</v>
      </c>
      <c r="AR225" s="23" t="s">
        <v>252</v>
      </c>
      <c r="AT225" s="23" t="s">
        <v>172</v>
      </c>
      <c r="AU225" s="23" t="s">
        <v>80</v>
      </c>
      <c r="AY225" s="23" t="s">
        <v>169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23" t="s">
        <v>76</v>
      </c>
      <c r="BK225" s="245">
        <f>ROUND(I225*H225,2)</f>
        <v>0</v>
      </c>
      <c r="BL225" s="23" t="s">
        <v>252</v>
      </c>
      <c r="BM225" s="23" t="s">
        <v>1018</v>
      </c>
    </row>
    <row r="226" s="12" customFormat="1">
      <c r="B226" s="246"/>
      <c r="C226" s="247"/>
      <c r="D226" s="248" t="s">
        <v>183</v>
      </c>
      <c r="E226" s="249" t="s">
        <v>21</v>
      </c>
      <c r="F226" s="250" t="s">
        <v>930</v>
      </c>
      <c r="G226" s="247"/>
      <c r="H226" s="251">
        <v>0.35699999999999998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183</v>
      </c>
      <c r="AU226" s="257" t="s">
        <v>80</v>
      </c>
      <c r="AV226" s="12" t="s">
        <v>80</v>
      </c>
      <c r="AW226" s="12" t="s">
        <v>35</v>
      </c>
      <c r="AX226" s="12" t="s">
        <v>72</v>
      </c>
      <c r="AY226" s="257" t="s">
        <v>169</v>
      </c>
    </row>
    <row r="227" s="13" customFormat="1">
      <c r="B227" s="270"/>
      <c r="C227" s="271"/>
      <c r="D227" s="248" t="s">
        <v>183</v>
      </c>
      <c r="E227" s="272" t="s">
        <v>21</v>
      </c>
      <c r="F227" s="273" t="s">
        <v>209</v>
      </c>
      <c r="G227" s="271"/>
      <c r="H227" s="274">
        <v>0.35699999999999998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AT227" s="280" t="s">
        <v>183</v>
      </c>
      <c r="AU227" s="280" t="s">
        <v>80</v>
      </c>
      <c r="AV227" s="13" t="s">
        <v>95</v>
      </c>
      <c r="AW227" s="13" t="s">
        <v>35</v>
      </c>
      <c r="AX227" s="13" t="s">
        <v>76</v>
      </c>
      <c r="AY227" s="280" t="s">
        <v>169</v>
      </c>
    </row>
    <row r="228" s="1" customFormat="1" ht="25.5" customHeight="1">
      <c r="B228" s="45"/>
      <c r="C228" s="234" t="s">
        <v>436</v>
      </c>
      <c r="D228" s="234" t="s">
        <v>172</v>
      </c>
      <c r="E228" s="235" t="s">
        <v>437</v>
      </c>
      <c r="F228" s="236" t="s">
        <v>438</v>
      </c>
      <c r="G228" s="237" t="s">
        <v>225</v>
      </c>
      <c r="H228" s="238">
        <v>15.867000000000001</v>
      </c>
      <c r="I228" s="239"/>
      <c r="J228" s="240">
        <f>ROUND(I228*H228,2)</f>
        <v>0</v>
      </c>
      <c r="K228" s="236" t="s">
        <v>181</v>
      </c>
      <c r="L228" s="71"/>
      <c r="M228" s="241" t="s">
        <v>21</v>
      </c>
      <c r="N228" s="242" t="s">
        <v>43</v>
      </c>
      <c r="O228" s="46"/>
      <c r="P228" s="243">
        <f>O228*H228</f>
        <v>0</v>
      </c>
      <c r="Q228" s="243">
        <v>0.00014999999999999999</v>
      </c>
      <c r="R228" s="243">
        <f>Q228*H228</f>
        <v>0.0023800499999999999</v>
      </c>
      <c r="S228" s="243">
        <v>0.00059999999999999995</v>
      </c>
      <c r="T228" s="244">
        <f>S228*H228</f>
        <v>0.0095201999999999995</v>
      </c>
      <c r="AR228" s="23" t="s">
        <v>252</v>
      </c>
      <c r="AT228" s="23" t="s">
        <v>172</v>
      </c>
      <c r="AU228" s="23" t="s">
        <v>80</v>
      </c>
      <c r="AY228" s="23" t="s">
        <v>169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23" t="s">
        <v>76</v>
      </c>
      <c r="BK228" s="245">
        <f>ROUND(I228*H228,2)</f>
        <v>0</v>
      </c>
      <c r="BL228" s="23" t="s">
        <v>252</v>
      </c>
      <c r="BM228" s="23" t="s">
        <v>1019</v>
      </c>
    </row>
    <row r="229" s="12" customFormat="1">
      <c r="B229" s="246"/>
      <c r="C229" s="247"/>
      <c r="D229" s="248" t="s">
        <v>183</v>
      </c>
      <c r="E229" s="249" t="s">
        <v>21</v>
      </c>
      <c r="F229" s="250" t="s">
        <v>932</v>
      </c>
      <c r="G229" s="247"/>
      <c r="H229" s="251">
        <v>15.867000000000001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183</v>
      </c>
      <c r="AU229" s="257" t="s">
        <v>80</v>
      </c>
      <c r="AV229" s="12" t="s">
        <v>80</v>
      </c>
      <c r="AW229" s="12" t="s">
        <v>35</v>
      </c>
      <c r="AX229" s="12" t="s">
        <v>72</v>
      </c>
      <c r="AY229" s="257" t="s">
        <v>169</v>
      </c>
    </row>
    <row r="230" s="13" customFormat="1">
      <c r="B230" s="270"/>
      <c r="C230" s="271"/>
      <c r="D230" s="248" t="s">
        <v>183</v>
      </c>
      <c r="E230" s="272" t="s">
        <v>21</v>
      </c>
      <c r="F230" s="273" t="s">
        <v>209</v>
      </c>
      <c r="G230" s="271"/>
      <c r="H230" s="274">
        <v>15.867000000000001</v>
      </c>
      <c r="I230" s="275"/>
      <c r="J230" s="271"/>
      <c r="K230" s="271"/>
      <c r="L230" s="276"/>
      <c r="M230" s="277"/>
      <c r="N230" s="278"/>
      <c r="O230" s="278"/>
      <c r="P230" s="278"/>
      <c r="Q230" s="278"/>
      <c r="R230" s="278"/>
      <c r="S230" s="278"/>
      <c r="T230" s="279"/>
      <c r="AT230" s="280" t="s">
        <v>183</v>
      </c>
      <c r="AU230" s="280" t="s">
        <v>80</v>
      </c>
      <c r="AV230" s="13" t="s">
        <v>95</v>
      </c>
      <c r="AW230" s="13" t="s">
        <v>35</v>
      </c>
      <c r="AX230" s="13" t="s">
        <v>76</v>
      </c>
      <c r="AY230" s="280" t="s">
        <v>169</v>
      </c>
    </row>
    <row r="231" s="1" customFormat="1" ht="16.5" customHeight="1">
      <c r="B231" s="45"/>
      <c r="C231" s="258" t="s">
        <v>441</v>
      </c>
      <c r="D231" s="258" t="s">
        <v>190</v>
      </c>
      <c r="E231" s="259" t="s">
        <v>442</v>
      </c>
      <c r="F231" s="260" t="s">
        <v>443</v>
      </c>
      <c r="G231" s="261" t="s">
        <v>199</v>
      </c>
      <c r="H231" s="262">
        <v>0.39300000000000002</v>
      </c>
      <c r="I231" s="263"/>
      <c r="J231" s="264">
        <f>ROUND(I231*H231,2)</f>
        <v>0</v>
      </c>
      <c r="K231" s="260" t="s">
        <v>21</v>
      </c>
      <c r="L231" s="265"/>
      <c r="M231" s="266" t="s">
        <v>21</v>
      </c>
      <c r="N231" s="267" t="s">
        <v>43</v>
      </c>
      <c r="O231" s="46"/>
      <c r="P231" s="243">
        <f>O231*H231</f>
        <v>0</v>
      </c>
      <c r="Q231" s="243">
        <v>0.018200000000000001</v>
      </c>
      <c r="R231" s="243">
        <f>Q231*H231</f>
        <v>0.0071526000000000003</v>
      </c>
      <c r="S231" s="243">
        <v>0</v>
      </c>
      <c r="T231" s="244">
        <f>S231*H231</f>
        <v>0</v>
      </c>
      <c r="AR231" s="23" t="s">
        <v>334</v>
      </c>
      <c r="AT231" s="23" t="s">
        <v>190</v>
      </c>
      <c r="AU231" s="23" t="s">
        <v>80</v>
      </c>
      <c r="AY231" s="23" t="s">
        <v>169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23" t="s">
        <v>76</v>
      </c>
      <c r="BK231" s="245">
        <f>ROUND(I231*H231,2)</f>
        <v>0</v>
      </c>
      <c r="BL231" s="23" t="s">
        <v>252</v>
      </c>
      <c r="BM231" s="23" t="s">
        <v>1020</v>
      </c>
    </row>
    <row r="232" s="12" customFormat="1">
      <c r="B232" s="246"/>
      <c r="C232" s="247"/>
      <c r="D232" s="248" t="s">
        <v>183</v>
      </c>
      <c r="E232" s="249" t="s">
        <v>21</v>
      </c>
      <c r="F232" s="250" t="s">
        <v>934</v>
      </c>
      <c r="G232" s="247"/>
      <c r="H232" s="251">
        <v>0.35699999999999998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183</v>
      </c>
      <c r="AU232" s="257" t="s">
        <v>80</v>
      </c>
      <c r="AV232" s="12" t="s">
        <v>80</v>
      </c>
      <c r="AW232" s="12" t="s">
        <v>35</v>
      </c>
      <c r="AX232" s="12" t="s">
        <v>72</v>
      </c>
      <c r="AY232" s="257" t="s">
        <v>169</v>
      </c>
    </row>
    <row r="233" s="12" customFormat="1">
      <c r="B233" s="246"/>
      <c r="C233" s="247"/>
      <c r="D233" s="248" t="s">
        <v>183</v>
      </c>
      <c r="E233" s="249" t="s">
        <v>21</v>
      </c>
      <c r="F233" s="250" t="s">
        <v>935</v>
      </c>
      <c r="G233" s="247"/>
      <c r="H233" s="251">
        <v>0.39300000000000002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183</v>
      </c>
      <c r="AU233" s="257" t="s">
        <v>80</v>
      </c>
      <c r="AV233" s="12" t="s">
        <v>80</v>
      </c>
      <c r="AW233" s="12" t="s">
        <v>35</v>
      </c>
      <c r="AX233" s="12" t="s">
        <v>76</v>
      </c>
      <c r="AY233" s="257" t="s">
        <v>169</v>
      </c>
    </row>
    <row r="234" s="1" customFormat="1" ht="25.5" customHeight="1">
      <c r="B234" s="45"/>
      <c r="C234" s="234" t="s">
        <v>446</v>
      </c>
      <c r="D234" s="234" t="s">
        <v>172</v>
      </c>
      <c r="E234" s="235" t="s">
        <v>447</v>
      </c>
      <c r="F234" s="236" t="s">
        <v>448</v>
      </c>
      <c r="G234" s="237" t="s">
        <v>219</v>
      </c>
      <c r="H234" s="238">
        <v>2.2000000000000002</v>
      </c>
      <c r="I234" s="239"/>
      <c r="J234" s="240">
        <f>ROUND(I234*H234,2)</f>
        <v>0</v>
      </c>
      <c r="K234" s="236" t="s">
        <v>181</v>
      </c>
      <c r="L234" s="71"/>
      <c r="M234" s="241" t="s">
        <v>21</v>
      </c>
      <c r="N234" s="242" t="s">
        <v>43</v>
      </c>
      <c r="O234" s="46"/>
      <c r="P234" s="243">
        <f>O234*H234</f>
        <v>0</v>
      </c>
      <c r="Q234" s="243">
        <v>0.00020000000000000001</v>
      </c>
      <c r="R234" s="243">
        <f>Q234*H234</f>
        <v>0.00044000000000000007</v>
      </c>
      <c r="S234" s="243">
        <v>0</v>
      </c>
      <c r="T234" s="244">
        <f>S234*H234</f>
        <v>0</v>
      </c>
      <c r="AR234" s="23" t="s">
        <v>252</v>
      </c>
      <c r="AT234" s="23" t="s">
        <v>172</v>
      </c>
      <c r="AU234" s="23" t="s">
        <v>80</v>
      </c>
      <c r="AY234" s="23" t="s">
        <v>169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23" t="s">
        <v>76</v>
      </c>
      <c r="BK234" s="245">
        <f>ROUND(I234*H234,2)</f>
        <v>0</v>
      </c>
      <c r="BL234" s="23" t="s">
        <v>252</v>
      </c>
      <c r="BM234" s="23" t="s">
        <v>1021</v>
      </c>
    </row>
    <row r="235" s="12" customFormat="1">
      <c r="B235" s="246"/>
      <c r="C235" s="247"/>
      <c r="D235" s="248" t="s">
        <v>183</v>
      </c>
      <c r="E235" s="249" t="s">
        <v>21</v>
      </c>
      <c r="F235" s="250" t="s">
        <v>937</v>
      </c>
      <c r="G235" s="247"/>
      <c r="H235" s="251">
        <v>2.2000000000000002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183</v>
      </c>
      <c r="AU235" s="257" t="s">
        <v>80</v>
      </c>
      <c r="AV235" s="12" t="s">
        <v>80</v>
      </c>
      <c r="AW235" s="12" t="s">
        <v>35</v>
      </c>
      <c r="AX235" s="12" t="s">
        <v>76</v>
      </c>
      <c r="AY235" s="257" t="s">
        <v>169</v>
      </c>
    </row>
    <row r="236" s="1" customFormat="1" ht="16.5" customHeight="1">
      <c r="B236" s="45"/>
      <c r="C236" s="258" t="s">
        <v>451</v>
      </c>
      <c r="D236" s="258" t="s">
        <v>190</v>
      </c>
      <c r="E236" s="259" t="s">
        <v>452</v>
      </c>
      <c r="F236" s="260" t="s">
        <v>453</v>
      </c>
      <c r="G236" s="261" t="s">
        <v>219</v>
      </c>
      <c r="H236" s="262">
        <v>2.4199999999999999</v>
      </c>
      <c r="I236" s="263"/>
      <c r="J236" s="264">
        <f>ROUND(I236*H236,2)</f>
        <v>0</v>
      </c>
      <c r="K236" s="260" t="s">
        <v>181</v>
      </c>
      <c r="L236" s="265"/>
      <c r="M236" s="266" t="s">
        <v>21</v>
      </c>
      <c r="N236" s="267" t="s">
        <v>43</v>
      </c>
      <c r="O236" s="46"/>
      <c r="P236" s="243">
        <f>O236*H236</f>
        <v>0</v>
      </c>
      <c r="Q236" s="243">
        <v>0.00059999999999999995</v>
      </c>
      <c r="R236" s="243">
        <f>Q236*H236</f>
        <v>0.0014519999999999997</v>
      </c>
      <c r="S236" s="243">
        <v>0</v>
      </c>
      <c r="T236" s="244">
        <f>S236*H236</f>
        <v>0</v>
      </c>
      <c r="AR236" s="23" t="s">
        <v>334</v>
      </c>
      <c r="AT236" s="23" t="s">
        <v>190</v>
      </c>
      <c r="AU236" s="23" t="s">
        <v>80</v>
      </c>
      <c r="AY236" s="23" t="s">
        <v>169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3" t="s">
        <v>76</v>
      </c>
      <c r="BK236" s="245">
        <f>ROUND(I236*H236,2)</f>
        <v>0</v>
      </c>
      <c r="BL236" s="23" t="s">
        <v>252</v>
      </c>
      <c r="BM236" s="23" t="s">
        <v>1022</v>
      </c>
    </row>
    <row r="237" s="12" customFormat="1">
      <c r="B237" s="246"/>
      <c r="C237" s="247"/>
      <c r="D237" s="248" t="s">
        <v>183</v>
      </c>
      <c r="E237" s="249" t="s">
        <v>21</v>
      </c>
      <c r="F237" s="250" t="s">
        <v>939</v>
      </c>
      <c r="G237" s="247"/>
      <c r="H237" s="251">
        <v>2.4199999999999999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183</v>
      </c>
      <c r="AU237" s="257" t="s">
        <v>80</v>
      </c>
      <c r="AV237" s="12" t="s">
        <v>80</v>
      </c>
      <c r="AW237" s="12" t="s">
        <v>35</v>
      </c>
      <c r="AX237" s="12" t="s">
        <v>76</v>
      </c>
      <c r="AY237" s="257" t="s">
        <v>169</v>
      </c>
    </row>
    <row r="238" s="1" customFormat="1" ht="38.25" customHeight="1">
      <c r="B238" s="45"/>
      <c r="C238" s="234" t="s">
        <v>456</v>
      </c>
      <c r="D238" s="234" t="s">
        <v>172</v>
      </c>
      <c r="E238" s="235" t="s">
        <v>457</v>
      </c>
      <c r="F238" s="236" t="s">
        <v>458</v>
      </c>
      <c r="G238" s="237" t="s">
        <v>187</v>
      </c>
      <c r="H238" s="238">
        <v>0.010999999999999999</v>
      </c>
      <c r="I238" s="239"/>
      <c r="J238" s="240">
        <f>ROUND(I238*H238,2)</f>
        <v>0</v>
      </c>
      <c r="K238" s="236" t="s">
        <v>181</v>
      </c>
      <c r="L238" s="71"/>
      <c r="M238" s="241" t="s">
        <v>21</v>
      </c>
      <c r="N238" s="242" t="s">
        <v>43</v>
      </c>
      <c r="O238" s="46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AR238" s="23" t="s">
        <v>252</v>
      </c>
      <c r="AT238" s="23" t="s">
        <v>172</v>
      </c>
      <c r="AU238" s="23" t="s">
        <v>80</v>
      </c>
      <c r="AY238" s="23" t="s">
        <v>169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3" t="s">
        <v>76</v>
      </c>
      <c r="BK238" s="245">
        <f>ROUND(I238*H238,2)</f>
        <v>0</v>
      </c>
      <c r="BL238" s="23" t="s">
        <v>252</v>
      </c>
      <c r="BM238" s="23" t="s">
        <v>1023</v>
      </c>
    </row>
    <row r="239" s="1" customFormat="1" ht="38.25" customHeight="1">
      <c r="B239" s="45"/>
      <c r="C239" s="234" t="s">
        <v>460</v>
      </c>
      <c r="D239" s="234" t="s">
        <v>172</v>
      </c>
      <c r="E239" s="235" t="s">
        <v>461</v>
      </c>
      <c r="F239" s="236" t="s">
        <v>462</v>
      </c>
      <c r="G239" s="237" t="s">
        <v>187</v>
      </c>
      <c r="H239" s="238">
        <v>0.010999999999999999</v>
      </c>
      <c r="I239" s="239"/>
      <c r="J239" s="240">
        <f>ROUND(I239*H239,2)</f>
        <v>0</v>
      </c>
      <c r="K239" s="236" t="s">
        <v>181</v>
      </c>
      <c r="L239" s="71"/>
      <c r="M239" s="241" t="s">
        <v>21</v>
      </c>
      <c r="N239" s="242" t="s">
        <v>43</v>
      </c>
      <c r="O239" s="46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3" t="s">
        <v>252</v>
      </c>
      <c r="AT239" s="23" t="s">
        <v>172</v>
      </c>
      <c r="AU239" s="23" t="s">
        <v>80</v>
      </c>
      <c r="AY239" s="23" t="s">
        <v>169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3" t="s">
        <v>76</v>
      </c>
      <c r="BK239" s="245">
        <f>ROUND(I239*H239,2)</f>
        <v>0</v>
      </c>
      <c r="BL239" s="23" t="s">
        <v>252</v>
      </c>
      <c r="BM239" s="23" t="s">
        <v>1024</v>
      </c>
    </row>
    <row r="240" s="11" customFormat="1" ht="29.88" customHeight="1">
      <c r="B240" s="218"/>
      <c r="C240" s="219"/>
      <c r="D240" s="220" t="s">
        <v>71</v>
      </c>
      <c r="E240" s="232" t="s">
        <v>464</v>
      </c>
      <c r="F240" s="232" t="s">
        <v>465</v>
      </c>
      <c r="G240" s="219"/>
      <c r="H240" s="219"/>
      <c r="I240" s="222"/>
      <c r="J240" s="233">
        <f>BK240</f>
        <v>0</v>
      </c>
      <c r="K240" s="219"/>
      <c r="L240" s="224"/>
      <c r="M240" s="225"/>
      <c r="N240" s="226"/>
      <c r="O240" s="226"/>
      <c r="P240" s="227">
        <f>SUM(P241:P253)</f>
        <v>0</v>
      </c>
      <c r="Q240" s="226"/>
      <c r="R240" s="227">
        <f>SUM(R241:R253)</f>
        <v>0.0075500599999999999</v>
      </c>
      <c r="S240" s="226"/>
      <c r="T240" s="228">
        <f>SUM(T241:T253)</f>
        <v>0</v>
      </c>
      <c r="AR240" s="229" t="s">
        <v>80</v>
      </c>
      <c r="AT240" s="230" t="s">
        <v>71</v>
      </c>
      <c r="AU240" s="230" t="s">
        <v>76</v>
      </c>
      <c r="AY240" s="229" t="s">
        <v>169</v>
      </c>
      <c r="BK240" s="231">
        <f>SUM(BK241:BK253)</f>
        <v>0</v>
      </c>
    </row>
    <row r="241" s="1" customFormat="1" ht="16.5" customHeight="1">
      <c r="B241" s="45"/>
      <c r="C241" s="234" t="s">
        <v>466</v>
      </c>
      <c r="D241" s="234" t="s">
        <v>172</v>
      </c>
      <c r="E241" s="235" t="s">
        <v>467</v>
      </c>
      <c r="F241" s="236" t="s">
        <v>468</v>
      </c>
      <c r="G241" s="237" t="s">
        <v>199</v>
      </c>
      <c r="H241" s="238">
        <v>10.433999999999999</v>
      </c>
      <c r="I241" s="239"/>
      <c r="J241" s="240">
        <f>ROUND(I241*H241,2)</f>
        <v>0</v>
      </c>
      <c r="K241" s="236" t="s">
        <v>181</v>
      </c>
      <c r="L241" s="71"/>
      <c r="M241" s="241" t="s">
        <v>21</v>
      </c>
      <c r="N241" s="242" t="s">
        <v>43</v>
      </c>
      <c r="O241" s="46"/>
      <c r="P241" s="243">
        <f>O241*H241</f>
        <v>0</v>
      </c>
      <c r="Q241" s="243">
        <v>0.00012999999999999999</v>
      </c>
      <c r="R241" s="243">
        <f>Q241*H241</f>
        <v>0.0013564199999999999</v>
      </c>
      <c r="S241" s="243">
        <v>0</v>
      </c>
      <c r="T241" s="244">
        <f>S241*H241</f>
        <v>0</v>
      </c>
      <c r="AR241" s="23" t="s">
        <v>252</v>
      </c>
      <c r="AT241" s="23" t="s">
        <v>172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1025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470</v>
      </c>
      <c r="G242" s="247"/>
      <c r="H242" s="251">
        <v>1.6799999999999999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72</v>
      </c>
      <c r="AY242" s="257" t="s">
        <v>169</v>
      </c>
    </row>
    <row r="243" s="12" customFormat="1">
      <c r="B243" s="246"/>
      <c r="C243" s="247"/>
      <c r="D243" s="248" t="s">
        <v>183</v>
      </c>
      <c r="E243" s="249" t="s">
        <v>21</v>
      </c>
      <c r="F243" s="250" t="s">
        <v>471</v>
      </c>
      <c r="G243" s="247"/>
      <c r="H243" s="251">
        <v>7.54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183</v>
      </c>
      <c r="AU243" s="257" t="s">
        <v>80</v>
      </c>
      <c r="AV243" s="12" t="s">
        <v>80</v>
      </c>
      <c r="AW243" s="12" t="s">
        <v>35</v>
      </c>
      <c r="AX243" s="12" t="s">
        <v>72</v>
      </c>
      <c r="AY243" s="257" t="s">
        <v>169</v>
      </c>
    </row>
    <row r="244" s="12" customFormat="1">
      <c r="B244" s="246"/>
      <c r="C244" s="247"/>
      <c r="D244" s="248" t="s">
        <v>183</v>
      </c>
      <c r="E244" s="249" t="s">
        <v>21</v>
      </c>
      <c r="F244" s="250" t="s">
        <v>472</v>
      </c>
      <c r="G244" s="247"/>
      <c r="H244" s="251">
        <v>1.214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183</v>
      </c>
      <c r="AU244" s="257" t="s">
        <v>80</v>
      </c>
      <c r="AV244" s="12" t="s">
        <v>80</v>
      </c>
      <c r="AW244" s="12" t="s">
        <v>35</v>
      </c>
      <c r="AX244" s="12" t="s">
        <v>72</v>
      </c>
      <c r="AY244" s="257" t="s">
        <v>169</v>
      </c>
    </row>
    <row r="245" s="13" customFormat="1">
      <c r="B245" s="270"/>
      <c r="C245" s="271"/>
      <c r="D245" s="248" t="s">
        <v>183</v>
      </c>
      <c r="E245" s="272" t="s">
        <v>21</v>
      </c>
      <c r="F245" s="273" t="s">
        <v>209</v>
      </c>
      <c r="G245" s="271"/>
      <c r="H245" s="274">
        <v>10.433999999999999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AT245" s="280" t="s">
        <v>183</v>
      </c>
      <c r="AU245" s="280" t="s">
        <v>80</v>
      </c>
      <c r="AV245" s="13" t="s">
        <v>95</v>
      </c>
      <c r="AW245" s="13" t="s">
        <v>35</v>
      </c>
      <c r="AX245" s="13" t="s">
        <v>76</v>
      </c>
      <c r="AY245" s="280" t="s">
        <v>169</v>
      </c>
    </row>
    <row r="246" s="1" customFormat="1" ht="16.5" customHeight="1">
      <c r="B246" s="45"/>
      <c r="C246" s="234" t="s">
        <v>473</v>
      </c>
      <c r="D246" s="234" t="s">
        <v>172</v>
      </c>
      <c r="E246" s="235" t="s">
        <v>474</v>
      </c>
      <c r="F246" s="236" t="s">
        <v>475</v>
      </c>
      <c r="G246" s="237" t="s">
        <v>199</v>
      </c>
      <c r="H246" s="238">
        <v>10.433999999999999</v>
      </c>
      <c r="I246" s="239"/>
      <c r="J246" s="240">
        <f>ROUND(I246*H246,2)</f>
        <v>0</v>
      </c>
      <c r="K246" s="236" t="s">
        <v>181</v>
      </c>
      <c r="L246" s="71"/>
      <c r="M246" s="241" t="s">
        <v>21</v>
      </c>
      <c r="N246" s="242" t="s">
        <v>43</v>
      </c>
      <c r="O246" s="46"/>
      <c r="P246" s="243">
        <f>O246*H246</f>
        <v>0</v>
      </c>
      <c r="Q246" s="243">
        <v>0.00023000000000000001</v>
      </c>
      <c r="R246" s="243">
        <f>Q246*H246</f>
        <v>0.00239982</v>
      </c>
      <c r="S246" s="243">
        <v>0</v>
      </c>
      <c r="T246" s="244">
        <f>S246*H246</f>
        <v>0</v>
      </c>
      <c r="AR246" s="23" t="s">
        <v>252</v>
      </c>
      <c r="AT246" s="23" t="s">
        <v>172</v>
      </c>
      <c r="AU246" s="23" t="s">
        <v>80</v>
      </c>
      <c r="AY246" s="23" t="s">
        <v>169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3" t="s">
        <v>76</v>
      </c>
      <c r="BK246" s="245">
        <f>ROUND(I246*H246,2)</f>
        <v>0</v>
      </c>
      <c r="BL246" s="23" t="s">
        <v>252</v>
      </c>
      <c r="BM246" s="23" t="s">
        <v>1026</v>
      </c>
    </row>
    <row r="247" s="1" customFormat="1" ht="25.5" customHeight="1">
      <c r="B247" s="45"/>
      <c r="C247" s="234" t="s">
        <v>477</v>
      </c>
      <c r="D247" s="234" t="s">
        <v>172</v>
      </c>
      <c r="E247" s="235" t="s">
        <v>478</v>
      </c>
      <c r="F247" s="236" t="s">
        <v>479</v>
      </c>
      <c r="G247" s="237" t="s">
        <v>199</v>
      </c>
      <c r="H247" s="238">
        <v>10.433999999999999</v>
      </c>
      <c r="I247" s="239"/>
      <c r="J247" s="240">
        <f>ROUND(I247*H247,2)</f>
        <v>0</v>
      </c>
      <c r="K247" s="236" t="s">
        <v>181</v>
      </c>
      <c r="L247" s="71"/>
      <c r="M247" s="241" t="s">
        <v>21</v>
      </c>
      <c r="N247" s="242" t="s">
        <v>43</v>
      </c>
      <c r="O247" s="46"/>
      <c r="P247" s="243">
        <f>O247*H247</f>
        <v>0</v>
      </c>
      <c r="Q247" s="243">
        <v>0.00023000000000000001</v>
      </c>
      <c r="R247" s="243">
        <f>Q247*H247</f>
        <v>0.00239982</v>
      </c>
      <c r="S247" s="243">
        <v>0</v>
      </c>
      <c r="T247" s="244">
        <f>S247*H247</f>
        <v>0</v>
      </c>
      <c r="AR247" s="23" t="s">
        <v>252</v>
      </c>
      <c r="AT247" s="23" t="s">
        <v>172</v>
      </c>
      <c r="AU247" s="23" t="s">
        <v>80</v>
      </c>
      <c r="AY247" s="23" t="s">
        <v>169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3" t="s">
        <v>76</v>
      </c>
      <c r="BK247" s="245">
        <f>ROUND(I247*H247,2)</f>
        <v>0</v>
      </c>
      <c r="BL247" s="23" t="s">
        <v>252</v>
      </c>
      <c r="BM247" s="23" t="s">
        <v>1027</v>
      </c>
    </row>
    <row r="248" s="1" customFormat="1" ht="16.5" customHeight="1">
      <c r="B248" s="45"/>
      <c r="C248" s="234" t="s">
        <v>481</v>
      </c>
      <c r="D248" s="234" t="s">
        <v>172</v>
      </c>
      <c r="E248" s="235" t="s">
        <v>482</v>
      </c>
      <c r="F248" s="236" t="s">
        <v>483</v>
      </c>
      <c r="G248" s="237" t="s">
        <v>199</v>
      </c>
      <c r="H248" s="238">
        <v>0.68000000000000005</v>
      </c>
      <c r="I248" s="239"/>
      <c r="J248" s="240">
        <f>ROUND(I248*H248,2)</f>
        <v>0</v>
      </c>
      <c r="K248" s="236" t="s">
        <v>181</v>
      </c>
      <c r="L248" s="71"/>
      <c r="M248" s="241" t="s">
        <v>21</v>
      </c>
      <c r="N248" s="242" t="s">
        <v>43</v>
      </c>
      <c r="O248" s="46"/>
      <c r="P248" s="243">
        <f>O248*H248</f>
        <v>0</v>
      </c>
      <c r="Q248" s="243">
        <v>0.0015</v>
      </c>
      <c r="R248" s="243">
        <f>Q248*H248</f>
        <v>0.0010200000000000001</v>
      </c>
      <c r="S248" s="243">
        <v>0</v>
      </c>
      <c r="T248" s="244">
        <f>S248*H248</f>
        <v>0</v>
      </c>
      <c r="AR248" s="23" t="s">
        <v>252</v>
      </c>
      <c r="AT248" s="23" t="s">
        <v>172</v>
      </c>
      <c r="AU248" s="23" t="s">
        <v>80</v>
      </c>
      <c r="AY248" s="23" t="s">
        <v>169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23" t="s">
        <v>76</v>
      </c>
      <c r="BK248" s="245">
        <f>ROUND(I248*H248,2)</f>
        <v>0</v>
      </c>
      <c r="BL248" s="23" t="s">
        <v>252</v>
      </c>
      <c r="BM248" s="23" t="s">
        <v>1028</v>
      </c>
    </row>
    <row r="249" s="12" customFormat="1">
      <c r="B249" s="246"/>
      <c r="C249" s="247"/>
      <c r="D249" s="248" t="s">
        <v>183</v>
      </c>
      <c r="E249" s="249" t="s">
        <v>21</v>
      </c>
      <c r="F249" s="250" t="s">
        <v>847</v>
      </c>
      <c r="G249" s="247"/>
      <c r="H249" s="251">
        <v>0.68000000000000005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183</v>
      </c>
      <c r="AU249" s="257" t="s">
        <v>80</v>
      </c>
      <c r="AV249" s="12" t="s">
        <v>80</v>
      </c>
      <c r="AW249" s="12" t="s">
        <v>35</v>
      </c>
      <c r="AX249" s="12" t="s">
        <v>72</v>
      </c>
      <c r="AY249" s="257" t="s">
        <v>169</v>
      </c>
    </row>
    <row r="250" s="13" customFormat="1">
      <c r="B250" s="270"/>
      <c r="C250" s="271"/>
      <c r="D250" s="248" t="s">
        <v>183</v>
      </c>
      <c r="E250" s="272" t="s">
        <v>21</v>
      </c>
      <c r="F250" s="273" t="s">
        <v>209</v>
      </c>
      <c r="G250" s="271"/>
      <c r="H250" s="274">
        <v>0.68000000000000005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AT250" s="280" t="s">
        <v>183</v>
      </c>
      <c r="AU250" s="280" t="s">
        <v>80</v>
      </c>
      <c r="AV250" s="13" t="s">
        <v>95</v>
      </c>
      <c r="AW250" s="13" t="s">
        <v>35</v>
      </c>
      <c r="AX250" s="13" t="s">
        <v>76</v>
      </c>
      <c r="AY250" s="280" t="s">
        <v>169</v>
      </c>
    </row>
    <row r="251" s="1" customFormat="1" ht="16.5" customHeight="1">
      <c r="B251" s="45"/>
      <c r="C251" s="234" t="s">
        <v>486</v>
      </c>
      <c r="D251" s="234" t="s">
        <v>172</v>
      </c>
      <c r="E251" s="235" t="s">
        <v>487</v>
      </c>
      <c r="F251" s="236" t="s">
        <v>488</v>
      </c>
      <c r="G251" s="237" t="s">
        <v>199</v>
      </c>
      <c r="H251" s="238">
        <v>0.68000000000000005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0.00027999999999999998</v>
      </c>
      <c r="R251" s="243">
        <f>Q251*H251</f>
        <v>0.00019039999999999999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1029</v>
      </c>
    </row>
    <row r="252" s="1" customFormat="1" ht="25.5" customHeight="1">
      <c r="B252" s="45"/>
      <c r="C252" s="234" t="s">
        <v>490</v>
      </c>
      <c r="D252" s="234" t="s">
        <v>172</v>
      </c>
      <c r="E252" s="235" t="s">
        <v>491</v>
      </c>
      <c r="F252" s="236" t="s">
        <v>492</v>
      </c>
      <c r="G252" s="237" t="s">
        <v>199</v>
      </c>
      <c r="H252" s="238">
        <v>0.68000000000000005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0.00027</v>
      </c>
      <c r="R252" s="243">
        <f>Q252*H252</f>
        <v>0.00018360000000000002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1030</v>
      </c>
    </row>
    <row r="253" s="12" customFormat="1">
      <c r="B253" s="246"/>
      <c r="C253" s="247"/>
      <c r="D253" s="248" t="s">
        <v>183</v>
      </c>
      <c r="E253" s="249" t="s">
        <v>21</v>
      </c>
      <c r="F253" s="250" t="s">
        <v>850</v>
      </c>
      <c r="G253" s="247"/>
      <c r="H253" s="251">
        <v>0.68000000000000005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183</v>
      </c>
      <c r="AU253" s="257" t="s">
        <v>80</v>
      </c>
      <c r="AV253" s="12" t="s">
        <v>80</v>
      </c>
      <c r="AW253" s="12" t="s">
        <v>35</v>
      </c>
      <c r="AX253" s="12" t="s">
        <v>76</v>
      </c>
      <c r="AY253" s="257" t="s">
        <v>169</v>
      </c>
    </row>
    <row r="254" s="11" customFormat="1" ht="29.88" customHeight="1">
      <c r="B254" s="218"/>
      <c r="C254" s="219"/>
      <c r="D254" s="220" t="s">
        <v>71</v>
      </c>
      <c r="E254" s="232" t="s">
        <v>495</v>
      </c>
      <c r="F254" s="232" t="s">
        <v>496</v>
      </c>
      <c r="G254" s="219"/>
      <c r="H254" s="219"/>
      <c r="I254" s="222"/>
      <c r="J254" s="233">
        <f>BK254</f>
        <v>0</v>
      </c>
      <c r="K254" s="219"/>
      <c r="L254" s="224"/>
      <c r="M254" s="225"/>
      <c r="N254" s="226"/>
      <c r="O254" s="226"/>
      <c r="P254" s="227">
        <f>SUM(P255:P269)</f>
        <v>0</v>
      </c>
      <c r="Q254" s="226"/>
      <c r="R254" s="227">
        <f>SUM(R255:R269)</f>
        <v>0.033889020000000006</v>
      </c>
      <c r="S254" s="226"/>
      <c r="T254" s="228">
        <f>SUM(T255:T269)</f>
        <v>0</v>
      </c>
      <c r="AR254" s="229" t="s">
        <v>80</v>
      </c>
      <c r="AT254" s="230" t="s">
        <v>71</v>
      </c>
      <c r="AU254" s="230" t="s">
        <v>76</v>
      </c>
      <c r="AY254" s="229" t="s">
        <v>169</v>
      </c>
      <c r="BK254" s="231">
        <f>SUM(BK255:BK269)</f>
        <v>0</v>
      </c>
    </row>
    <row r="255" s="1" customFormat="1" ht="16.5" customHeight="1">
      <c r="B255" s="45"/>
      <c r="C255" s="234" t="s">
        <v>497</v>
      </c>
      <c r="D255" s="234" t="s">
        <v>172</v>
      </c>
      <c r="E255" s="235" t="s">
        <v>498</v>
      </c>
      <c r="F255" s="236" t="s">
        <v>499</v>
      </c>
      <c r="G255" s="237" t="s">
        <v>199</v>
      </c>
      <c r="H255" s="238">
        <v>87.103999999999999</v>
      </c>
      <c r="I255" s="239"/>
      <c r="J255" s="240">
        <f>ROUND(I255*H255,2)</f>
        <v>0</v>
      </c>
      <c r="K255" s="236" t="s">
        <v>181</v>
      </c>
      <c r="L255" s="71"/>
      <c r="M255" s="241" t="s">
        <v>21</v>
      </c>
      <c r="N255" s="242" t="s">
        <v>43</v>
      </c>
      <c r="O255" s="46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AR255" s="23" t="s">
        <v>252</v>
      </c>
      <c r="AT255" s="23" t="s">
        <v>172</v>
      </c>
      <c r="AU255" s="23" t="s">
        <v>80</v>
      </c>
      <c r="AY255" s="23" t="s">
        <v>169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23" t="s">
        <v>76</v>
      </c>
      <c r="BK255" s="245">
        <f>ROUND(I255*H255,2)</f>
        <v>0</v>
      </c>
      <c r="BL255" s="23" t="s">
        <v>252</v>
      </c>
      <c r="BM255" s="23" t="s">
        <v>1031</v>
      </c>
    </row>
    <row r="256" s="12" customFormat="1">
      <c r="B256" s="246"/>
      <c r="C256" s="247"/>
      <c r="D256" s="248" t="s">
        <v>183</v>
      </c>
      <c r="E256" s="249" t="s">
        <v>21</v>
      </c>
      <c r="F256" s="250" t="s">
        <v>949</v>
      </c>
      <c r="G256" s="247"/>
      <c r="H256" s="251">
        <v>30.974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183</v>
      </c>
      <c r="AU256" s="257" t="s">
        <v>80</v>
      </c>
      <c r="AV256" s="12" t="s">
        <v>80</v>
      </c>
      <c r="AW256" s="12" t="s">
        <v>35</v>
      </c>
      <c r="AX256" s="12" t="s">
        <v>72</v>
      </c>
      <c r="AY256" s="257" t="s">
        <v>169</v>
      </c>
    </row>
    <row r="257" s="12" customFormat="1">
      <c r="B257" s="246"/>
      <c r="C257" s="247"/>
      <c r="D257" s="248" t="s">
        <v>183</v>
      </c>
      <c r="E257" s="249" t="s">
        <v>21</v>
      </c>
      <c r="F257" s="250" t="s">
        <v>502</v>
      </c>
      <c r="G257" s="247"/>
      <c r="H257" s="251">
        <v>-1.5760000000000001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183</v>
      </c>
      <c r="AU257" s="257" t="s">
        <v>80</v>
      </c>
      <c r="AV257" s="12" t="s">
        <v>80</v>
      </c>
      <c r="AW257" s="12" t="s">
        <v>35</v>
      </c>
      <c r="AX257" s="12" t="s">
        <v>72</v>
      </c>
      <c r="AY257" s="257" t="s">
        <v>169</v>
      </c>
    </row>
    <row r="258" s="12" customFormat="1">
      <c r="B258" s="246"/>
      <c r="C258" s="247"/>
      <c r="D258" s="248" t="s">
        <v>183</v>
      </c>
      <c r="E258" s="249" t="s">
        <v>21</v>
      </c>
      <c r="F258" s="250" t="s">
        <v>207</v>
      </c>
      <c r="G258" s="247"/>
      <c r="H258" s="251">
        <v>-3.6000000000000001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183</v>
      </c>
      <c r="AU258" s="257" t="s">
        <v>80</v>
      </c>
      <c r="AV258" s="12" t="s">
        <v>80</v>
      </c>
      <c r="AW258" s="12" t="s">
        <v>35</v>
      </c>
      <c r="AX258" s="12" t="s">
        <v>72</v>
      </c>
      <c r="AY258" s="257" t="s">
        <v>169</v>
      </c>
    </row>
    <row r="259" s="12" customFormat="1">
      <c r="B259" s="246"/>
      <c r="C259" s="247"/>
      <c r="D259" s="248" t="s">
        <v>183</v>
      </c>
      <c r="E259" s="249" t="s">
        <v>21</v>
      </c>
      <c r="F259" s="250" t="s">
        <v>950</v>
      </c>
      <c r="G259" s="247"/>
      <c r="H259" s="251">
        <v>61.305999999999997</v>
      </c>
      <c r="I259" s="252"/>
      <c r="J259" s="247"/>
      <c r="K259" s="247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183</v>
      </c>
      <c r="AU259" s="257" t="s">
        <v>80</v>
      </c>
      <c r="AV259" s="12" t="s">
        <v>80</v>
      </c>
      <c r="AW259" s="12" t="s">
        <v>35</v>
      </c>
      <c r="AX259" s="12" t="s">
        <v>72</v>
      </c>
      <c r="AY259" s="257" t="s">
        <v>169</v>
      </c>
    </row>
    <row r="260" s="13" customFormat="1">
      <c r="B260" s="270"/>
      <c r="C260" s="271"/>
      <c r="D260" s="248" t="s">
        <v>183</v>
      </c>
      <c r="E260" s="272" t="s">
        <v>21</v>
      </c>
      <c r="F260" s="273" t="s">
        <v>209</v>
      </c>
      <c r="G260" s="271"/>
      <c r="H260" s="274">
        <v>87.103999999999999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AT260" s="280" t="s">
        <v>183</v>
      </c>
      <c r="AU260" s="280" t="s">
        <v>80</v>
      </c>
      <c r="AV260" s="13" t="s">
        <v>95</v>
      </c>
      <c r="AW260" s="13" t="s">
        <v>35</v>
      </c>
      <c r="AX260" s="13" t="s">
        <v>76</v>
      </c>
      <c r="AY260" s="280" t="s">
        <v>169</v>
      </c>
    </row>
    <row r="261" s="1" customFormat="1" ht="25.5" customHeight="1">
      <c r="B261" s="45"/>
      <c r="C261" s="234" t="s">
        <v>505</v>
      </c>
      <c r="D261" s="234" t="s">
        <v>172</v>
      </c>
      <c r="E261" s="235" t="s">
        <v>506</v>
      </c>
      <c r="F261" s="236" t="s">
        <v>507</v>
      </c>
      <c r="G261" s="237" t="s">
        <v>199</v>
      </c>
      <c r="H261" s="238">
        <v>102.694</v>
      </c>
      <c r="I261" s="239"/>
      <c r="J261" s="240">
        <f>ROUND(I261*H261,2)</f>
        <v>0</v>
      </c>
      <c r="K261" s="236" t="s">
        <v>181</v>
      </c>
      <c r="L261" s="71"/>
      <c r="M261" s="241" t="s">
        <v>21</v>
      </c>
      <c r="N261" s="242" t="s">
        <v>43</v>
      </c>
      <c r="O261" s="46"/>
      <c r="P261" s="243">
        <f>O261*H261</f>
        <v>0</v>
      </c>
      <c r="Q261" s="243">
        <v>0.00020000000000000001</v>
      </c>
      <c r="R261" s="243">
        <f>Q261*H261</f>
        <v>0.020538800000000003</v>
      </c>
      <c r="S261" s="243">
        <v>0</v>
      </c>
      <c r="T261" s="244">
        <f>S261*H261</f>
        <v>0</v>
      </c>
      <c r="AR261" s="23" t="s">
        <v>252</v>
      </c>
      <c r="AT261" s="23" t="s">
        <v>172</v>
      </c>
      <c r="AU261" s="23" t="s">
        <v>80</v>
      </c>
      <c r="AY261" s="23" t="s">
        <v>169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23" t="s">
        <v>76</v>
      </c>
      <c r="BK261" s="245">
        <f>ROUND(I261*H261,2)</f>
        <v>0</v>
      </c>
      <c r="BL261" s="23" t="s">
        <v>252</v>
      </c>
      <c r="BM261" s="23" t="s">
        <v>1032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949</v>
      </c>
      <c r="G262" s="247"/>
      <c r="H262" s="251">
        <v>30.974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2" customFormat="1">
      <c r="B263" s="246"/>
      <c r="C263" s="247"/>
      <c r="D263" s="248" t="s">
        <v>183</v>
      </c>
      <c r="E263" s="249" t="s">
        <v>21</v>
      </c>
      <c r="F263" s="250" t="s">
        <v>502</v>
      </c>
      <c r="G263" s="247"/>
      <c r="H263" s="251">
        <v>-1.5760000000000001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183</v>
      </c>
      <c r="AU263" s="257" t="s">
        <v>80</v>
      </c>
      <c r="AV263" s="12" t="s">
        <v>80</v>
      </c>
      <c r="AW263" s="12" t="s">
        <v>35</v>
      </c>
      <c r="AX263" s="12" t="s">
        <v>72</v>
      </c>
      <c r="AY263" s="257" t="s">
        <v>169</v>
      </c>
    </row>
    <row r="264" s="12" customFormat="1">
      <c r="B264" s="246"/>
      <c r="C264" s="247"/>
      <c r="D264" s="248" t="s">
        <v>183</v>
      </c>
      <c r="E264" s="249" t="s">
        <v>21</v>
      </c>
      <c r="F264" s="250" t="s">
        <v>206</v>
      </c>
      <c r="G264" s="247"/>
      <c r="H264" s="251">
        <v>15.59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183</v>
      </c>
      <c r="AU264" s="257" t="s">
        <v>80</v>
      </c>
      <c r="AV264" s="12" t="s">
        <v>80</v>
      </c>
      <c r="AW264" s="12" t="s">
        <v>35</v>
      </c>
      <c r="AX264" s="12" t="s">
        <v>72</v>
      </c>
      <c r="AY264" s="257" t="s">
        <v>169</v>
      </c>
    </row>
    <row r="265" s="12" customFormat="1">
      <c r="B265" s="246"/>
      <c r="C265" s="247"/>
      <c r="D265" s="248" t="s">
        <v>183</v>
      </c>
      <c r="E265" s="249" t="s">
        <v>21</v>
      </c>
      <c r="F265" s="250" t="s">
        <v>207</v>
      </c>
      <c r="G265" s="247"/>
      <c r="H265" s="251">
        <v>-3.6000000000000001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183</v>
      </c>
      <c r="AU265" s="257" t="s">
        <v>80</v>
      </c>
      <c r="AV265" s="12" t="s">
        <v>80</v>
      </c>
      <c r="AW265" s="12" t="s">
        <v>35</v>
      </c>
      <c r="AX265" s="12" t="s">
        <v>72</v>
      </c>
      <c r="AY265" s="257" t="s">
        <v>169</v>
      </c>
    </row>
    <row r="266" s="12" customFormat="1">
      <c r="B266" s="246"/>
      <c r="C266" s="247"/>
      <c r="D266" s="248" t="s">
        <v>183</v>
      </c>
      <c r="E266" s="249" t="s">
        <v>21</v>
      </c>
      <c r="F266" s="250" t="s">
        <v>952</v>
      </c>
      <c r="G266" s="247"/>
      <c r="H266" s="251">
        <v>61.305999999999997</v>
      </c>
      <c r="I266" s="252"/>
      <c r="J266" s="247"/>
      <c r="K266" s="247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183</v>
      </c>
      <c r="AU266" s="257" t="s">
        <v>80</v>
      </c>
      <c r="AV266" s="12" t="s">
        <v>80</v>
      </c>
      <c r="AW266" s="12" t="s">
        <v>35</v>
      </c>
      <c r="AX266" s="12" t="s">
        <v>72</v>
      </c>
      <c r="AY266" s="257" t="s">
        <v>169</v>
      </c>
    </row>
    <row r="267" s="13" customFormat="1">
      <c r="B267" s="270"/>
      <c r="C267" s="271"/>
      <c r="D267" s="248" t="s">
        <v>183</v>
      </c>
      <c r="E267" s="272" t="s">
        <v>21</v>
      </c>
      <c r="F267" s="273" t="s">
        <v>209</v>
      </c>
      <c r="G267" s="271"/>
      <c r="H267" s="274">
        <v>102.694</v>
      </c>
      <c r="I267" s="275"/>
      <c r="J267" s="271"/>
      <c r="K267" s="271"/>
      <c r="L267" s="276"/>
      <c r="M267" s="277"/>
      <c r="N267" s="278"/>
      <c r="O267" s="278"/>
      <c r="P267" s="278"/>
      <c r="Q267" s="278"/>
      <c r="R267" s="278"/>
      <c r="S267" s="278"/>
      <c r="T267" s="279"/>
      <c r="AT267" s="280" t="s">
        <v>183</v>
      </c>
      <c r="AU267" s="280" t="s">
        <v>80</v>
      </c>
      <c r="AV267" s="13" t="s">
        <v>95</v>
      </c>
      <c r="AW267" s="13" t="s">
        <v>35</v>
      </c>
      <c r="AX267" s="13" t="s">
        <v>76</v>
      </c>
      <c r="AY267" s="280" t="s">
        <v>169</v>
      </c>
    </row>
    <row r="268" s="1" customFormat="1" ht="25.5" customHeight="1">
      <c r="B268" s="45"/>
      <c r="C268" s="234" t="s">
        <v>511</v>
      </c>
      <c r="D268" s="234" t="s">
        <v>172</v>
      </c>
      <c r="E268" s="235" t="s">
        <v>512</v>
      </c>
      <c r="F268" s="236" t="s">
        <v>513</v>
      </c>
      <c r="G268" s="237" t="s">
        <v>199</v>
      </c>
      <c r="H268" s="238">
        <v>102.694</v>
      </c>
      <c r="I268" s="239"/>
      <c r="J268" s="240">
        <f>ROUND(I268*H268,2)</f>
        <v>0</v>
      </c>
      <c r="K268" s="236" t="s">
        <v>181</v>
      </c>
      <c r="L268" s="71"/>
      <c r="M268" s="241" t="s">
        <v>21</v>
      </c>
      <c r="N268" s="242" t="s">
        <v>43</v>
      </c>
      <c r="O268" s="46"/>
      <c r="P268" s="243">
        <f>O268*H268</f>
        <v>0</v>
      </c>
      <c r="Q268" s="243">
        <v>0.00012999999999999999</v>
      </c>
      <c r="R268" s="243">
        <f>Q268*H268</f>
        <v>0.013350219999999999</v>
      </c>
      <c r="S268" s="243">
        <v>0</v>
      </c>
      <c r="T268" s="244">
        <f>S268*H268</f>
        <v>0</v>
      </c>
      <c r="AR268" s="23" t="s">
        <v>252</v>
      </c>
      <c r="AT268" s="23" t="s">
        <v>172</v>
      </c>
      <c r="AU268" s="23" t="s">
        <v>80</v>
      </c>
      <c r="AY268" s="23" t="s">
        <v>169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23" t="s">
        <v>76</v>
      </c>
      <c r="BK268" s="245">
        <f>ROUND(I268*H268,2)</f>
        <v>0</v>
      </c>
      <c r="BL268" s="23" t="s">
        <v>252</v>
      </c>
      <c r="BM268" s="23" t="s">
        <v>1033</v>
      </c>
    </row>
    <row r="269" s="12" customFormat="1">
      <c r="B269" s="246"/>
      <c r="C269" s="247"/>
      <c r="D269" s="248" t="s">
        <v>183</v>
      </c>
      <c r="E269" s="249" t="s">
        <v>21</v>
      </c>
      <c r="F269" s="250" t="s">
        <v>954</v>
      </c>
      <c r="G269" s="247"/>
      <c r="H269" s="251">
        <v>102.694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183</v>
      </c>
      <c r="AU269" s="257" t="s">
        <v>80</v>
      </c>
      <c r="AV269" s="12" t="s">
        <v>80</v>
      </c>
      <c r="AW269" s="12" t="s">
        <v>35</v>
      </c>
      <c r="AX269" s="12" t="s">
        <v>76</v>
      </c>
      <c r="AY269" s="257" t="s">
        <v>169</v>
      </c>
    </row>
    <row r="270" s="11" customFormat="1" ht="37.44" customHeight="1">
      <c r="B270" s="218"/>
      <c r="C270" s="219"/>
      <c r="D270" s="220" t="s">
        <v>71</v>
      </c>
      <c r="E270" s="221" t="s">
        <v>190</v>
      </c>
      <c r="F270" s="221" t="s">
        <v>515</v>
      </c>
      <c r="G270" s="219"/>
      <c r="H270" s="219"/>
      <c r="I270" s="222"/>
      <c r="J270" s="223">
        <f>BK270</f>
        <v>0</v>
      </c>
      <c r="K270" s="219"/>
      <c r="L270" s="224"/>
      <c r="M270" s="225"/>
      <c r="N270" s="226"/>
      <c r="O270" s="226"/>
      <c r="P270" s="227">
        <f>P271</f>
        <v>0</v>
      </c>
      <c r="Q270" s="226"/>
      <c r="R270" s="227">
        <f>R271</f>
        <v>0</v>
      </c>
      <c r="S270" s="226"/>
      <c r="T270" s="228">
        <f>T271</f>
        <v>0</v>
      </c>
      <c r="AR270" s="229" t="s">
        <v>91</v>
      </c>
      <c r="AT270" s="230" t="s">
        <v>71</v>
      </c>
      <c r="AU270" s="230" t="s">
        <v>72</v>
      </c>
      <c r="AY270" s="229" t="s">
        <v>169</v>
      </c>
      <c r="BK270" s="231">
        <f>BK271</f>
        <v>0</v>
      </c>
    </row>
    <row r="271" s="11" customFormat="1" ht="19.92" customHeight="1">
      <c r="B271" s="218"/>
      <c r="C271" s="219"/>
      <c r="D271" s="220" t="s">
        <v>71</v>
      </c>
      <c r="E271" s="232" t="s">
        <v>516</v>
      </c>
      <c r="F271" s="232" t="s">
        <v>517</v>
      </c>
      <c r="G271" s="219"/>
      <c r="H271" s="219"/>
      <c r="I271" s="222"/>
      <c r="J271" s="233">
        <f>BK271</f>
        <v>0</v>
      </c>
      <c r="K271" s="219"/>
      <c r="L271" s="224"/>
      <c r="M271" s="225"/>
      <c r="N271" s="226"/>
      <c r="O271" s="226"/>
      <c r="P271" s="227">
        <f>SUM(P272:P279)</f>
        <v>0</v>
      </c>
      <c r="Q271" s="226"/>
      <c r="R271" s="227">
        <f>SUM(R272:R279)</f>
        <v>0</v>
      </c>
      <c r="S271" s="226"/>
      <c r="T271" s="228">
        <f>SUM(T272:T279)</f>
        <v>0</v>
      </c>
      <c r="AR271" s="229" t="s">
        <v>91</v>
      </c>
      <c r="AT271" s="230" t="s">
        <v>71</v>
      </c>
      <c r="AU271" s="230" t="s">
        <v>76</v>
      </c>
      <c r="AY271" s="229" t="s">
        <v>169</v>
      </c>
      <c r="BK271" s="231">
        <f>SUM(BK272:BK279)</f>
        <v>0</v>
      </c>
    </row>
    <row r="272" s="1" customFormat="1" ht="16.5" customHeight="1">
      <c r="B272" s="45"/>
      <c r="C272" s="234" t="s">
        <v>518</v>
      </c>
      <c r="D272" s="234" t="s">
        <v>172</v>
      </c>
      <c r="E272" s="235" t="s">
        <v>519</v>
      </c>
      <c r="F272" s="236" t="s">
        <v>520</v>
      </c>
      <c r="G272" s="237" t="s">
        <v>175</v>
      </c>
      <c r="H272" s="238">
        <v>1</v>
      </c>
      <c r="I272" s="239"/>
      <c r="J272" s="240">
        <f>ROUND(I272*H272,2)</f>
        <v>0</v>
      </c>
      <c r="K272" s="236" t="s">
        <v>21</v>
      </c>
      <c r="L272" s="71"/>
      <c r="M272" s="241" t="s">
        <v>21</v>
      </c>
      <c r="N272" s="242" t="s">
        <v>43</v>
      </c>
      <c r="O272" s="46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AR272" s="23" t="s">
        <v>511</v>
      </c>
      <c r="AT272" s="23" t="s">
        <v>172</v>
      </c>
      <c r="AU272" s="23" t="s">
        <v>80</v>
      </c>
      <c r="AY272" s="23" t="s">
        <v>169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23" t="s">
        <v>76</v>
      </c>
      <c r="BK272" s="245">
        <f>ROUND(I272*H272,2)</f>
        <v>0</v>
      </c>
      <c r="BL272" s="23" t="s">
        <v>511</v>
      </c>
      <c r="BM272" s="23" t="s">
        <v>1034</v>
      </c>
    </row>
    <row r="273" s="12" customFormat="1">
      <c r="B273" s="246"/>
      <c r="C273" s="247"/>
      <c r="D273" s="248" t="s">
        <v>183</v>
      </c>
      <c r="E273" s="249" t="s">
        <v>21</v>
      </c>
      <c r="F273" s="250" t="s">
        <v>522</v>
      </c>
      <c r="G273" s="247"/>
      <c r="H273" s="251">
        <v>1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183</v>
      </c>
      <c r="AU273" s="257" t="s">
        <v>80</v>
      </c>
      <c r="AV273" s="12" t="s">
        <v>80</v>
      </c>
      <c r="AW273" s="12" t="s">
        <v>35</v>
      </c>
      <c r="AX273" s="12" t="s">
        <v>76</v>
      </c>
      <c r="AY273" s="257" t="s">
        <v>169</v>
      </c>
    </row>
    <row r="274" s="1" customFormat="1" ht="16.5" customHeight="1">
      <c r="B274" s="45"/>
      <c r="C274" s="234" t="s">
        <v>523</v>
      </c>
      <c r="D274" s="234" t="s">
        <v>172</v>
      </c>
      <c r="E274" s="235" t="s">
        <v>524</v>
      </c>
      <c r="F274" s="236" t="s">
        <v>525</v>
      </c>
      <c r="G274" s="237" t="s">
        <v>175</v>
      </c>
      <c r="H274" s="238">
        <v>1</v>
      </c>
      <c r="I274" s="239"/>
      <c r="J274" s="240">
        <f>ROUND(I274*H274,2)</f>
        <v>0</v>
      </c>
      <c r="K274" s="236" t="s">
        <v>21</v>
      </c>
      <c r="L274" s="71"/>
      <c r="M274" s="241" t="s">
        <v>21</v>
      </c>
      <c r="N274" s="242" t="s">
        <v>43</v>
      </c>
      <c r="O274" s="46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AR274" s="23" t="s">
        <v>511</v>
      </c>
      <c r="AT274" s="23" t="s">
        <v>172</v>
      </c>
      <c r="AU274" s="23" t="s">
        <v>80</v>
      </c>
      <c r="AY274" s="23" t="s">
        <v>169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3" t="s">
        <v>76</v>
      </c>
      <c r="BK274" s="245">
        <f>ROUND(I274*H274,2)</f>
        <v>0</v>
      </c>
      <c r="BL274" s="23" t="s">
        <v>511</v>
      </c>
      <c r="BM274" s="23" t="s">
        <v>1035</v>
      </c>
    </row>
    <row r="275" s="12" customFormat="1">
      <c r="B275" s="246"/>
      <c r="C275" s="247"/>
      <c r="D275" s="248" t="s">
        <v>183</v>
      </c>
      <c r="E275" s="249" t="s">
        <v>21</v>
      </c>
      <c r="F275" s="250" t="s">
        <v>527</v>
      </c>
      <c r="G275" s="247"/>
      <c r="H275" s="251">
        <v>1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183</v>
      </c>
      <c r="AU275" s="257" t="s">
        <v>80</v>
      </c>
      <c r="AV275" s="12" t="s">
        <v>80</v>
      </c>
      <c r="AW275" s="12" t="s">
        <v>35</v>
      </c>
      <c r="AX275" s="12" t="s">
        <v>76</v>
      </c>
      <c r="AY275" s="257" t="s">
        <v>169</v>
      </c>
    </row>
    <row r="276" s="1" customFormat="1" ht="16.5" customHeight="1">
      <c r="B276" s="45"/>
      <c r="C276" s="234" t="s">
        <v>528</v>
      </c>
      <c r="D276" s="234" t="s">
        <v>172</v>
      </c>
      <c r="E276" s="235" t="s">
        <v>529</v>
      </c>
      <c r="F276" s="236" t="s">
        <v>530</v>
      </c>
      <c r="G276" s="237" t="s">
        <v>175</v>
      </c>
      <c r="H276" s="238">
        <v>1</v>
      </c>
      <c r="I276" s="239"/>
      <c r="J276" s="240">
        <f>ROUND(I276*H276,2)</f>
        <v>0</v>
      </c>
      <c r="K276" s="236" t="s">
        <v>21</v>
      </c>
      <c r="L276" s="71"/>
      <c r="M276" s="241" t="s">
        <v>21</v>
      </c>
      <c r="N276" s="242" t="s">
        <v>43</v>
      </c>
      <c r="O276" s="46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AR276" s="23" t="s">
        <v>511</v>
      </c>
      <c r="AT276" s="23" t="s">
        <v>172</v>
      </c>
      <c r="AU276" s="23" t="s">
        <v>80</v>
      </c>
      <c r="AY276" s="23" t="s">
        <v>169</v>
      </c>
      <c r="BE276" s="245">
        <f>IF(N276="základní",J276,0)</f>
        <v>0</v>
      </c>
      <c r="BF276" s="245">
        <f>IF(N276="snížená",J276,0)</f>
        <v>0</v>
      </c>
      <c r="BG276" s="245">
        <f>IF(N276="zákl. přenesená",J276,0)</f>
        <v>0</v>
      </c>
      <c r="BH276" s="245">
        <f>IF(N276="sníž. přenesená",J276,0)</f>
        <v>0</v>
      </c>
      <c r="BI276" s="245">
        <f>IF(N276="nulová",J276,0)</f>
        <v>0</v>
      </c>
      <c r="BJ276" s="23" t="s">
        <v>76</v>
      </c>
      <c r="BK276" s="245">
        <f>ROUND(I276*H276,2)</f>
        <v>0</v>
      </c>
      <c r="BL276" s="23" t="s">
        <v>511</v>
      </c>
      <c r="BM276" s="23" t="s">
        <v>1036</v>
      </c>
    </row>
    <row r="277" s="12" customFormat="1">
      <c r="B277" s="246"/>
      <c r="C277" s="247"/>
      <c r="D277" s="248" t="s">
        <v>183</v>
      </c>
      <c r="E277" s="249" t="s">
        <v>21</v>
      </c>
      <c r="F277" s="250" t="s">
        <v>532</v>
      </c>
      <c r="G277" s="247"/>
      <c r="H277" s="251">
        <v>1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183</v>
      </c>
      <c r="AU277" s="257" t="s">
        <v>80</v>
      </c>
      <c r="AV277" s="12" t="s">
        <v>80</v>
      </c>
      <c r="AW277" s="12" t="s">
        <v>35</v>
      </c>
      <c r="AX277" s="12" t="s">
        <v>76</v>
      </c>
      <c r="AY277" s="257" t="s">
        <v>169</v>
      </c>
    </row>
    <row r="278" s="1" customFormat="1" ht="16.5" customHeight="1">
      <c r="B278" s="45"/>
      <c r="C278" s="234" t="s">
        <v>533</v>
      </c>
      <c r="D278" s="234" t="s">
        <v>172</v>
      </c>
      <c r="E278" s="235" t="s">
        <v>534</v>
      </c>
      <c r="F278" s="236" t="s">
        <v>535</v>
      </c>
      <c r="G278" s="237" t="s">
        <v>175</v>
      </c>
      <c r="H278" s="238">
        <v>1</v>
      </c>
      <c r="I278" s="239"/>
      <c r="J278" s="240">
        <f>ROUND(I278*H278,2)</f>
        <v>0</v>
      </c>
      <c r="K278" s="236" t="s">
        <v>21</v>
      </c>
      <c r="L278" s="71"/>
      <c r="M278" s="241" t="s">
        <v>21</v>
      </c>
      <c r="N278" s="242" t="s">
        <v>43</v>
      </c>
      <c r="O278" s="46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AR278" s="23" t="s">
        <v>511</v>
      </c>
      <c r="AT278" s="23" t="s">
        <v>172</v>
      </c>
      <c r="AU278" s="23" t="s">
        <v>80</v>
      </c>
      <c r="AY278" s="23" t="s">
        <v>169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23" t="s">
        <v>76</v>
      </c>
      <c r="BK278" s="245">
        <f>ROUND(I278*H278,2)</f>
        <v>0</v>
      </c>
      <c r="BL278" s="23" t="s">
        <v>511</v>
      </c>
      <c r="BM278" s="23" t="s">
        <v>1037</v>
      </c>
    </row>
    <row r="279" s="12" customFormat="1">
      <c r="B279" s="246"/>
      <c r="C279" s="247"/>
      <c r="D279" s="248" t="s">
        <v>183</v>
      </c>
      <c r="E279" s="249" t="s">
        <v>21</v>
      </c>
      <c r="F279" s="250" t="s">
        <v>537</v>
      </c>
      <c r="G279" s="247"/>
      <c r="H279" s="251">
        <v>1</v>
      </c>
      <c r="I279" s="252"/>
      <c r="J279" s="247"/>
      <c r="K279" s="247"/>
      <c r="L279" s="253"/>
      <c r="M279" s="254"/>
      <c r="N279" s="255"/>
      <c r="O279" s="255"/>
      <c r="P279" s="255"/>
      <c r="Q279" s="255"/>
      <c r="R279" s="255"/>
      <c r="S279" s="255"/>
      <c r="T279" s="256"/>
      <c r="AT279" s="257" t="s">
        <v>183</v>
      </c>
      <c r="AU279" s="257" t="s">
        <v>80</v>
      </c>
      <c r="AV279" s="12" t="s">
        <v>80</v>
      </c>
      <c r="AW279" s="12" t="s">
        <v>35</v>
      </c>
      <c r="AX279" s="12" t="s">
        <v>76</v>
      </c>
      <c r="AY279" s="257" t="s">
        <v>169</v>
      </c>
    </row>
    <row r="280" s="11" customFormat="1" ht="37.44" customHeight="1">
      <c r="B280" s="218"/>
      <c r="C280" s="219"/>
      <c r="D280" s="220" t="s">
        <v>71</v>
      </c>
      <c r="E280" s="221" t="s">
        <v>538</v>
      </c>
      <c r="F280" s="221" t="s">
        <v>539</v>
      </c>
      <c r="G280" s="219"/>
      <c r="H280" s="219"/>
      <c r="I280" s="222"/>
      <c r="J280" s="223">
        <f>BK280</f>
        <v>0</v>
      </c>
      <c r="K280" s="219"/>
      <c r="L280" s="224"/>
      <c r="M280" s="225"/>
      <c r="N280" s="226"/>
      <c r="O280" s="226"/>
      <c r="P280" s="227">
        <f>SUM(P281:P287)</f>
        <v>0</v>
      </c>
      <c r="Q280" s="226"/>
      <c r="R280" s="227">
        <f>SUM(R281:R287)</f>
        <v>0</v>
      </c>
      <c r="S280" s="226"/>
      <c r="T280" s="228">
        <f>SUM(T281:T287)</f>
        <v>0</v>
      </c>
      <c r="AR280" s="229" t="s">
        <v>95</v>
      </c>
      <c r="AT280" s="230" t="s">
        <v>71</v>
      </c>
      <c r="AU280" s="230" t="s">
        <v>72</v>
      </c>
      <c r="AY280" s="229" t="s">
        <v>169</v>
      </c>
      <c r="BK280" s="231">
        <f>SUM(BK281:BK287)</f>
        <v>0</v>
      </c>
    </row>
    <row r="281" s="1" customFormat="1" ht="16.5" customHeight="1">
      <c r="B281" s="45"/>
      <c r="C281" s="234" t="s">
        <v>540</v>
      </c>
      <c r="D281" s="234" t="s">
        <v>172</v>
      </c>
      <c r="E281" s="235" t="s">
        <v>538</v>
      </c>
      <c r="F281" s="236" t="s">
        <v>541</v>
      </c>
      <c r="G281" s="237" t="s">
        <v>175</v>
      </c>
      <c r="H281" s="238">
        <v>1</v>
      </c>
      <c r="I281" s="239"/>
      <c r="J281" s="240">
        <f>ROUND(I281*H281,2)</f>
        <v>0</v>
      </c>
      <c r="K281" s="236" t="s">
        <v>21</v>
      </c>
      <c r="L281" s="71"/>
      <c r="M281" s="241" t="s">
        <v>21</v>
      </c>
      <c r="N281" s="242" t="s">
        <v>43</v>
      </c>
      <c r="O281" s="46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AR281" s="23" t="s">
        <v>542</v>
      </c>
      <c r="AT281" s="23" t="s">
        <v>172</v>
      </c>
      <c r="AU281" s="23" t="s">
        <v>76</v>
      </c>
      <c r="AY281" s="23" t="s">
        <v>169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3" t="s">
        <v>76</v>
      </c>
      <c r="BK281" s="245">
        <f>ROUND(I281*H281,2)</f>
        <v>0</v>
      </c>
      <c r="BL281" s="23" t="s">
        <v>542</v>
      </c>
      <c r="BM281" s="23" t="s">
        <v>1038</v>
      </c>
    </row>
    <row r="282" s="12" customFormat="1">
      <c r="B282" s="246"/>
      <c r="C282" s="247"/>
      <c r="D282" s="248" t="s">
        <v>183</v>
      </c>
      <c r="E282" s="249" t="s">
        <v>21</v>
      </c>
      <c r="F282" s="250" t="s">
        <v>544</v>
      </c>
      <c r="G282" s="247"/>
      <c r="H282" s="251">
        <v>1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AT282" s="257" t="s">
        <v>183</v>
      </c>
      <c r="AU282" s="257" t="s">
        <v>76</v>
      </c>
      <c r="AV282" s="12" t="s">
        <v>80</v>
      </c>
      <c r="AW282" s="12" t="s">
        <v>35</v>
      </c>
      <c r="AX282" s="12" t="s">
        <v>76</v>
      </c>
      <c r="AY282" s="257" t="s">
        <v>169</v>
      </c>
    </row>
    <row r="283" s="1" customFormat="1" ht="16.5" customHeight="1">
      <c r="B283" s="45"/>
      <c r="C283" s="234" t="s">
        <v>545</v>
      </c>
      <c r="D283" s="234" t="s">
        <v>172</v>
      </c>
      <c r="E283" s="235" t="s">
        <v>546</v>
      </c>
      <c r="F283" s="236" t="s">
        <v>547</v>
      </c>
      <c r="G283" s="237" t="s">
        <v>175</v>
      </c>
      <c r="H283" s="238">
        <v>1</v>
      </c>
      <c r="I283" s="239"/>
      <c r="J283" s="240">
        <f>ROUND(I283*H283,2)</f>
        <v>0</v>
      </c>
      <c r="K283" s="236" t="s">
        <v>21</v>
      </c>
      <c r="L283" s="71"/>
      <c r="M283" s="241" t="s">
        <v>21</v>
      </c>
      <c r="N283" s="242" t="s">
        <v>43</v>
      </c>
      <c r="O283" s="46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3" t="s">
        <v>542</v>
      </c>
      <c r="AT283" s="23" t="s">
        <v>172</v>
      </c>
      <c r="AU283" s="23" t="s">
        <v>76</v>
      </c>
      <c r="AY283" s="23" t="s">
        <v>169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3" t="s">
        <v>76</v>
      </c>
      <c r="BK283" s="245">
        <f>ROUND(I283*H283,2)</f>
        <v>0</v>
      </c>
      <c r="BL283" s="23" t="s">
        <v>542</v>
      </c>
      <c r="BM283" s="23" t="s">
        <v>1039</v>
      </c>
    </row>
    <row r="284" s="1" customFormat="1" ht="16.5" customHeight="1">
      <c r="B284" s="45"/>
      <c r="C284" s="234" t="s">
        <v>553</v>
      </c>
      <c r="D284" s="234" t="s">
        <v>172</v>
      </c>
      <c r="E284" s="235" t="s">
        <v>961</v>
      </c>
      <c r="F284" s="236" t="s">
        <v>962</v>
      </c>
      <c r="G284" s="237" t="s">
        <v>175</v>
      </c>
      <c r="H284" s="238">
        <v>1</v>
      </c>
      <c r="I284" s="239"/>
      <c r="J284" s="240">
        <f>ROUND(I284*H284,2)</f>
        <v>0</v>
      </c>
      <c r="K284" s="236" t="s">
        <v>21</v>
      </c>
      <c r="L284" s="71"/>
      <c r="M284" s="241" t="s">
        <v>21</v>
      </c>
      <c r="N284" s="242" t="s">
        <v>43</v>
      </c>
      <c r="O284" s="46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AR284" s="23" t="s">
        <v>542</v>
      </c>
      <c r="AT284" s="23" t="s">
        <v>172</v>
      </c>
      <c r="AU284" s="23" t="s">
        <v>76</v>
      </c>
      <c r="AY284" s="23" t="s">
        <v>169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23" t="s">
        <v>76</v>
      </c>
      <c r="BK284" s="245">
        <f>ROUND(I284*H284,2)</f>
        <v>0</v>
      </c>
      <c r="BL284" s="23" t="s">
        <v>542</v>
      </c>
      <c r="BM284" s="23" t="s">
        <v>1040</v>
      </c>
    </row>
    <row r="285" s="12" customFormat="1">
      <c r="B285" s="246"/>
      <c r="C285" s="247"/>
      <c r="D285" s="248" t="s">
        <v>183</v>
      </c>
      <c r="E285" s="249" t="s">
        <v>21</v>
      </c>
      <c r="F285" s="250" t="s">
        <v>964</v>
      </c>
      <c r="G285" s="247"/>
      <c r="H285" s="251">
        <v>1</v>
      </c>
      <c r="I285" s="252"/>
      <c r="J285" s="247"/>
      <c r="K285" s="247"/>
      <c r="L285" s="253"/>
      <c r="M285" s="254"/>
      <c r="N285" s="255"/>
      <c r="O285" s="255"/>
      <c r="P285" s="255"/>
      <c r="Q285" s="255"/>
      <c r="R285" s="255"/>
      <c r="S285" s="255"/>
      <c r="T285" s="256"/>
      <c r="AT285" s="257" t="s">
        <v>183</v>
      </c>
      <c r="AU285" s="257" t="s">
        <v>76</v>
      </c>
      <c r="AV285" s="12" t="s">
        <v>80</v>
      </c>
      <c r="AW285" s="12" t="s">
        <v>35</v>
      </c>
      <c r="AX285" s="12" t="s">
        <v>76</v>
      </c>
      <c r="AY285" s="257" t="s">
        <v>169</v>
      </c>
    </row>
    <row r="286" s="1" customFormat="1" ht="16.5" customHeight="1">
      <c r="B286" s="45"/>
      <c r="C286" s="234" t="s">
        <v>965</v>
      </c>
      <c r="D286" s="234" t="s">
        <v>172</v>
      </c>
      <c r="E286" s="235" t="s">
        <v>550</v>
      </c>
      <c r="F286" s="236" t="s">
        <v>551</v>
      </c>
      <c r="G286" s="237" t="s">
        <v>175</v>
      </c>
      <c r="H286" s="238">
        <v>1</v>
      </c>
      <c r="I286" s="239"/>
      <c r="J286" s="240">
        <f>ROUND(I286*H286,2)</f>
        <v>0</v>
      </c>
      <c r="K286" s="236" t="s">
        <v>21</v>
      </c>
      <c r="L286" s="71"/>
      <c r="M286" s="241" t="s">
        <v>21</v>
      </c>
      <c r="N286" s="242" t="s">
        <v>43</v>
      </c>
      <c r="O286" s="46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AR286" s="23" t="s">
        <v>542</v>
      </c>
      <c r="AT286" s="23" t="s">
        <v>172</v>
      </c>
      <c r="AU286" s="23" t="s">
        <v>76</v>
      </c>
      <c r="AY286" s="23" t="s">
        <v>169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23" t="s">
        <v>76</v>
      </c>
      <c r="BK286" s="245">
        <f>ROUND(I286*H286,2)</f>
        <v>0</v>
      </c>
      <c r="BL286" s="23" t="s">
        <v>542</v>
      </c>
      <c r="BM286" s="23" t="s">
        <v>1041</v>
      </c>
    </row>
    <row r="287" s="1" customFormat="1" ht="16.5" customHeight="1">
      <c r="B287" s="45"/>
      <c r="C287" s="234" t="s">
        <v>549</v>
      </c>
      <c r="D287" s="234" t="s">
        <v>172</v>
      </c>
      <c r="E287" s="235" t="s">
        <v>554</v>
      </c>
      <c r="F287" s="236" t="s">
        <v>555</v>
      </c>
      <c r="G287" s="237" t="s">
        <v>175</v>
      </c>
      <c r="H287" s="238">
        <v>1</v>
      </c>
      <c r="I287" s="239"/>
      <c r="J287" s="240">
        <f>ROUND(I287*H287,2)</f>
        <v>0</v>
      </c>
      <c r="K287" s="236" t="s">
        <v>21</v>
      </c>
      <c r="L287" s="71"/>
      <c r="M287" s="241" t="s">
        <v>21</v>
      </c>
      <c r="N287" s="281" t="s">
        <v>43</v>
      </c>
      <c r="O287" s="282"/>
      <c r="P287" s="283">
        <f>O287*H287</f>
        <v>0</v>
      </c>
      <c r="Q287" s="283">
        <v>0</v>
      </c>
      <c r="R287" s="283">
        <f>Q287*H287</f>
        <v>0</v>
      </c>
      <c r="S287" s="283">
        <v>0</v>
      </c>
      <c r="T287" s="284">
        <f>S287*H287</f>
        <v>0</v>
      </c>
      <c r="AR287" s="23" t="s">
        <v>542</v>
      </c>
      <c r="AT287" s="23" t="s">
        <v>172</v>
      </c>
      <c r="AU287" s="23" t="s">
        <v>76</v>
      </c>
      <c r="AY287" s="23" t="s">
        <v>169</v>
      </c>
      <c r="BE287" s="245">
        <f>IF(N287="základní",J287,0)</f>
        <v>0</v>
      </c>
      <c r="BF287" s="245">
        <f>IF(N287="snížená",J287,0)</f>
        <v>0</v>
      </c>
      <c r="BG287" s="245">
        <f>IF(N287="zákl. přenesená",J287,0)</f>
        <v>0</v>
      </c>
      <c r="BH287" s="245">
        <f>IF(N287="sníž. přenesená",J287,0)</f>
        <v>0</v>
      </c>
      <c r="BI287" s="245">
        <f>IF(N287="nulová",J287,0)</f>
        <v>0</v>
      </c>
      <c r="BJ287" s="23" t="s">
        <v>76</v>
      </c>
      <c r="BK287" s="245">
        <f>ROUND(I287*H287,2)</f>
        <v>0</v>
      </c>
      <c r="BL287" s="23" t="s">
        <v>542</v>
      </c>
      <c r="BM287" s="23" t="s">
        <v>1042</v>
      </c>
    </row>
    <row r="288" s="1" customFormat="1" ht="6.96" customHeight="1">
      <c r="B288" s="66"/>
      <c r="C288" s="67"/>
      <c r="D288" s="67"/>
      <c r="E288" s="67"/>
      <c r="F288" s="67"/>
      <c r="G288" s="67"/>
      <c r="H288" s="67"/>
      <c r="I288" s="177"/>
      <c r="J288" s="67"/>
      <c r="K288" s="67"/>
      <c r="L288" s="71"/>
    </row>
  </sheetData>
  <sheetProtection sheet="1" autoFilter="0" formatColumns="0" formatRows="0" objects="1" scenarios="1" spinCount="100000" saltValue="55J6nyUafhSVAfAfyTk0ihmXjbhdIUJz8RzVnFsELMuXAeAp6uxdYHDfgNobbenjYAR3dMr4nuTfya53b+KXrw==" hashValue="Ew7vLjQGFK0CXsB6sVww88O2xGEu7n1S4wJudtZ2UXBqUHkVeweD4RJspb6bMGHSzYRnO1yDF7NMxEnO3LLgtQ==" algorithmName="SHA-512" password="CC35"/>
  <autoFilter ref="C96:K28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113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1043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1044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1045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ROUND(SUM(BE97:BE285), 2)</f>
        <v>0</v>
      </c>
      <c r="G32" s="46"/>
      <c r="H32" s="46"/>
      <c r="I32" s="169">
        <v>0.20999999999999999</v>
      </c>
      <c r="J32" s="168">
        <f>ROUND(ROUND((SUM(BE97:BE285)),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ROUND(SUM(BF97:BF285), 2)</f>
        <v>0</v>
      </c>
      <c r="G33" s="46"/>
      <c r="H33" s="46"/>
      <c r="I33" s="169">
        <v>0.14999999999999999</v>
      </c>
      <c r="J33" s="168">
        <f>ROUND(ROUND((SUM(BF97:BF285)),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ROUND(SUM(BG97:BG285),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ROUND(SUM(BH97:BH285),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ROUND(SUM(BI97:BI285),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1043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 xml:space="preserve">01 - BOHUŠOVICE NAD OHŘÍ -  NÁSTUPIŠTI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Bohušovice nad Ohří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J150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J190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J200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J202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J203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J224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J240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J254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J270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J271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J280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1043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 xml:space="preserve">01 - BOHUŠOVICE NAD OHŘÍ -  NÁSTUPIŠTI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Bohušovice nad Ohří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P98+P202+P270+P280</f>
        <v>0</v>
      </c>
      <c r="Q97" s="105"/>
      <c r="R97" s="215">
        <f>R98+R202+R270+R280</f>
        <v>1.3830242500000001</v>
      </c>
      <c r="S97" s="105"/>
      <c r="T97" s="216">
        <f>T98+T202+T270+T280</f>
        <v>0.92755977000000001</v>
      </c>
      <c r="AT97" s="23" t="s">
        <v>71</v>
      </c>
      <c r="AU97" s="23" t="s">
        <v>137</v>
      </c>
      <c r="BK97" s="217">
        <f>BK98+BK202+BK270+BK280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P99+P101+P111+P150+P190+P200</f>
        <v>0</v>
      </c>
      <c r="Q98" s="226"/>
      <c r="R98" s="227">
        <f>R99+R101+R111+R150+R190+R200</f>
        <v>1.1014888899999999</v>
      </c>
      <c r="S98" s="226"/>
      <c r="T98" s="228">
        <f>T99+T101+T111+T150+T190+T200</f>
        <v>0.77323200000000003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BK99+BK101+BK111+BK150+BK190+BK200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1046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0.26042602999999998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1047</v>
      </c>
      <c r="F102" s="236" t="s">
        <v>1048</v>
      </c>
      <c r="G102" s="237" t="s">
        <v>180</v>
      </c>
      <c r="H102" s="238">
        <v>0.083000000000000004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2.3305500000000001</v>
      </c>
      <c r="R102" s="243">
        <f>Q102*H102</f>
        <v>0.19343565000000002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1049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1050</v>
      </c>
      <c r="G103" s="247"/>
      <c r="H103" s="251">
        <v>0.083000000000000004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1051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1052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1053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SUM(P112:P149)</f>
        <v>0</v>
      </c>
      <c r="Q111" s="226"/>
      <c r="R111" s="227">
        <f>SUM(R112:R149)</f>
        <v>0.68237685999999997</v>
      </c>
      <c r="S111" s="226"/>
      <c r="T111" s="228">
        <f>SUM(T112:T149)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SUM(BK112:BK149)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11.99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0.088126499999999997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1054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3" customFormat="1">
      <c r="B115" s="270"/>
      <c r="C115" s="271"/>
      <c r="D115" s="248" t="s">
        <v>183</v>
      </c>
      <c r="E115" s="272" t="s">
        <v>21</v>
      </c>
      <c r="F115" s="273" t="s">
        <v>209</v>
      </c>
      <c r="G115" s="271"/>
      <c r="H115" s="274">
        <v>11.99</v>
      </c>
      <c r="I115" s="275"/>
      <c r="J115" s="271"/>
      <c r="K115" s="271"/>
      <c r="L115" s="276"/>
      <c r="M115" s="277"/>
      <c r="N115" s="278"/>
      <c r="O115" s="278"/>
      <c r="P115" s="278"/>
      <c r="Q115" s="278"/>
      <c r="R115" s="278"/>
      <c r="S115" s="278"/>
      <c r="T115" s="279"/>
      <c r="AT115" s="280" t="s">
        <v>183</v>
      </c>
      <c r="AU115" s="280" t="s">
        <v>80</v>
      </c>
      <c r="AV115" s="13" t="s">
        <v>95</v>
      </c>
      <c r="AW115" s="13" t="s">
        <v>35</v>
      </c>
      <c r="AX115" s="13" t="s">
        <v>76</v>
      </c>
      <c r="AY115" s="280" t="s">
        <v>169</v>
      </c>
    </row>
    <row r="116" s="1" customFormat="1" ht="38.25" customHeight="1">
      <c r="B116" s="45"/>
      <c r="C116" s="234" t="s">
        <v>109</v>
      </c>
      <c r="D116" s="234" t="s">
        <v>172</v>
      </c>
      <c r="E116" s="235" t="s">
        <v>210</v>
      </c>
      <c r="F116" s="236" t="s">
        <v>211</v>
      </c>
      <c r="G116" s="237" t="s">
        <v>199</v>
      </c>
      <c r="H116" s="238">
        <v>11.99</v>
      </c>
      <c r="I116" s="239"/>
      <c r="J116" s="240">
        <f>ROUND(I116*H116,2)</f>
        <v>0</v>
      </c>
      <c r="K116" s="236" t="s">
        <v>181</v>
      </c>
      <c r="L116" s="71"/>
      <c r="M116" s="241" t="s">
        <v>21</v>
      </c>
      <c r="N116" s="242" t="s">
        <v>43</v>
      </c>
      <c r="O116" s="46"/>
      <c r="P116" s="243">
        <f>O116*H116</f>
        <v>0</v>
      </c>
      <c r="Q116" s="243">
        <v>0.018380000000000001</v>
      </c>
      <c r="R116" s="243">
        <f>Q116*H116</f>
        <v>0.22037620000000002</v>
      </c>
      <c r="S116" s="243">
        <v>0</v>
      </c>
      <c r="T116" s="244">
        <f>S116*H116</f>
        <v>0</v>
      </c>
      <c r="AR116" s="23" t="s">
        <v>95</v>
      </c>
      <c r="AT116" s="23" t="s">
        <v>172</v>
      </c>
      <c r="AU116" s="23" t="s">
        <v>80</v>
      </c>
      <c r="AY116" s="23" t="s">
        <v>169</v>
      </c>
      <c r="BE116" s="245">
        <f>IF(N116="základní",J116,0)</f>
        <v>0</v>
      </c>
      <c r="BF116" s="245">
        <f>IF(N116="snížená",J116,0)</f>
        <v>0</v>
      </c>
      <c r="BG116" s="245">
        <f>IF(N116="zákl. přenesená",J116,0)</f>
        <v>0</v>
      </c>
      <c r="BH116" s="245">
        <f>IF(N116="sníž. přenesená",J116,0)</f>
        <v>0</v>
      </c>
      <c r="BI116" s="245">
        <f>IF(N116="nulová",J116,0)</f>
        <v>0</v>
      </c>
      <c r="BJ116" s="23" t="s">
        <v>76</v>
      </c>
      <c r="BK116" s="245">
        <f>ROUND(I116*H116,2)</f>
        <v>0</v>
      </c>
      <c r="BL116" s="23" t="s">
        <v>95</v>
      </c>
      <c r="BM116" s="23" t="s">
        <v>1055</v>
      </c>
    </row>
    <row r="117" s="12" customFormat="1">
      <c r="B117" s="246"/>
      <c r="C117" s="247"/>
      <c r="D117" s="248" t="s">
        <v>183</v>
      </c>
      <c r="E117" s="249" t="s">
        <v>21</v>
      </c>
      <c r="F117" s="250" t="s">
        <v>206</v>
      </c>
      <c r="G117" s="247"/>
      <c r="H117" s="251">
        <v>15.59</v>
      </c>
      <c r="I117" s="252"/>
      <c r="J117" s="247"/>
      <c r="K117" s="247"/>
      <c r="L117" s="253"/>
      <c r="M117" s="254"/>
      <c r="N117" s="255"/>
      <c r="O117" s="255"/>
      <c r="P117" s="255"/>
      <c r="Q117" s="255"/>
      <c r="R117" s="255"/>
      <c r="S117" s="255"/>
      <c r="T117" s="256"/>
      <c r="AT117" s="257" t="s">
        <v>183</v>
      </c>
      <c r="AU117" s="257" t="s">
        <v>80</v>
      </c>
      <c r="AV117" s="12" t="s">
        <v>80</v>
      </c>
      <c r="AW117" s="12" t="s">
        <v>35</v>
      </c>
      <c r="AX117" s="12" t="s">
        <v>72</v>
      </c>
      <c r="AY117" s="257" t="s">
        <v>169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207</v>
      </c>
      <c r="G118" s="247"/>
      <c r="H118" s="251">
        <v>-3.6000000000000001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3" customFormat="1">
      <c r="B119" s="270"/>
      <c r="C119" s="271"/>
      <c r="D119" s="248" t="s">
        <v>183</v>
      </c>
      <c r="E119" s="272" t="s">
        <v>21</v>
      </c>
      <c r="F119" s="273" t="s">
        <v>209</v>
      </c>
      <c r="G119" s="271"/>
      <c r="H119" s="274">
        <v>11.99</v>
      </c>
      <c r="I119" s="275"/>
      <c r="J119" s="271"/>
      <c r="K119" s="271"/>
      <c r="L119" s="276"/>
      <c r="M119" s="277"/>
      <c r="N119" s="278"/>
      <c r="O119" s="278"/>
      <c r="P119" s="278"/>
      <c r="Q119" s="278"/>
      <c r="R119" s="278"/>
      <c r="S119" s="278"/>
      <c r="T119" s="279"/>
      <c r="AT119" s="280" t="s">
        <v>183</v>
      </c>
      <c r="AU119" s="280" t="s">
        <v>80</v>
      </c>
      <c r="AV119" s="13" t="s">
        <v>95</v>
      </c>
      <c r="AW119" s="13" t="s">
        <v>35</v>
      </c>
      <c r="AX119" s="13" t="s">
        <v>76</v>
      </c>
      <c r="AY119" s="280" t="s">
        <v>169</v>
      </c>
    </row>
    <row r="120" s="1" customFormat="1" ht="25.5" customHeight="1">
      <c r="B120" s="45"/>
      <c r="C120" s="234" t="s">
        <v>114</v>
      </c>
      <c r="D120" s="234" t="s">
        <v>172</v>
      </c>
      <c r="E120" s="235" t="s">
        <v>213</v>
      </c>
      <c r="F120" s="236" t="s">
        <v>214</v>
      </c>
      <c r="G120" s="237" t="s">
        <v>199</v>
      </c>
      <c r="H120" s="238">
        <v>11.99</v>
      </c>
      <c r="I120" s="239"/>
      <c r="J120" s="240">
        <f>ROUND(I120*H120,2)</f>
        <v>0</v>
      </c>
      <c r="K120" s="236" t="s">
        <v>181</v>
      </c>
      <c r="L120" s="71"/>
      <c r="M120" s="241" t="s">
        <v>21</v>
      </c>
      <c r="N120" s="242" t="s">
        <v>43</v>
      </c>
      <c r="O120" s="46"/>
      <c r="P120" s="243">
        <f>O120*H120</f>
        <v>0</v>
      </c>
      <c r="Q120" s="243">
        <v>0.0079000000000000008</v>
      </c>
      <c r="R120" s="243">
        <f>Q120*H120</f>
        <v>0.094721000000000014</v>
      </c>
      <c r="S120" s="243">
        <v>0</v>
      </c>
      <c r="T120" s="244">
        <f>S120*H120</f>
        <v>0</v>
      </c>
      <c r="AR120" s="23" t="s">
        <v>95</v>
      </c>
      <c r="AT120" s="23" t="s">
        <v>172</v>
      </c>
      <c r="AU120" s="23" t="s">
        <v>80</v>
      </c>
      <c r="AY120" s="23" t="s">
        <v>169</v>
      </c>
      <c r="BE120" s="245">
        <f>IF(N120="základní",J120,0)</f>
        <v>0</v>
      </c>
      <c r="BF120" s="245">
        <f>IF(N120="snížená",J120,0)</f>
        <v>0</v>
      </c>
      <c r="BG120" s="245">
        <f>IF(N120="zákl. přenesená",J120,0)</f>
        <v>0</v>
      </c>
      <c r="BH120" s="245">
        <f>IF(N120="sníž. přenesená",J120,0)</f>
        <v>0</v>
      </c>
      <c r="BI120" s="245">
        <f>IF(N120="nulová",J120,0)</f>
        <v>0</v>
      </c>
      <c r="BJ120" s="23" t="s">
        <v>76</v>
      </c>
      <c r="BK120" s="245">
        <f>ROUND(I120*H120,2)</f>
        <v>0</v>
      </c>
      <c r="BL120" s="23" t="s">
        <v>95</v>
      </c>
      <c r="BM120" s="23" t="s">
        <v>1056</v>
      </c>
    </row>
    <row r="121" s="1" customFormat="1" ht="16.5" customHeight="1">
      <c r="B121" s="45"/>
      <c r="C121" s="234" t="s">
        <v>216</v>
      </c>
      <c r="D121" s="234" t="s">
        <v>172</v>
      </c>
      <c r="E121" s="235" t="s">
        <v>217</v>
      </c>
      <c r="F121" s="236" t="s">
        <v>218</v>
      </c>
      <c r="G121" s="237" t="s">
        <v>219</v>
      </c>
      <c r="H121" s="238">
        <v>10.42</v>
      </c>
      <c r="I121" s="239"/>
      <c r="J121" s="240">
        <f>ROUND(I121*H121,2)</f>
        <v>0</v>
      </c>
      <c r="K121" s="236" t="s">
        <v>181</v>
      </c>
      <c r="L121" s="71"/>
      <c r="M121" s="241" t="s">
        <v>21</v>
      </c>
      <c r="N121" s="242" t="s">
        <v>43</v>
      </c>
      <c r="O121" s="46"/>
      <c r="P121" s="243">
        <f>O121*H121</f>
        <v>0</v>
      </c>
      <c r="Q121" s="243">
        <v>0.0015</v>
      </c>
      <c r="R121" s="243">
        <f>Q121*H121</f>
        <v>0.015630000000000002</v>
      </c>
      <c r="S121" s="243">
        <v>0</v>
      </c>
      <c r="T121" s="244">
        <f>S121*H121</f>
        <v>0</v>
      </c>
      <c r="AR121" s="23" t="s">
        <v>95</v>
      </c>
      <c r="AT121" s="23" t="s">
        <v>172</v>
      </c>
      <c r="AU121" s="23" t="s">
        <v>80</v>
      </c>
      <c r="AY121" s="23" t="s">
        <v>169</v>
      </c>
      <c r="BE121" s="245">
        <f>IF(N121="základní",J121,0)</f>
        <v>0</v>
      </c>
      <c r="BF121" s="245">
        <f>IF(N121="snížená",J121,0)</f>
        <v>0</v>
      </c>
      <c r="BG121" s="245">
        <f>IF(N121="zákl. přenesená",J121,0)</f>
        <v>0</v>
      </c>
      <c r="BH121" s="245">
        <f>IF(N121="sníž. přenesená",J121,0)</f>
        <v>0</v>
      </c>
      <c r="BI121" s="245">
        <f>IF(N121="nulová",J121,0)</f>
        <v>0</v>
      </c>
      <c r="BJ121" s="23" t="s">
        <v>76</v>
      </c>
      <c r="BK121" s="245">
        <f>ROUND(I121*H121,2)</f>
        <v>0</v>
      </c>
      <c r="BL121" s="23" t="s">
        <v>95</v>
      </c>
      <c r="BM121" s="23" t="s">
        <v>1057</v>
      </c>
    </row>
    <row r="122" s="12" customFormat="1">
      <c r="B122" s="246"/>
      <c r="C122" s="247"/>
      <c r="D122" s="248" t="s">
        <v>183</v>
      </c>
      <c r="E122" s="249" t="s">
        <v>21</v>
      </c>
      <c r="F122" s="250" t="s">
        <v>672</v>
      </c>
      <c r="G122" s="247"/>
      <c r="H122" s="251">
        <v>10.42</v>
      </c>
      <c r="I122" s="252"/>
      <c r="J122" s="247"/>
      <c r="K122" s="247"/>
      <c r="L122" s="253"/>
      <c r="M122" s="254"/>
      <c r="N122" s="255"/>
      <c r="O122" s="255"/>
      <c r="P122" s="255"/>
      <c r="Q122" s="255"/>
      <c r="R122" s="255"/>
      <c r="S122" s="255"/>
      <c r="T122" s="256"/>
      <c r="AT122" s="257" t="s">
        <v>183</v>
      </c>
      <c r="AU122" s="257" t="s">
        <v>80</v>
      </c>
      <c r="AV122" s="12" t="s">
        <v>80</v>
      </c>
      <c r="AW122" s="12" t="s">
        <v>35</v>
      </c>
      <c r="AX122" s="12" t="s">
        <v>76</v>
      </c>
      <c r="AY122" s="257" t="s">
        <v>169</v>
      </c>
    </row>
    <row r="123" s="1" customFormat="1" ht="38.25" customHeight="1">
      <c r="B123" s="45"/>
      <c r="C123" s="234" t="s">
        <v>222</v>
      </c>
      <c r="D123" s="234" t="s">
        <v>172</v>
      </c>
      <c r="E123" s="235" t="s">
        <v>223</v>
      </c>
      <c r="F123" s="236" t="s">
        <v>224</v>
      </c>
      <c r="G123" s="237" t="s">
        <v>225</v>
      </c>
      <c r="H123" s="238">
        <v>8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0.01337</v>
      </c>
      <c r="R123" s="243">
        <f>Q123*H123</f>
        <v>0.10696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1058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227</v>
      </c>
      <c r="G124" s="247"/>
      <c r="H124" s="251">
        <v>4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72</v>
      </c>
      <c r="AY124" s="257" t="s">
        <v>169</v>
      </c>
    </row>
    <row r="125" s="12" customFormat="1">
      <c r="B125" s="246"/>
      <c r="C125" s="247"/>
      <c r="D125" s="248" t="s">
        <v>183</v>
      </c>
      <c r="E125" s="249" t="s">
        <v>21</v>
      </c>
      <c r="F125" s="250" t="s">
        <v>228</v>
      </c>
      <c r="G125" s="247"/>
      <c r="H125" s="251">
        <v>2</v>
      </c>
      <c r="I125" s="252"/>
      <c r="J125" s="247"/>
      <c r="K125" s="247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183</v>
      </c>
      <c r="AU125" s="257" t="s">
        <v>80</v>
      </c>
      <c r="AV125" s="12" t="s">
        <v>80</v>
      </c>
      <c r="AW125" s="12" t="s">
        <v>35</v>
      </c>
      <c r="AX125" s="12" t="s">
        <v>72</v>
      </c>
      <c r="AY125" s="257" t="s">
        <v>169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228</v>
      </c>
      <c r="G126" s="247"/>
      <c r="H126" s="251">
        <v>2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3" customFormat="1">
      <c r="B127" s="270"/>
      <c r="C127" s="271"/>
      <c r="D127" s="248" t="s">
        <v>183</v>
      </c>
      <c r="E127" s="272" t="s">
        <v>21</v>
      </c>
      <c r="F127" s="273" t="s">
        <v>209</v>
      </c>
      <c r="G127" s="271"/>
      <c r="H127" s="274">
        <v>8</v>
      </c>
      <c r="I127" s="275"/>
      <c r="J127" s="271"/>
      <c r="K127" s="271"/>
      <c r="L127" s="276"/>
      <c r="M127" s="277"/>
      <c r="N127" s="278"/>
      <c r="O127" s="278"/>
      <c r="P127" s="278"/>
      <c r="Q127" s="278"/>
      <c r="R127" s="278"/>
      <c r="S127" s="278"/>
      <c r="T127" s="279"/>
      <c r="AT127" s="280" t="s">
        <v>183</v>
      </c>
      <c r="AU127" s="280" t="s">
        <v>80</v>
      </c>
      <c r="AV127" s="13" t="s">
        <v>95</v>
      </c>
      <c r="AW127" s="13" t="s">
        <v>35</v>
      </c>
      <c r="AX127" s="13" t="s">
        <v>76</v>
      </c>
      <c r="AY127" s="280" t="s">
        <v>169</v>
      </c>
    </row>
    <row r="128" s="1" customFormat="1" ht="25.5" customHeight="1">
      <c r="B128" s="45"/>
      <c r="C128" s="234" t="s">
        <v>229</v>
      </c>
      <c r="D128" s="234" t="s">
        <v>172</v>
      </c>
      <c r="E128" s="235" t="s">
        <v>230</v>
      </c>
      <c r="F128" s="236" t="s">
        <v>231</v>
      </c>
      <c r="G128" s="237" t="s">
        <v>199</v>
      </c>
      <c r="H128" s="238">
        <v>2.0710000000000002</v>
      </c>
      <c r="I128" s="239"/>
      <c r="J128" s="240">
        <f>ROUND(I128*H128,2)</f>
        <v>0</v>
      </c>
      <c r="K128" s="236" t="s">
        <v>181</v>
      </c>
      <c r="L128" s="71"/>
      <c r="M128" s="241" t="s">
        <v>21</v>
      </c>
      <c r="N128" s="242" t="s">
        <v>43</v>
      </c>
      <c r="O128" s="46"/>
      <c r="P128" s="243">
        <f>O128*H128</f>
        <v>0</v>
      </c>
      <c r="Q128" s="243">
        <v>0.0073499999999999998</v>
      </c>
      <c r="R128" s="243">
        <f>Q128*H128</f>
        <v>0.01522185</v>
      </c>
      <c r="S128" s="243">
        <v>0</v>
      </c>
      <c r="T128" s="244">
        <f>S128*H128</f>
        <v>0</v>
      </c>
      <c r="AR128" s="23" t="s">
        <v>95</v>
      </c>
      <c r="AT128" s="23" t="s">
        <v>172</v>
      </c>
      <c r="AU128" s="23" t="s">
        <v>80</v>
      </c>
      <c r="AY128" s="23" t="s">
        <v>169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23" t="s">
        <v>76</v>
      </c>
      <c r="BK128" s="245">
        <f>ROUND(I128*H128,2)</f>
        <v>0</v>
      </c>
      <c r="BL128" s="23" t="s">
        <v>95</v>
      </c>
      <c r="BM128" s="23" t="s">
        <v>1059</v>
      </c>
    </row>
    <row r="129" s="12" customFormat="1">
      <c r="B129" s="246"/>
      <c r="C129" s="247"/>
      <c r="D129" s="248" t="s">
        <v>183</v>
      </c>
      <c r="E129" s="249" t="s">
        <v>21</v>
      </c>
      <c r="F129" s="250" t="s">
        <v>233</v>
      </c>
      <c r="G129" s="247"/>
      <c r="H129" s="251">
        <v>1.6399999999999999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AT129" s="257" t="s">
        <v>183</v>
      </c>
      <c r="AU129" s="257" t="s">
        <v>80</v>
      </c>
      <c r="AV129" s="12" t="s">
        <v>80</v>
      </c>
      <c r="AW129" s="12" t="s">
        <v>35</v>
      </c>
      <c r="AX129" s="12" t="s">
        <v>72</v>
      </c>
      <c r="AY129" s="257" t="s">
        <v>169</v>
      </c>
    </row>
    <row r="130" s="12" customFormat="1">
      <c r="B130" s="246"/>
      <c r="C130" s="247"/>
      <c r="D130" s="248" t="s">
        <v>183</v>
      </c>
      <c r="E130" s="249" t="s">
        <v>21</v>
      </c>
      <c r="F130" s="250" t="s">
        <v>675</v>
      </c>
      <c r="G130" s="247"/>
      <c r="H130" s="251">
        <v>0.43099999999999999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183</v>
      </c>
      <c r="AU130" s="257" t="s">
        <v>80</v>
      </c>
      <c r="AV130" s="12" t="s">
        <v>80</v>
      </c>
      <c r="AW130" s="12" t="s">
        <v>35</v>
      </c>
      <c r="AX130" s="12" t="s">
        <v>72</v>
      </c>
      <c r="AY130" s="257" t="s">
        <v>169</v>
      </c>
    </row>
    <row r="131" s="13" customFormat="1">
      <c r="B131" s="270"/>
      <c r="C131" s="271"/>
      <c r="D131" s="248" t="s">
        <v>183</v>
      </c>
      <c r="E131" s="272" t="s">
        <v>21</v>
      </c>
      <c r="F131" s="273" t="s">
        <v>209</v>
      </c>
      <c r="G131" s="271"/>
      <c r="H131" s="274">
        <v>2.0710000000000002</v>
      </c>
      <c r="I131" s="275"/>
      <c r="J131" s="271"/>
      <c r="K131" s="271"/>
      <c r="L131" s="276"/>
      <c r="M131" s="277"/>
      <c r="N131" s="278"/>
      <c r="O131" s="278"/>
      <c r="P131" s="278"/>
      <c r="Q131" s="278"/>
      <c r="R131" s="278"/>
      <c r="S131" s="278"/>
      <c r="T131" s="279"/>
      <c r="AT131" s="280" t="s">
        <v>183</v>
      </c>
      <c r="AU131" s="280" t="s">
        <v>80</v>
      </c>
      <c r="AV131" s="13" t="s">
        <v>95</v>
      </c>
      <c r="AW131" s="13" t="s">
        <v>35</v>
      </c>
      <c r="AX131" s="13" t="s">
        <v>76</v>
      </c>
      <c r="AY131" s="280" t="s">
        <v>169</v>
      </c>
    </row>
    <row r="132" s="1" customFormat="1" ht="25.5" customHeight="1">
      <c r="B132" s="45"/>
      <c r="C132" s="234" t="s">
        <v>235</v>
      </c>
      <c r="D132" s="234" t="s">
        <v>172</v>
      </c>
      <c r="E132" s="235" t="s">
        <v>236</v>
      </c>
      <c r="F132" s="236" t="s">
        <v>237</v>
      </c>
      <c r="G132" s="237" t="s">
        <v>199</v>
      </c>
      <c r="H132" s="238">
        <v>2.0710000000000002</v>
      </c>
      <c r="I132" s="239"/>
      <c r="J132" s="240">
        <f>ROUND(I132*H132,2)</f>
        <v>0</v>
      </c>
      <c r="K132" s="236" t="s">
        <v>181</v>
      </c>
      <c r="L132" s="71"/>
      <c r="M132" s="241" t="s">
        <v>21</v>
      </c>
      <c r="N132" s="242" t="s">
        <v>43</v>
      </c>
      <c r="O132" s="46"/>
      <c r="P132" s="243">
        <f>O132*H132</f>
        <v>0</v>
      </c>
      <c r="Q132" s="243">
        <v>0.026360000000000001</v>
      </c>
      <c r="R132" s="243">
        <f>Q132*H132</f>
        <v>0.054591560000000004</v>
      </c>
      <c r="S132" s="243">
        <v>0</v>
      </c>
      <c r="T132" s="244">
        <f>S132*H132</f>
        <v>0</v>
      </c>
      <c r="AR132" s="23" t="s">
        <v>95</v>
      </c>
      <c r="AT132" s="23" t="s">
        <v>172</v>
      </c>
      <c r="AU132" s="23" t="s">
        <v>80</v>
      </c>
      <c r="AY132" s="23" t="s">
        <v>169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23" t="s">
        <v>76</v>
      </c>
      <c r="BK132" s="245">
        <f>ROUND(I132*H132,2)</f>
        <v>0</v>
      </c>
      <c r="BL132" s="23" t="s">
        <v>95</v>
      </c>
      <c r="BM132" s="23" t="s">
        <v>1060</v>
      </c>
    </row>
    <row r="133" s="12" customFormat="1">
      <c r="B133" s="246"/>
      <c r="C133" s="247"/>
      <c r="D133" s="248" t="s">
        <v>183</v>
      </c>
      <c r="E133" s="249" t="s">
        <v>21</v>
      </c>
      <c r="F133" s="250" t="s">
        <v>233</v>
      </c>
      <c r="G133" s="247"/>
      <c r="H133" s="251">
        <v>1.6399999999999999</v>
      </c>
      <c r="I133" s="252"/>
      <c r="J133" s="247"/>
      <c r="K133" s="247"/>
      <c r="L133" s="253"/>
      <c r="M133" s="254"/>
      <c r="N133" s="255"/>
      <c r="O133" s="255"/>
      <c r="P133" s="255"/>
      <c r="Q133" s="255"/>
      <c r="R133" s="255"/>
      <c r="S133" s="255"/>
      <c r="T133" s="256"/>
      <c r="AT133" s="257" t="s">
        <v>183</v>
      </c>
      <c r="AU133" s="257" t="s">
        <v>80</v>
      </c>
      <c r="AV133" s="12" t="s">
        <v>80</v>
      </c>
      <c r="AW133" s="12" t="s">
        <v>35</v>
      </c>
      <c r="AX133" s="12" t="s">
        <v>72</v>
      </c>
      <c r="AY133" s="257" t="s">
        <v>169</v>
      </c>
    </row>
    <row r="134" s="12" customFormat="1">
      <c r="B134" s="246"/>
      <c r="C134" s="247"/>
      <c r="D134" s="248" t="s">
        <v>183</v>
      </c>
      <c r="E134" s="249" t="s">
        <v>21</v>
      </c>
      <c r="F134" s="250" t="s">
        <v>675</v>
      </c>
      <c r="G134" s="247"/>
      <c r="H134" s="251">
        <v>0.43099999999999999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AT134" s="257" t="s">
        <v>183</v>
      </c>
      <c r="AU134" s="257" t="s">
        <v>80</v>
      </c>
      <c r="AV134" s="12" t="s">
        <v>80</v>
      </c>
      <c r="AW134" s="12" t="s">
        <v>35</v>
      </c>
      <c r="AX134" s="12" t="s">
        <v>72</v>
      </c>
      <c r="AY134" s="257" t="s">
        <v>169</v>
      </c>
    </row>
    <row r="135" s="13" customFormat="1">
      <c r="B135" s="270"/>
      <c r="C135" s="271"/>
      <c r="D135" s="248" t="s">
        <v>183</v>
      </c>
      <c r="E135" s="272" t="s">
        <v>21</v>
      </c>
      <c r="F135" s="273" t="s">
        <v>209</v>
      </c>
      <c r="G135" s="271"/>
      <c r="H135" s="274">
        <v>2.0710000000000002</v>
      </c>
      <c r="I135" s="275"/>
      <c r="J135" s="271"/>
      <c r="K135" s="271"/>
      <c r="L135" s="276"/>
      <c r="M135" s="277"/>
      <c r="N135" s="278"/>
      <c r="O135" s="278"/>
      <c r="P135" s="278"/>
      <c r="Q135" s="278"/>
      <c r="R135" s="278"/>
      <c r="S135" s="278"/>
      <c r="T135" s="279"/>
      <c r="AT135" s="280" t="s">
        <v>183</v>
      </c>
      <c r="AU135" s="280" t="s">
        <v>80</v>
      </c>
      <c r="AV135" s="13" t="s">
        <v>95</v>
      </c>
      <c r="AW135" s="13" t="s">
        <v>35</v>
      </c>
      <c r="AX135" s="13" t="s">
        <v>76</v>
      </c>
      <c r="AY135" s="280" t="s">
        <v>169</v>
      </c>
    </row>
    <row r="136" s="1" customFormat="1" ht="25.5" customHeight="1">
      <c r="B136" s="45"/>
      <c r="C136" s="234" t="s">
        <v>239</v>
      </c>
      <c r="D136" s="234" t="s">
        <v>172</v>
      </c>
      <c r="E136" s="235" t="s">
        <v>240</v>
      </c>
      <c r="F136" s="236" t="s">
        <v>241</v>
      </c>
      <c r="G136" s="237" t="s">
        <v>199</v>
      </c>
      <c r="H136" s="238">
        <v>2.0710000000000002</v>
      </c>
      <c r="I136" s="239"/>
      <c r="J136" s="240">
        <f>ROUND(I136*H136,2)</f>
        <v>0</v>
      </c>
      <c r="K136" s="236" t="s">
        <v>181</v>
      </c>
      <c r="L136" s="71"/>
      <c r="M136" s="241" t="s">
        <v>21</v>
      </c>
      <c r="N136" s="242" t="s">
        <v>43</v>
      </c>
      <c r="O136" s="46"/>
      <c r="P136" s="243">
        <f>O136*H136</f>
        <v>0</v>
      </c>
      <c r="Q136" s="243">
        <v>0.0079000000000000008</v>
      </c>
      <c r="R136" s="243">
        <f>Q136*H136</f>
        <v>0.016360900000000005</v>
      </c>
      <c r="S136" s="243">
        <v>0</v>
      </c>
      <c r="T136" s="244">
        <f>S136*H136</f>
        <v>0</v>
      </c>
      <c r="AR136" s="23" t="s">
        <v>95</v>
      </c>
      <c r="AT136" s="23" t="s">
        <v>172</v>
      </c>
      <c r="AU136" s="23" t="s">
        <v>80</v>
      </c>
      <c r="AY136" s="23" t="s">
        <v>169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23" t="s">
        <v>76</v>
      </c>
      <c r="BK136" s="245">
        <f>ROUND(I136*H136,2)</f>
        <v>0</v>
      </c>
      <c r="BL136" s="23" t="s">
        <v>95</v>
      </c>
      <c r="BM136" s="23" t="s">
        <v>1061</v>
      </c>
    </row>
    <row r="137" s="1" customFormat="1" ht="25.5" customHeight="1">
      <c r="B137" s="45"/>
      <c r="C137" s="234" t="s">
        <v>243</v>
      </c>
      <c r="D137" s="234" t="s">
        <v>172</v>
      </c>
      <c r="E137" s="235" t="s">
        <v>244</v>
      </c>
      <c r="F137" s="236" t="s">
        <v>245</v>
      </c>
      <c r="G137" s="237" t="s">
        <v>199</v>
      </c>
      <c r="H137" s="238">
        <v>3.9569999999999999</v>
      </c>
      <c r="I137" s="239"/>
      <c r="J137" s="240">
        <f>ROUND(I137*H137,2)</f>
        <v>0</v>
      </c>
      <c r="K137" s="236" t="s">
        <v>181</v>
      </c>
      <c r="L137" s="71"/>
      <c r="M137" s="241" t="s">
        <v>21</v>
      </c>
      <c r="N137" s="242" t="s">
        <v>43</v>
      </c>
      <c r="O137" s="46"/>
      <c r="P137" s="243">
        <f>O137*H137</f>
        <v>0</v>
      </c>
      <c r="Q137" s="243">
        <v>0.0048900000000000002</v>
      </c>
      <c r="R137" s="243">
        <f>Q137*H137</f>
        <v>0.019349729999999999</v>
      </c>
      <c r="S137" s="243">
        <v>0</v>
      </c>
      <c r="T137" s="244">
        <f>S137*H137</f>
        <v>0</v>
      </c>
      <c r="AR137" s="23" t="s">
        <v>95</v>
      </c>
      <c r="AT137" s="23" t="s">
        <v>172</v>
      </c>
      <c r="AU137" s="23" t="s">
        <v>80</v>
      </c>
      <c r="AY137" s="23" t="s">
        <v>169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23" t="s">
        <v>76</v>
      </c>
      <c r="BK137" s="245">
        <f>ROUND(I137*H137,2)</f>
        <v>0</v>
      </c>
      <c r="BL137" s="23" t="s">
        <v>95</v>
      </c>
      <c r="BM137" s="23" t="s">
        <v>1062</v>
      </c>
    </row>
    <row r="138" s="1" customFormat="1" ht="16.5" customHeight="1">
      <c r="B138" s="45"/>
      <c r="C138" s="234" t="s">
        <v>10</v>
      </c>
      <c r="D138" s="234" t="s">
        <v>172</v>
      </c>
      <c r="E138" s="235" t="s">
        <v>247</v>
      </c>
      <c r="F138" s="236" t="s">
        <v>248</v>
      </c>
      <c r="G138" s="237" t="s">
        <v>199</v>
      </c>
      <c r="H138" s="238">
        <v>3.9569999999999999</v>
      </c>
      <c r="I138" s="239"/>
      <c r="J138" s="240">
        <f>ROUND(I138*H138,2)</f>
        <v>0</v>
      </c>
      <c r="K138" s="236" t="s">
        <v>21</v>
      </c>
      <c r="L138" s="71"/>
      <c r="M138" s="241" t="s">
        <v>21</v>
      </c>
      <c r="N138" s="242" t="s">
        <v>43</v>
      </c>
      <c r="O138" s="46"/>
      <c r="P138" s="243">
        <f>O138*H138</f>
        <v>0</v>
      </c>
      <c r="Q138" s="243">
        <v>0.00348</v>
      </c>
      <c r="R138" s="243">
        <f>Q138*H138</f>
        <v>0.013770359999999999</v>
      </c>
      <c r="S138" s="243">
        <v>0</v>
      </c>
      <c r="T138" s="244">
        <f>S138*H138</f>
        <v>0</v>
      </c>
      <c r="AR138" s="23" t="s">
        <v>95</v>
      </c>
      <c r="AT138" s="23" t="s">
        <v>172</v>
      </c>
      <c r="AU138" s="23" t="s">
        <v>80</v>
      </c>
      <c r="AY138" s="23" t="s">
        <v>169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3" t="s">
        <v>76</v>
      </c>
      <c r="BK138" s="245">
        <f>ROUND(I138*H138,2)</f>
        <v>0</v>
      </c>
      <c r="BL138" s="23" t="s">
        <v>95</v>
      </c>
      <c r="BM138" s="23" t="s">
        <v>1063</v>
      </c>
    </row>
    <row r="139" s="12" customFormat="1">
      <c r="B139" s="246"/>
      <c r="C139" s="247"/>
      <c r="D139" s="248" t="s">
        <v>183</v>
      </c>
      <c r="E139" s="249" t="s">
        <v>21</v>
      </c>
      <c r="F139" s="250" t="s">
        <v>250</v>
      </c>
      <c r="G139" s="247"/>
      <c r="H139" s="251">
        <v>1.276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183</v>
      </c>
      <c r="AU139" s="257" t="s">
        <v>80</v>
      </c>
      <c r="AV139" s="12" t="s">
        <v>80</v>
      </c>
      <c r="AW139" s="12" t="s">
        <v>35</v>
      </c>
      <c r="AX139" s="12" t="s">
        <v>72</v>
      </c>
      <c r="AY139" s="257" t="s">
        <v>169</v>
      </c>
    </row>
    <row r="140" s="12" customFormat="1">
      <c r="B140" s="246"/>
      <c r="C140" s="247"/>
      <c r="D140" s="248" t="s">
        <v>183</v>
      </c>
      <c r="E140" s="249" t="s">
        <v>21</v>
      </c>
      <c r="F140" s="250" t="s">
        <v>251</v>
      </c>
      <c r="G140" s="247"/>
      <c r="H140" s="251">
        <v>0.30499999999999999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AT140" s="257" t="s">
        <v>183</v>
      </c>
      <c r="AU140" s="257" t="s">
        <v>80</v>
      </c>
      <c r="AV140" s="12" t="s">
        <v>80</v>
      </c>
      <c r="AW140" s="12" t="s">
        <v>35</v>
      </c>
      <c r="AX140" s="12" t="s">
        <v>72</v>
      </c>
      <c r="AY140" s="257" t="s">
        <v>169</v>
      </c>
    </row>
    <row r="141" s="12" customFormat="1">
      <c r="B141" s="246"/>
      <c r="C141" s="247"/>
      <c r="D141" s="248" t="s">
        <v>183</v>
      </c>
      <c r="E141" s="249" t="s">
        <v>21</v>
      </c>
      <c r="F141" s="250" t="s">
        <v>251</v>
      </c>
      <c r="G141" s="247"/>
      <c r="H141" s="251">
        <v>0.30499999999999999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183</v>
      </c>
      <c r="AU141" s="257" t="s">
        <v>80</v>
      </c>
      <c r="AV141" s="12" t="s">
        <v>80</v>
      </c>
      <c r="AW141" s="12" t="s">
        <v>35</v>
      </c>
      <c r="AX141" s="12" t="s">
        <v>72</v>
      </c>
      <c r="AY141" s="257" t="s">
        <v>169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233</v>
      </c>
      <c r="G142" s="247"/>
      <c r="H142" s="251">
        <v>1.6399999999999999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675</v>
      </c>
      <c r="G143" s="247"/>
      <c r="H143" s="251">
        <v>0.43099999999999999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3" customFormat="1">
      <c r="B144" s="270"/>
      <c r="C144" s="271"/>
      <c r="D144" s="248" t="s">
        <v>183</v>
      </c>
      <c r="E144" s="272" t="s">
        <v>21</v>
      </c>
      <c r="F144" s="273" t="s">
        <v>209</v>
      </c>
      <c r="G144" s="271"/>
      <c r="H144" s="274">
        <v>3.9569999999999999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AT144" s="280" t="s">
        <v>183</v>
      </c>
      <c r="AU144" s="280" t="s">
        <v>80</v>
      </c>
      <c r="AV144" s="13" t="s">
        <v>95</v>
      </c>
      <c r="AW144" s="13" t="s">
        <v>35</v>
      </c>
      <c r="AX144" s="13" t="s">
        <v>76</v>
      </c>
      <c r="AY144" s="280" t="s">
        <v>169</v>
      </c>
    </row>
    <row r="145" s="1" customFormat="1" ht="38.25" customHeight="1">
      <c r="B145" s="45"/>
      <c r="C145" s="234" t="s">
        <v>252</v>
      </c>
      <c r="D145" s="234" t="s">
        <v>172</v>
      </c>
      <c r="E145" s="235" t="s">
        <v>253</v>
      </c>
      <c r="F145" s="236" t="s">
        <v>254</v>
      </c>
      <c r="G145" s="237" t="s">
        <v>219</v>
      </c>
      <c r="H145" s="238">
        <v>8</v>
      </c>
      <c r="I145" s="239"/>
      <c r="J145" s="240">
        <f>ROUND(I145*H145,2)</f>
        <v>0</v>
      </c>
      <c r="K145" s="236" t="s">
        <v>181</v>
      </c>
      <c r="L145" s="71"/>
      <c r="M145" s="241" t="s">
        <v>21</v>
      </c>
      <c r="N145" s="242" t="s">
        <v>43</v>
      </c>
      <c r="O145" s="46"/>
      <c r="P145" s="243">
        <f>O145*H145</f>
        <v>0</v>
      </c>
      <c r="Q145" s="243">
        <v>0.00071000000000000002</v>
      </c>
      <c r="R145" s="243">
        <f>Q145*H145</f>
        <v>0.0056800000000000002</v>
      </c>
      <c r="S145" s="243">
        <v>0</v>
      </c>
      <c r="T145" s="244">
        <f>S145*H145</f>
        <v>0</v>
      </c>
      <c r="AR145" s="23" t="s">
        <v>95</v>
      </c>
      <c r="AT145" s="23" t="s">
        <v>172</v>
      </c>
      <c r="AU145" s="23" t="s">
        <v>80</v>
      </c>
      <c r="AY145" s="23" t="s">
        <v>169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23" t="s">
        <v>76</v>
      </c>
      <c r="BK145" s="245">
        <f>ROUND(I145*H145,2)</f>
        <v>0</v>
      </c>
      <c r="BL145" s="23" t="s">
        <v>95</v>
      </c>
      <c r="BM145" s="23" t="s">
        <v>1064</v>
      </c>
    </row>
    <row r="146" s="12" customFormat="1">
      <c r="B146" s="246"/>
      <c r="C146" s="247"/>
      <c r="D146" s="248" t="s">
        <v>183</v>
      </c>
      <c r="E146" s="249" t="s">
        <v>21</v>
      </c>
      <c r="F146" s="250" t="s">
        <v>256</v>
      </c>
      <c r="G146" s="247"/>
      <c r="H146" s="251">
        <v>8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AT146" s="257" t="s">
        <v>183</v>
      </c>
      <c r="AU146" s="257" t="s">
        <v>80</v>
      </c>
      <c r="AV146" s="12" t="s">
        <v>80</v>
      </c>
      <c r="AW146" s="12" t="s">
        <v>35</v>
      </c>
      <c r="AX146" s="12" t="s">
        <v>76</v>
      </c>
      <c r="AY146" s="257" t="s">
        <v>169</v>
      </c>
    </row>
    <row r="147" s="1" customFormat="1" ht="25.5" customHeight="1">
      <c r="B147" s="45"/>
      <c r="C147" s="234" t="s">
        <v>257</v>
      </c>
      <c r="D147" s="234" t="s">
        <v>172</v>
      </c>
      <c r="E147" s="235" t="s">
        <v>258</v>
      </c>
      <c r="F147" s="236" t="s">
        <v>259</v>
      </c>
      <c r="G147" s="237" t="s">
        <v>180</v>
      </c>
      <c r="H147" s="238">
        <v>0.014</v>
      </c>
      <c r="I147" s="239"/>
      <c r="J147" s="240">
        <f>ROUND(I147*H147,2)</f>
        <v>0</v>
      </c>
      <c r="K147" s="236" t="s">
        <v>181</v>
      </c>
      <c r="L147" s="71"/>
      <c r="M147" s="241" t="s">
        <v>21</v>
      </c>
      <c r="N147" s="242" t="s">
        <v>43</v>
      </c>
      <c r="O147" s="46"/>
      <c r="P147" s="243">
        <f>O147*H147</f>
        <v>0</v>
      </c>
      <c r="Q147" s="243">
        <v>2.2563399999999998</v>
      </c>
      <c r="R147" s="243">
        <f>Q147*H147</f>
        <v>0.03158876</v>
      </c>
      <c r="S147" s="243">
        <v>0</v>
      </c>
      <c r="T147" s="244">
        <f>S147*H147</f>
        <v>0</v>
      </c>
      <c r="AR147" s="23" t="s">
        <v>95</v>
      </c>
      <c r="AT147" s="23" t="s">
        <v>172</v>
      </c>
      <c r="AU147" s="23" t="s">
        <v>80</v>
      </c>
      <c r="AY147" s="23" t="s">
        <v>169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3" t="s">
        <v>76</v>
      </c>
      <c r="BK147" s="245">
        <f>ROUND(I147*H147,2)</f>
        <v>0</v>
      </c>
      <c r="BL147" s="23" t="s">
        <v>95</v>
      </c>
      <c r="BM147" s="23" t="s">
        <v>1065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789</v>
      </c>
      <c r="G148" s="247"/>
      <c r="H148" s="251">
        <v>0.014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72</v>
      </c>
      <c r="AY148" s="257" t="s">
        <v>169</v>
      </c>
    </row>
    <row r="149" s="13" customFormat="1">
      <c r="B149" s="270"/>
      <c r="C149" s="271"/>
      <c r="D149" s="248" t="s">
        <v>183</v>
      </c>
      <c r="E149" s="272" t="s">
        <v>21</v>
      </c>
      <c r="F149" s="273" t="s">
        <v>209</v>
      </c>
      <c r="G149" s="271"/>
      <c r="H149" s="274">
        <v>0.014</v>
      </c>
      <c r="I149" s="275"/>
      <c r="J149" s="271"/>
      <c r="K149" s="271"/>
      <c r="L149" s="276"/>
      <c r="M149" s="277"/>
      <c r="N149" s="278"/>
      <c r="O149" s="278"/>
      <c r="P149" s="278"/>
      <c r="Q149" s="278"/>
      <c r="R149" s="278"/>
      <c r="S149" s="278"/>
      <c r="T149" s="279"/>
      <c r="AT149" s="280" t="s">
        <v>183</v>
      </c>
      <c r="AU149" s="280" t="s">
        <v>80</v>
      </c>
      <c r="AV149" s="13" t="s">
        <v>95</v>
      </c>
      <c r="AW149" s="13" t="s">
        <v>35</v>
      </c>
      <c r="AX149" s="13" t="s">
        <v>76</v>
      </c>
      <c r="AY149" s="280" t="s">
        <v>169</v>
      </c>
    </row>
    <row r="150" s="11" customFormat="1" ht="29.88" customHeight="1">
      <c r="B150" s="218"/>
      <c r="C150" s="219"/>
      <c r="D150" s="220" t="s">
        <v>71</v>
      </c>
      <c r="E150" s="232" t="s">
        <v>216</v>
      </c>
      <c r="F150" s="232" t="s">
        <v>262</v>
      </c>
      <c r="G150" s="219"/>
      <c r="H150" s="219"/>
      <c r="I150" s="222"/>
      <c r="J150" s="233">
        <f>BK150</f>
        <v>0</v>
      </c>
      <c r="K150" s="219"/>
      <c r="L150" s="224"/>
      <c r="M150" s="225"/>
      <c r="N150" s="226"/>
      <c r="O150" s="226"/>
      <c r="P150" s="227">
        <f>SUM(P151:P189)</f>
        <v>0</v>
      </c>
      <c r="Q150" s="226"/>
      <c r="R150" s="227">
        <f>SUM(R151:R189)</f>
        <v>0.15868599999999999</v>
      </c>
      <c r="S150" s="226"/>
      <c r="T150" s="228">
        <f>SUM(T151:T189)</f>
        <v>0.77323200000000003</v>
      </c>
      <c r="AR150" s="229" t="s">
        <v>76</v>
      </c>
      <c r="AT150" s="230" t="s">
        <v>71</v>
      </c>
      <c r="AU150" s="230" t="s">
        <v>76</v>
      </c>
      <c r="AY150" s="229" t="s">
        <v>169</v>
      </c>
      <c r="BK150" s="231">
        <f>SUM(BK151:BK189)</f>
        <v>0</v>
      </c>
    </row>
    <row r="151" s="1" customFormat="1" ht="25.5" customHeight="1">
      <c r="B151" s="45"/>
      <c r="C151" s="234" t="s">
        <v>263</v>
      </c>
      <c r="D151" s="234" t="s">
        <v>172</v>
      </c>
      <c r="E151" s="235" t="s">
        <v>264</v>
      </c>
      <c r="F151" s="236" t="s">
        <v>265</v>
      </c>
      <c r="G151" s="237" t="s">
        <v>219</v>
      </c>
      <c r="H151" s="238">
        <v>8.0299999999999994</v>
      </c>
      <c r="I151" s="239"/>
      <c r="J151" s="240">
        <f>ROUND(I151*H151,2)</f>
        <v>0</v>
      </c>
      <c r="K151" s="236" t="s">
        <v>181</v>
      </c>
      <c r="L151" s="71"/>
      <c r="M151" s="241" t="s">
        <v>21</v>
      </c>
      <c r="N151" s="242" t="s">
        <v>43</v>
      </c>
      <c r="O151" s="46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AR151" s="23" t="s">
        <v>95</v>
      </c>
      <c r="AT151" s="23" t="s">
        <v>172</v>
      </c>
      <c r="AU151" s="23" t="s">
        <v>80</v>
      </c>
      <c r="AY151" s="23" t="s">
        <v>169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23" t="s">
        <v>76</v>
      </c>
      <c r="BK151" s="245">
        <f>ROUND(I151*H151,2)</f>
        <v>0</v>
      </c>
      <c r="BL151" s="23" t="s">
        <v>95</v>
      </c>
      <c r="BM151" s="23" t="s">
        <v>1066</v>
      </c>
    </row>
    <row r="152" s="12" customFormat="1">
      <c r="B152" s="246"/>
      <c r="C152" s="247"/>
      <c r="D152" s="248" t="s">
        <v>183</v>
      </c>
      <c r="E152" s="249" t="s">
        <v>21</v>
      </c>
      <c r="F152" s="250" t="s">
        <v>1067</v>
      </c>
      <c r="G152" s="247"/>
      <c r="H152" s="251">
        <v>8.0299999999999994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183</v>
      </c>
      <c r="AU152" s="257" t="s">
        <v>80</v>
      </c>
      <c r="AV152" s="12" t="s">
        <v>80</v>
      </c>
      <c r="AW152" s="12" t="s">
        <v>35</v>
      </c>
      <c r="AX152" s="12" t="s">
        <v>76</v>
      </c>
      <c r="AY152" s="257" t="s">
        <v>169</v>
      </c>
    </row>
    <row r="153" s="1" customFormat="1" ht="25.5" customHeight="1">
      <c r="B153" s="45"/>
      <c r="C153" s="234" t="s">
        <v>268</v>
      </c>
      <c r="D153" s="234" t="s">
        <v>172</v>
      </c>
      <c r="E153" s="235" t="s">
        <v>269</v>
      </c>
      <c r="F153" s="236" t="s">
        <v>270</v>
      </c>
      <c r="G153" s="237" t="s">
        <v>219</v>
      </c>
      <c r="H153" s="238">
        <v>305.13999999999999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1068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1067</v>
      </c>
      <c r="G154" s="247"/>
      <c r="H154" s="251">
        <v>8.0299999999999994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72</v>
      </c>
      <c r="AY154" s="257" t="s">
        <v>169</v>
      </c>
    </row>
    <row r="155" s="12" customFormat="1">
      <c r="B155" s="246"/>
      <c r="C155" s="247"/>
      <c r="D155" s="248" t="s">
        <v>183</v>
      </c>
      <c r="E155" s="249" t="s">
        <v>21</v>
      </c>
      <c r="F155" s="250" t="s">
        <v>1069</v>
      </c>
      <c r="G155" s="247"/>
      <c r="H155" s="251">
        <v>305.13999999999999</v>
      </c>
      <c r="I155" s="252"/>
      <c r="J155" s="247"/>
      <c r="K155" s="247"/>
      <c r="L155" s="253"/>
      <c r="M155" s="254"/>
      <c r="N155" s="255"/>
      <c r="O155" s="255"/>
      <c r="P155" s="255"/>
      <c r="Q155" s="255"/>
      <c r="R155" s="255"/>
      <c r="S155" s="255"/>
      <c r="T155" s="256"/>
      <c r="AT155" s="257" t="s">
        <v>183</v>
      </c>
      <c r="AU155" s="257" t="s">
        <v>80</v>
      </c>
      <c r="AV155" s="12" t="s">
        <v>80</v>
      </c>
      <c r="AW155" s="12" t="s">
        <v>35</v>
      </c>
      <c r="AX155" s="12" t="s">
        <v>76</v>
      </c>
      <c r="AY155" s="257" t="s">
        <v>169</v>
      </c>
    </row>
    <row r="156" s="1" customFormat="1" ht="25.5" customHeight="1">
      <c r="B156" s="45"/>
      <c r="C156" s="234" t="s">
        <v>273</v>
      </c>
      <c r="D156" s="234" t="s">
        <v>172</v>
      </c>
      <c r="E156" s="235" t="s">
        <v>274</v>
      </c>
      <c r="F156" s="236" t="s">
        <v>275</v>
      </c>
      <c r="G156" s="237" t="s">
        <v>219</v>
      </c>
      <c r="H156" s="238">
        <v>8.0299999999999994</v>
      </c>
      <c r="I156" s="239"/>
      <c r="J156" s="240">
        <f>ROUND(I156*H156,2)</f>
        <v>0</v>
      </c>
      <c r="K156" s="236" t="s">
        <v>181</v>
      </c>
      <c r="L156" s="71"/>
      <c r="M156" s="241" t="s">
        <v>21</v>
      </c>
      <c r="N156" s="242" t="s">
        <v>43</v>
      </c>
      <c r="O156" s="46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AR156" s="23" t="s">
        <v>95</v>
      </c>
      <c r="AT156" s="23" t="s">
        <v>172</v>
      </c>
      <c r="AU156" s="23" t="s">
        <v>80</v>
      </c>
      <c r="AY156" s="23" t="s">
        <v>169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23" t="s">
        <v>76</v>
      </c>
      <c r="BK156" s="245">
        <f>ROUND(I156*H156,2)</f>
        <v>0</v>
      </c>
      <c r="BL156" s="23" t="s">
        <v>95</v>
      </c>
      <c r="BM156" s="23" t="s">
        <v>1070</v>
      </c>
    </row>
    <row r="157" s="12" customFormat="1">
      <c r="B157" s="246"/>
      <c r="C157" s="247"/>
      <c r="D157" s="248" t="s">
        <v>183</v>
      </c>
      <c r="E157" s="249" t="s">
        <v>21</v>
      </c>
      <c r="F157" s="250" t="s">
        <v>1067</v>
      </c>
      <c r="G157" s="247"/>
      <c r="H157" s="251">
        <v>8.0299999999999994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183</v>
      </c>
      <c r="AU157" s="257" t="s">
        <v>80</v>
      </c>
      <c r="AV157" s="12" t="s">
        <v>80</v>
      </c>
      <c r="AW157" s="12" t="s">
        <v>35</v>
      </c>
      <c r="AX157" s="12" t="s">
        <v>76</v>
      </c>
      <c r="AY157" s="257" t="s">
        <v>169</v>
      </c>
    </row>
    <row r="158" s="1" customFormat="1" ht="16.5" customHeight="1">
      <c r="B158" s="45"/>
      <c r="C158" s="234" t="s">
        <v>9</v>
      </c>
      <c r="D158" s="234" t="s">
        <v>172</v>
      </c>
      <c r="E158" s="235" t="s">
        <v>277</v>
      </c>
      <c r="F158" s="236" t="s">
        <v>278</v>
      </c>
      <c r="G158" s="237" t="s">
        <v>199</v>
      </c>
      <c r="H158" s="238">
        <v>2.8799999999999999</v>
      </c>
      <c r="I158" s="239"/>
      <c r="J158" s="240">
        <f>ROUND(I158*H158,2)</f>
        <v>0</v>
      </c>
      <c r="K158" s="236" t="s">
        <v>21</v>
      </c>
      <c r="L158" s="71"/>
      <c r="M158" s="241" t="s">
        <v>21</v>
      </c>
      <c r="N158" s="242" t="s">
        <v>43</v>
      </c>
      <c r="O158" s="46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3" t="s">
        <v>95</v>
      </c>
      <c r="AT158" s="23" t="s">
        <v>172</v>
      </c>
      <c r="AU158" s="23" t="s">
        <v>80</v>
      </c>
      <c r="AY158" s="23" t="s">
        <v>169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3" t="s">
        <v>76</v>
      </c>
      <c r="BK158" s="245">
        <f>ROUND(I158*H158,2)</f>
        <v>0</v>
      </c>
      <c r="BL158" s="23" t="s">
        <v>95</v>
      </c>
      <c r="BM158" s="23" t="s">
        <v>1071</v>
      </c>
    </row>
    <row r="159" s="12" customFormat="1">
      <c r="B159" s="246"/>
      <c r="C159" s="247"/>
      <c r="D159" s="248" t="s">
        <v>183</v>
      </c>
      <c r="E159" s="249" t="s">
        <v>21</v>
      </c>
      <c r="F159" s="250" t="s">
        <v>796</v>
      </c>
      <c r="G159" s="247"/>
      <c r="H159" s="251">
        <v>2.8799999999999999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183</v>
      </c>
      <c r="AU159" s="257" t="s">
        <v>80</v>
      </c>
      <c r="AV159" s="12" t="s">
        <v>80</v>
      </c>
      <c r="AW159" s="12" t="s">
        <v>35</v>
      </c>
      <c r="AX159" s="12" t="s">
        <v>76</v>
      </c>
      <c r="AY159" s="257" t="s">
        <v>169</v>
      </c>
    </row>
    <row r="160" s="1" customFormat="1" ht="38.25" customHeight="1">
      <c r="B160" s="45"/>
      <c r="C160" s="234" t="s">
        <v>281</v>
      </c>
      <c r="D160" s="234" t="s">
        <v>172</v>
      </c>
      <c r="E160" s="235" t="s">
        <v>282</v>
      </c>
      <c r="F160" s="236" t="s">
        <v>283</v>
      </c>
      <c r="G160" s="237" t="s">
        <v>225</v>
      </c>
      <c r="H160" s="238">
        <v>10</v>
      </c>
      <c r="I160" s="239"/>
      <c r="J160" s="240">
        <f>ROUND(I160*H160,2)</f>
        <v>0</v>
      </c>
      <c r="K160" s="236" t="s">
        <v>181</v>
      </c>
      <c r="L160" s="71"/>
      <c r="M160" s="241" t="s">
        <v>21</v>
      </c>
      <c r="N160" s="242" t="s">
        <v>43</v>
      </c>
      <c r="O160" s="46"/>
      <c r="P160" s="243">
        <f>O160*H160</f>
        <v>0</v>
      </c>
      <c r="Q160" s="243">
        <v>0.00025000000000000001</v>
      </c>
      <c r="R160" s="243">
        <f>Q160*H160</f>
        <v>0.0025000000000000001</v>
      </c>
      <c r="S160" s="243">
        <v>0</v>
      </c>
      <c r="T160" s="244">
        <f>S160*H160</f>
        <v>0</v>
      </c>
      <c r="AR160" s="23" t="s">
        <v>95</v>
      </c>
      <c r="AT160" s="23" t="s">
        <v>172</v>
      </c>
      <c r="AU160" s="23" t="s">
        <v>80</v>
      </c>
      <c r="AY160" s="23" t="s">
        <v>169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3" t="s">
        <v>76</v>
      </c>
      <c r="BK160" s="245">
        <f>ROUND(I160*H160,2)</f>
        <v>0</v>
      </c>
      <c r="BL160" s="23" t="s">
        <v>95</v>
      </c>
      <c r="BM160" s="23" t="s">
        <v>1072</v>
      </c>
    </row>
    <row r="161" s="12" customFormat="1">
      <c r="B161" s="246"/>
      <c r="C161" s="247"/>
      <c r="D161" s="248" t="s">
        <v>183</v>
      </c>
      <c r="E161" s="249" t="s">
        <v>21</v>
      </c>
      <c r="F161" s="250" t="s">
        <v>222</v>
      </c>
      <c r="G161" s="247"/>
      <c r="H161" s="251">
        <v>10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183</v>
      </c>
      <c r="AU161" s="257" t="s">
        <v>80</v>
      </c>
      <c r="AV161" s="12" t="s">
        <v>80</v>
      </c>
      <c r="AW161" s="12" t="s">
        <v>35</v>
      </c>
      <c r="AX161" s="12" t="s">
        <v>76</v>
      </c>
      <c r="AY161" s="257" t="s">
        <v>169</v>
      </c>
    </row>
    <row r="162" s="1" customFormat="1" ht="16.5" customHeight="1">
      <c r="B162" s="45"/>
      <c r="C162" s="258" t="s">
        <v>285</v>
      </c>
      <c r="D162" s="258" t="s">
        <v>190</v>
      </c>
      <c r="E162" s="259" t="s">
        <v>286</v>
      </c>
      <c r="F162" s="260" t="s">
        <v>287</v>
      </c>
      <c r="G162" s="261" t="s">
        <v>187</v>
      </c>
      <c r="H162" s="262">
        <v>0.14899999999999999</v>
      </c>
      <c r="I162" s="263"/>
      <c r="J162" s="264">
        <f>ROUND(I162*H162,2)</f>
        <v>0</v>
      </c>
      <c r="K162" s="260" t="s">
        <v>21</v>
      </c>
      <c r="L162" s="265"/>
      <c r="M162" s="266" t="s">
        <v>21</v>
      </c>
      <c r="N162" s="267" t="s">
        <v>43</v>
      </c>
      <c r="O162" s="46"/>
      <c r="P162" s="243">
        <f>O162*H162</f>
        <v>0</v>
      </c>
      <c r="Q162" s="243">
        <v>1</v>
      </c>
      <c r="R162" s="243">
        <f>Q162*H162</f>
        <v>0.14899999999999999</v>
      </c>
      <c r="S162" s="243">
        <v>0</v>
      </c>
      <c r="T162" s="244">
        <f>S162*H162</f>
        <v>0</v>
      </c>
      <c r="AR162" s="23" t="s">
        <v>114</v>
      </c>
      <c r="AT162" s="23" t="s">
        <v>190</v>
      </c>
      <c r="AU162" s="23" t="s">
        <v>80</v>
      </c>
      <c r="AY162" s="23" t="s">
        <v>169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3" t="s">
        <v>76</v>
      </c>
      <c r="BK162" s="245">
        <f>ROUND(I162*H162,2)</f>
        <v>0</v>
      </c>
      <c r="BL162" s="23" t="s">
        <v>95</v>
      </c>
      <c r="BM162" s="23" t="s">
        <v>1073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289</v>
      </c>
      <c r="G163" s="247"/>
      <c r="H163" s="251">
        <v>0.13800000000000001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72</v>
      </c>
      <c r="AY163" s="257" t="s">
        <v>169</v>
      </c>
    </row>
    <row r="164" s="12" customFormat="1">
      <c r="B164" s="246"/>
      <c r="C164" s="247"/>
      <c r="D164" s="248" t="s">
        <v>183</v>
      </c>
      <c r="E164" s="249" t="s">
        <v>21</v>
      </c>
      <c r="F164" s="250" t="s">
        <v>290</v>
      </c>
      <c r="G164" s="247"/>
      <c r="H164" s="251">
        <v>0.14899999999999999</v>
      </c>
      <c r="I164" s="252"/>
      <c r="J164" s="247"/>
      <c r="K164" s="247"/>
      <c r="L164" s="253"/>
      <c r="M164" s="254"/>
      <c r="N164" s="255"/>
      <c r="O164" s="255"/>
      <c r="P164" s="255"/>
      <c r="Q164" s="255"/>
      <c r="R164" s="255"/>
      <c r="S164" s="255"/>
      <c r="T164" s="256"/>
      <c r="AT164" s="257" t="s">
        <v>183</v>
      </c>
      <c r="AU164" s="257" t="s">
        <v>80</v>
      </c>
      <c r="AV164" s="12" t="s">
        <v>80</v>
      </c>
      <c r="AW164" s="12" t="s">
        <v>35</v>
      </c>
      <c r="AX164" s="12" t="s">
        <v>76</v>
      </c>
      <c r="AY164" s="257" t="s">
        <v>169</v>
      </c>
    </row>
    <row r="165" s="1" customFormat="1" ht="25.5" customHeight="1">
      <c r="B165" s="45"/>
      <c r="C165" s="234" t="s">
        <v>291</v>
      </c>
      <c r="D165" s="234" t="s">
        <v>172</v>
      </c>
      <c r="E165" s="235" t="s">
        <v>292</v>
      </c>
      <c r="F165" s="236" t="s">
        <v>293</v>
      </c>
      <c r="G165" s="237" t="s">
        <v>225</v>
      </c>
      <c r="H165" s="238">
        <v>24</v>
      </c>
      <c r="I165" s="239"/>
      <c r="J165" s="240">
        <f>ROUND(I165*H165,2)</f>
        <v>0</v>
      </c>
      <c r="K165" s="236" t="s">
        <v>181</v>
      </c>
      <c r="L165" s="71"/>
      <c r="M165" s="241" t="s">
        <v>21</v>
      </c>
      <c r="N165" s="242" t="s">
        <v>43</v>
      </c>
      <c r="O165" s="46"/>
      <c r="P165" s="243">
        <f>O165*H165</f>
        <v>0</v>
      </c>
      <c r="Q165" s="243">
        <v>1.0000000000000001E-05</v>
      </c>
      <c r="R165" s="243">
        <f>Q165*H165</f>
        <v>0.00024000000000000003</v>
      </c>
      <c r="S165" s="243">
        <v>0</v>
      </c>
      <c r="T165" s="244">
        <f>S165*H165</f>
        <v>0</v>
      </c>
      <c r="AR165" s="23" t="s">
        <v>95</v>
      </c>
      <c r="AT165" s="23" t="s">
        <v>172</v>
      </c>
      <c r="AU165" s="23" t="s">
        <v>80</v>
      </c>
      <c r="AY165" s="23" t="s">
        <v>169</v>
      </c>
      <c r="BE165" s="245">
        <f>IF(N165="základní",J165,0)</f>
        <v>0</v>
      </c>
      <c r="BF165" s="245">
        <f>IF(N165="snížená",J165,0)</f>
        <v>0</v>
      </c>
      <c r="BG165" s="245">
        <f>IF(N165="zákl. přenesená",J165,0)</f>
        <v>0</v>
      </c>
      <c r="BH165" s="245">
        <f>IF(N165="sníž. přenesená",J165,0)</f>
        <v>0</v>
      </c>
      <c r="BI165" s="245">
        <f>IF(N165="nulová",J165,0)</f>
        <v>0</v>
      </c>
      <c r="BJ165" s="23" t="s">
        <v>76</v>
      </c>
      <c r="BK165" s="245">
        <f>ROUND(I165*H165,2)</f>
        <v>0</v>
      </c>
      <c r="BL165" s="23" t="s">
        <v>95</v>
      </c>
      <c r="BM165" s="23" t="s">
        <v>1074</v>
      </c>
    </row>
    <row r="166" s="12" customFormat="1">
      <c r="B166" s="246"/>
      <c r="C166" s="247"/>
      <c r="D166" s="248" t="s">
        <v>183</v>
      </c>
      <c r="E166" s="249" t="s">
        <v>21</v>
      </c>
      <c r="F166" s="250" t="s">
        <v>295</v>
      </c>
      <c r="G166" s="247"/>
      <c r="H166" s="251">
        <v>24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183</v>
      </c>
      <c r="AU166" s="257" t="s">
        <v>80</v>
      </c>
      <c r="AV166" s="12" t="s">
        <v>80</v>
      </c>
      <c r="AW166" s="12" t="s">
        <v>35</v>
      </c>
      <c r="AX166" s="12" t="s">
        <v>76</v>
      </c>
      <c r="AY166" s="257" t="s">
        <v>169</v>
      </c>
    </row>
    <row r="167" s="1" customFormat="1" ht="25.5" customHeight="1">
      <c r="B167" s="45"/>
      <c r="C167" s="234" t="s">
        <v>296</v>
      </c>
      <c r="D167" s="234" t="s">
        <v>172</v>
      </c>
      <c r="E167" s="235" t="s">
        <v>297</v>
      </c>
      <c r="F167" s="236" t="s">
        <v>298</v>
      </c>
      <c r="G167" s="237" t="s">
        <v>225</v>
      </c>
      <c r="H167" s="238">
        <v>24</v>
      </c>
      <c r="I167" s="239"/>
      <c r="J167" s="240">
        <f>ROUND(I167*H167,2)</f>
        <v>0</v>
      </c>
      <c r="K167" s="236" t="s">
        <v>181</v>
      </c>
      <c r="L167" s="71"/>
      <c r="M167" s="241" t="s">
        <v>21</v>
      </c>
      <c r="N167" s="242" t="s">
        <v>43</v>
      </c>
      <c r="O167" s="46"/>
      <c r="P167" s="243">
        <f>O167*H167</f>
        <v>0</v>
      </c>
      <c r="Q167" s="243">
        <v>0.00020000000000000001</v>
      </c>
      <c r="R167" s="243">
        <f>Q167*H167</f>
        <v>0.0048000000000000004</v>
      </c>
      <c r="S167" s="243">
        <v>0</v>
      </c>
      <c r="T167" s="244">
        <f>S167*H167</f>
        <v>0</v>
      </c>
      <c r="AR167" s="23" t="s">
        <v>95</v>
      </c>
      <c r="AT167" s="23" t="s">
        <v>172</v>
      </c>
      <c r="AU167" s="23" t="s">
        <v>80</v>
      </c>
      <c r="AY167" s="23" t="s">
        <v>169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3" t="s">
        <v>76</v>
      </c>
      <c r="BK167" s="245">
        <f>ROUND(I167*H167,2)</f>
        <v>0</v>
      </c>
      <c r="BL167" s="23" t="s">
        <v>95</v>
      </c>
      <c r="BM167" s="23" t="s">
        <v>1075</v>
      </c>
    </row>
    <row r="168" s="12" customFormat="1">
      <c r="B168" s="246"/>
      <c r="C168" s="247"/>
      <c r="D168" s="248" t="s">
        <v>183</v>
      </c>
      <c r="E168" s="249" t="s">
        <v>21</v>
      </c>
      <c r="F168" s="250" t="s">
        <v>590</v>
      </c>
      <c r="G168" s="247"/>
      <c r="H168" s="251">
        <v>24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183</v>
      </c>
      <c r="AU168" s="257" t="s">
        <v>80</v>
      </c>
      <c r="AV168" s="12" t="s">
        <v>80</v>
      </c>
      <c r="AW168" s="12" t="s">
        <v>35</v>
      </c>
      <c r="AX168" s="12" t="s">
        <v>76</v>
      </c>
      <c r="AY168" s="257" t="s">
        <v>169</v>
      </c>
    </row>
    <row r="169" s="1" customFormat="1" ht="16.5" customHeight="1">
      <c r="B169" s="45"/>
      <c r="C169" s="234" t="s">
        <v>301</v>
      </c>
      <c r="D169" s="234" t="s">
        <v>172</v>
      </c>
      <c r="E169" s="235" t="s">
        <v>302</v>
      </c>
      <c r="F169" s="236" t="s">
        <v>303</v>
      </c>
      <c r="G169" s="237" t="s">
        <v>180</v>
      </c>
      <c r="H169" s="238">
        <v>0.31</v>
      </c>
      <c r="I169" s="239"/>
      <c r="J169" s="240">
        <f>ROUND(I169*H169,2)</f>
        <v>0</v>
      </c>
      <c r="K169" s="236" t="s">
        <v>181</v>
      </c>
      <c r="L169" s="71"/>
      <c r="M169" s="241" t="s">
        <v>21</v>
      </c>
      <c r="N169" s="242" t="s">
        <v>43</v>
      </c>
      <c r="O169" s="46"/>
      <c r="P169" s="243">
        <f>O169*H169</f>
        <v>0</v>
      </c>
      <c r="Q169" s="243">
        <v>0</v>
      </c>
      <c r="R169" s="243">
        <f>Q169*H169</f>
        <v>0</v>
      </c>
      <c r="S169" s="243">
        <v>2.3999999999999999</v>
      </c>
      <c r="T169" s="244">
        <f>S169*H169</f>
        <v>0.74399999999999999</v>
      </c>
      <c r="AR169" s="23" t="s">
        <v>95</v>
      </c>
      <c r="AT169" s="23" t="s">
        <v>172</v>
      </c>
      <c r="AU169" s="23" t="s">
        <v>80</v>
      </c>
      <c r="AY169" s="23" t="s">
        <v>169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3" t="s">
        <v>76</v>
      </c>
      <c r="BK169" s="245">
        <f>ROUND(I169*H169,2)</f>
        <v>0</v>
      </c>
      <c r="BL169" s="23" t="s">
        <v>95</v>
      </c>
      <c r="BM169" s="23" t="s">
        <v>1076</v>
      </c>
    </row>
    <row r="170" s="12" customFormat="1">
      <c r="B170" s="246"/>
      <c r="C170" s="247"/>
      <c r="D170" s="248" t="s">
        <v>183</v>
      </c>
      <c r="E170" s="249" t="s">
        <v>21</v>
      </c>
      <c r="F170" s="250" t="s">
        <v>802</v>
      </c>
      <c r="G170" s="247"/>
      <c r="H170" s="251">
        <v>0.59399999999999997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183</v>
      </c>
      <c r="AU170" s="257" t="s">
        <v>80</v>
      </c>
      <c r="AV170" s="12" t="s">
        <v>80</v>
      </c>
      <c r="AW170" s="12" t="s">
        <v>35</v>
      </c>
      <c r="AX170" s="12" t="s">
        <v>72</v>
      </c>
      <c r="AY170" s="257" t="s">
        <v>169</v>
      </c>
    </row>
    <row r="171" s="12" customFormat="1">
      <c r="B171" s="246"/>
      <c r="C171" s="247"/>
      <c r="D171" s="248" t="s">
        <v>183</v>
      </c>
      <c r="E171" s="249" t="s">
        <v>21</v>
      </c>
      <c r="F171" s="250" t="s">
        <v>306</v>
      </c>
      <c r="G171" s="247"/>
      <c r="H171" s="251">
        <v>-0.28399999999999997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183</v>
      </c>
      <c r="AU171" s="257" t="s">
        <v>80</v>
      </c>
      <c r="AV171" s="12" t="s">
        <v>80</v>
      </c>
      <c r="AW171" s="12" t="s">
        <v>35</v>
      </c>
      <c r="AX171" s="12" t="s">
        <v>72</v>
      </c>
      <c r="AY171" s="257" t="s">
        <v>169</v>
      </c>
    </row>
    <row r="172" s="13" customFormat="1">
      <c r="B172" s="270"/>
      <c r="C172" s="271"/>
      <c r="D172" s="248" t="s">
        <v>183</v>
      </c>
      <c r="E172" s="272" t="s">
        <v>21</v>
      </c>
      <c r="F172" s="273" t="s">
        <v>209</v>
      </c>
      <c r="G172" s="271"/>
      <c r="H172" s="274">
        <v>0.31</v>
      </c>
      <c r="I172" s="275"/>
      <c r="J172" s="271"/>
      <c r="K172" s="271"/>
      <c r="L172" s="276"/>
      <c r="M172" s="277"/>
      <c r="N172" s="278"/>
      <c r="O172" s="278"/>
      <c r="P172" s="278"/>
      <c r="Q172" s="278"/>
      <c r="R172" s="278"/>
      <c r="S172" s="278"/>
      <c r="T172" s="279"/>
      <c r="AT172" s="280" t="s">
        <v>183</v>
      </c>
      <c r="AU172" s="280" t="s">
        <v>80</v>
      </c>
      <c r="AV172" s="13" t="s">
        <v>95</v>
      </c>
      <c r="AW172" s="13" t="s">
        <v>35</v>
      </c>
      <c r="AX172" s="13" t="s">
        <v>76</v>
      </c>
      <c r="AY172" s="280" t="s">
        <v>169</v>
      </c>
    </row>
    <row r="173" s="1" customFormat="1" ht="25.5" customHeight="1">
      <c r="B173" s="45"/>
      <c r="C173" s="234" t="s">
        <v>307</v>
      </c>
      <c r="D173" s="234" t="s">
        <v>172</v>
      </c>
      <c r="E173" s="235" t="s">
        <v>308</v>
      </c>
      <c r="F173" s="236" t="s">
        <v>309</v>
      </c>
      <c r="G173" s="237" t="s">
        <v>199</v>
      </c>
      <c r="H173" s="238">
        <v>0.23200000000000001</v>
      </c>
      <c r="I173" s="239"/>
      <c r="J173" s="240">
        <f>ROUND(I173*H173,2)</f>
        <v>0</v>
      </c>
      <c r="K173" s="236" t="s">
        <v>181</v>
      </c>
      <c r="L173" s="71"/>
      <c r="M173" s="241" t="s">
        <v>21</v>
      </c>
      <c r="N173" s="242" t="s">
        <v>43</v>
      </c>
      <c r="O173" s="46"/>
      <c r="P173" s="243">
        <f>O173*H173</f>
        <v>0</v>
      </c>
      <c r="Q173" s="243">
        <v>0</v>
      </c>
      <c r="R173" s="243">
        <f>Q173*H173</f>
        <v>0</v>
      </c>
      <c r="S173" s="243">
        <v>0.066000000000000003</v>
      </c>
      <c r="T173" s="244">
        <f>S173*H173</f>
        <v>0.015312000000000001</v>
      </c>
      <c r="AR173" s="23" t="s">
        <v>95</v>
      </c>
      <c r="AT173" s="23" t="s">
        <v>172</v>
      </c>
      <c r="AU173" s="23" t="s">
        <v>80</v>
      </c>
      <c r="AY173" s="23" t="s">
        <v>169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23" t="s">
        <v>76</v>
      </c>
      <c r="BK173" s="245">
        <f>ROUND(I173*H173,2)</f>
        <v>0</v>
      </c>
      <c r="BL173" s="23" t="s">
        <v>95</v>
      </c>
      <c r="BM173" s="23" t="s">
        <v>1077</v>
      </c>
    </row>
    <row r="174" s="12" customFormat="1">
      <c r="B174" s="246"/>
      <c r="C174" s="247"/>
      <c r="D174" s="248" t="s">
        <v>183</v>
      </c>
      <c r="E174" s="249" t="s">
        <v>21</v>
      </c>
      <c r="F174" s="250" t="s">
        <v>697</v>
      </c>
      <c r="G174" s="247"/>
      <c r="H174" s="251">
        <v>0.23200000000000001</v>
      </c>
      <c r="I174" s="252"/>
      <c r="J174" s="247"/>
      <c r="K174" s="247"/>
      <c r="L174" s="253"/>
      <c r="M174" s="254"/>
      <c r="N174" s="255"/>
      <c r="O174" s="255"/>
      <c r="P174" s="255"/>
      <c r="Q174" s="255"/>
      <c r="R174" s="255"/>
      <c r="S174" s="255"/>
      <c r="T174" s="256"/>
      <c r="AT174" s="257" t="s">
        <v>183</v>
      </c>
      <c r="AU174" s="257" t="s">
        <v>80</v>
      </c>
      <c r="AV174" s="12" t="s">
        <v>80</v>
      </c>
      <c r="AW174" s="12" t="s">
        <v>35</v>
      </c>
      <c r="AX174" s="12" t="s">
        <v>76</v>
      </c>
      <c r="AY174" s="257" t="s">
        <v>169</v>
      </c>
    </row>
    <row r="175" s="1" customFormat="1" ht="25.5" customHeight="1">
      <c r="B175" s="45"/>
      <c r="C175" s="234" t="s">
        <v>312</v>
      </c>
      <c r="D175" s="234" t="s">
        <v>172</v>
      </c>
      <c r="E175" s="235" t="s">
        <v>313</v>
      </c>
      <c r="F175" s="236" t="s">
        <v>314</v>
      </c>
      <c r="G175" s="237" t="s">
        <v>219</v>
      </c>
      <c r="H175" s="238">
        <v>1.74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0.00073999999999999999</v>
      </c>
      <c r="R175" s="243">
        <f>Q175*H175</f>
        <v>0.0012876000000000001</v>
      </c>
      <c r="S175" s="243">
        <v>0.0080000000000000002</v>
      </c>
      <c r="T175" s="244">
        <f>S175*H175</f>
        <v>0.01392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1078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316</v>
      </c>
      <c r="G176" s="247"/>
      <c r="H176" s="251">
        <v>0.29999999999999999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72</v>
      </c>
      <c r="AY176" s="257" t="s">
        <v>169</v>
      </c>
    </row>
    <row r="177" s="12" customFormat="1">
      <c r="B177" s="246"/>
      <c r="C177" s="247"/>
      <c r="D177" s="248" t="s">
        <v>183</v>
      </c>
      <c r="E177" s="249" t="s">
        <v>21</v>
      </c>
      <c r="F177" s="250" t="s">
        <v>317</v>
      </c>
      <c r="G177" s="247"/>
      <c r="H177" s="251">
        <v>0.29999999999999999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AT177" s="257" t="s">
        <v>183</v>
      </c>
      <c r="AU177" s="257" t="s">
        <v>80</v>
      </c>
      <c r="AV177" s="12" t="s">
        <v>80</v>
      </c>
      <c r="AW177" s="12" t="s">
        <v>35</v>
      </c>
      <c r="AX177" s="12" t="s">
        <v>72</v>
      </c>
      <c r="AY177" s="257" t="s">
        <v>169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901</v>
      </c>
      <c r="G178" s="247"/>
      <c r="H178" s="251">
        <v>0.56999999999999995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902</v>
      </c>
      <c r="G179" s="247"/>
      <c r="H179" s="251">
        <v>0.56999999999999995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3" customFormat="1">
      <c r="B180" s="270"/>
      <c r="C180" s="271"/>
      <c r="D180" s="248" t="s">
        <v>183</v>
      </c>
      <c r="E180" s="272" t="s">
        <v>21</v>
      </c>
      <c r="F180" s="273" t="s">
        <v>209</v>
      </c>
      <c r="G180" s="271"/>
      <c r="H180" s="274">
        <v>1.74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AT180" s="280" t="s">
        <v>183</v>
      </c>
      <c r="AU180" s="280" t="s">
        <v>80</v>
      </c>
      <c r="AV180" s="13" t="s">
        <v>95</v>
      </c>
      <c r="AW180" s="13" t="s">
        <v>35</v>
      </c>
      <c r="AX180" s="13" t="s">
        <v>76</v>
      </c>
      <c r="AY180" s="280" t="s">
        <v>169</v>
      </c>
    </row>
    <row r="181" s="1" customFormat="1" ht="25.5" customHeight="1">
      <c r="B181" s="45"/>
      <c r="C181" s="234" t="s">
        <v>320</v>
      </c>
      <c r="D181" s="234" t="s">
        <v>172</v>
      </c>
      <c r="E181" s="235" t="s">
        <v>321</v>
      </c>
      <c r="F181" s="236" t="s">
        <v>322</v>
      </c>
      <c r="G181" s="237" t="s">
        <v>219</v>
      </c>
      <c r="H181" s="238">
        <v>2.3199999999999998</v>
      </c>
      <c r="I181" s="239"/>
      <c r="J181" s="240">
        <f>ROUND(I181*H181,2)</f>
        <v>0</v>
      </c>
      <c r="K181" s="236" t="s">
        <v>181</v>
      </c>
      <c r="L181" s="71"/>
      <c r="M181" s="241" t="s">
        <v>21</v>
      </c>
      <c r="N181" s="242" t="s">
        <v>43</v>
      </c>
      <c r="O181" s="46"/>
      <c r="P181" s="243">
        <f>O181*H181</f>
        <v>0</v>
      </c>
      <c r="Q181" s="243">
        <v>3.0000000000000001E-05</v>
      </c>
      <c r="R181" s="243">
        <f>Q181*H181</f>
        <v>6.9599999999999998E-05</v>
      </c>
      <c r="S181" s="243">
        <v>0</v>
      </c>
      <c r="T181" s="244">
        <f>S181*H181</f>
        <v>0</v>
      </c>
      <c r="AR181" s="23" t="s">
        <v>95</v>
      </c>
      <c r="AT181" s="23" t="s">
        <v>172</v>
      </c>
      <c r="AU181" s="23" t="s">
        <v>80</v>
      </c>
      <c r="AY181" s="23" t="s">
        <v>169</v>
      </c>
      <c r="BE181" s="245">
        <f>IF(N181="základní",J181,0)</f>
        <v>0</v>
      </c>
      <c r="BF181" s="245">
        <f>IF(N181="snížená",J181,0)</f>
        <v>0</v>
      </c>
      <c r="BG181" s="245">
        <f>IF(N181="zákl. přenesená",J181,0)</f>
        <v>0</v>
      </c>
      <c r="BH181" s="245">
        <f>IF(N181="sníž. přenesená",J181,0)</f>
        <v>0</v>
      </c>
      <c r="BI181" s="245">
        <f>IF(N181="nulová",J181,0)</f>
        <v>0</v>
      </c>
      <c r="BJ181" s="23" t="s">
        <v>76</v>
      </c>
      <c r="BK181" s="245">
        <f>ROUND(I181*H181,2)</f>
        <v>0</v>
      </c>
      <c r="BL181" s="23" t="s">
        <v>95</v>
      </c>
      <c r="BM181" s="23" t="s">
        <v>1079</v>
      </c>
    </row>
    <row r="182" s="12" customFormat="1">
      <c r="B182" s="246"/>
      <c r="C182" s="247"/>
      <c r="D182" s="248" t="s">
        <v>183</v>
      </c>
      <c r="E182" s="249" t="s">
        <v>21</v>
      </c>
      <c r="F182" s="250" t="s">
        <v>324</v>
      </c>
      <c r="G182" s="247"/>
      <c r="H182" s="251">
        <v>2.3199999999999998</v>
      </c>
      <c r="I182" s="252"/>
      <c r="J182" s="247"/>
      <c r="K182" s="247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183</v>
      </c>
      <c r="AU182" s="257" t="s">
        <v>80</v>
      </c>
      <c r="AV182" s="12" t="s">
        <v>80</v>
      </c>
      <c r="AW182" s="12" t="s">
        <v>35</v>
      </c>
      <c r="AX182" s="12" t="s">
        <v>76</v>
      </c>
      <c r="AY182" s="257" t="s">
        <v>169</v>
      </c>
    </row>
    <row r="183" s="1" customFormat="1" ht="25.5" customHeight="1">
      <c r="B183" s="45"/>
      <c r="C183" s="234" t="s">
        <v>325</v>
      </c>
      <c r="D183" s="234" t="s">
        <v>172</v>
      </c>
      <c r="E183" s="235" t="s">
        <v>326</v>
      </c>
      <c r="F183" s="236" t="s">
        <v>327</v>
      </c>
      <c r="G183" s="237" t="s">
        <v>219</v>
      </c>
      <c r="H183" s="238">
        <v>2.3199999999999998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0.00034000000000000002</v>
      </c>
      <c r="R183" s="243">
        <f>Q183*H183</f>
        <v>0.00078879999999999998</v>
      </c>
      <c r="S183" s="243">
        <v>0</v>
      </c>
      <c r="T183" s="244">
        <f>S183*H183</f>
        <v>0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1080</v>
      </c>
    </row>
    <row r="184" s="1" customFormat="1" ht="25.5" customHeight="1">
      <c r="B184" s="45"/>
      <c r="C184" s="234" t="s">
        <v>329</v>
      </c>
      <c r="D184" s="234" t="s">
        <v>172</v>
      </c>
      <c r="E184" s="235" t="s">
        <v>330</v>
      </c>
      <c r="F184" s="236" t="s">
        <v>331</v>
      </c>
      <c r="G184" s="237" t="s">
        <v>219</v>
      </c>
      <c r="H184" s="238">
        <v>4.6399999999999997</v>
      </c>
      <c r="I184" s="239"/>
      <c r="J184" s="240">
        <f>ROUND(I184*H184,2)</f>
        <v>0</v>
      </c>
      <c r="K184" s="236" t="s">
        <v>181</v>
      </c>
      <c r="L184" s="71"/>
      <c r="M184" s="241" t="s">
        <v>21</v>
      </c>
      <c r="N184" s="242" t="s">
        <v>43</v>
      </c>
      <c r="O184" s="46"/>
      <c r="P184" s="243">
        <f>O184*H184</f>
        <v>0</v>
      </c>
      <c r="Q184" s="243">
        <v>0</v>
      </c>
      <c r="R184" s="243">
        <f>Q184*H184</f>
        <v>0</v>
      </c>
      <c r="S184" s="243">
        <v>0</v>
      </c>
      <c r="T184" s="244">
        <f>S184*H184</f>
        <v>0</v>
      </c>
      <c r="AR184" s="23" t="s">
        <v>95</v>
      </c>
      <c r="AT184" s="23" t="s">
        <v>172</v>
      </c>
      <c r="AU184" s="23" t="s">
        <v>80</v>
      </c>
      <c r="AY184" s="23" t="s">
        <v>169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23" t="s">
        <v>76</v>
      </c>
      <c r="BK184" s="245">
        <f>ROUND(I184*H184,2)</f>
        <v>0</v>
      </c>
      <c r="BL184" s="23" t="s">
        <v>95</v>
      </c>
      <c r="BM184" s="23" t="s">
        <v>1081</v>
      </c>
    </row>
    <row r="185" s="12" customFormat="1">
      <c r="B185" s="246"/>
      <c r="C185" s="247"/>
      <c r="D185" s="248" t="s">
        <v>183</v>
      </c>
      <c r="E185" s="249" t="s">
        <v>21</v>
      </c>
      <c r="F185" s="250" t="s">
        <v>333</v>
      </c>
      <c r="G185" s="247"/>
      <c r="H185" s="251">
        <v>4.6399999999999997</v>
      </c>
      <c r="I185" s="252"/>
      <c r="J185" s="247"/>
      <c r="K185" s="247"/>
      <c r="L185" s="253"/>
      <c r="M185" s="254"/>
      <c r="N185" s="255"/>
      <c r="O185" s="255"/>
      <c r="P185" s="255"/>
      <c r="Q185" s="255"/>
      <c r="R185" s="255"/>
      <c r="S185" s="255"/>
      <c r="T185" s="256"/>
      <c r="AT185" s="257" t="s">
        <v>183</v>
      </c>
      <c r="AU185" s="257" t="s">
        <v>80</v>
      </c>
      <c r="AV185" s="12" t="s">
        <v>80</v>
      </c>
      <c r="AW185" s="12" t="s">
        <v>35</v>
      </c>
      <c r="AX185" s="12" t="s">
        <v>76</v>
      </c>
      <c r="AY185" s="257" t="s">
        <v>169</v>
      </c>
    </row>
    <row r="186" s="1" customFormat="1" ht="25.5" customHeight="1">
      <c r="B186" s="45"/>
      <c r="C186" s="234" t="s">
        <v>334</v>
      </c>
      <c r="D186" s="234" t="s">
        <v>172</v>
      </c>
      <c r="E186" s="235" t="s">
        <v>335</v>
      </c>
      <c r="F186" s="236" t="s">
        <v>336</v>
      </c>
      <c r="G186" s="237" t="s">
        <v>219</v>
      </c>
      <c r="H186" s="238">
        <v>4.2800000000000002</v>
      </c>
      <c r="I186" s="239"/>
      <c r="J186" s="240">
        <f>ROUND(I186*H186,2)</f>
        <v>0</v>
      </c>
      <c r="K186" s="236" t="s">
        <v>181</v>
      </c>
      <c r="L186" s="71"/>
      <c r="M186" s="241" t="s">
        <v>21</v>
      </c>
      <c r="N186" s="242" t="s">
        <v>43</v>
      </c>
      <c r="O186" s="46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3" t="s">
        <v>95</v>
      </c>
      <c r="AT186" s="23" t="s">
        <v>172</v>
      </c>
      <c r="AU186" s="23" t="s">
        <v>80</v>
      </c>
      <c r="AY186" s="23" t="s">
        <v>169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3" t="s">
        <v>76</v>
      </c>
      <c r="BK186" s="245">
        <f>ROUND(I186*H186,2)</f>
        <v>0</v>
      </c>
      <c r="BL186" s="23" t="s">
        <v>95</v>
      </c>
      <c r="BM186" s="23" t="s">
        <v>1082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809</v>
      </c>
      <c r="G187" s="247"/>
      <c r="H187" s="251">
        <v>2.1400000000000001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72</v>
      </c>
      <c r="AY187" s="257" t="s">
        <v>169</v>
      </c>
    </row>
    <row r="188" s="12" customFormat="1">
      <c r="B188" s="246"/>
      <c r="C188" s="247"/>
      <c r="D188" s="248" t="s">
        <v>183</v>
      </c>
      <c r="E188" s="249" t="s">
        <v>21</v>
      </c>
      <c r="F188" s="250" t="s">
        <v>810</v>
      </c>
      <c r="G188" s="247"/>
      <c r="H188" s="251">
        <v>2.1400000000000001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183</v>
      </c>
      <c r="AU188" s="257" t="s">
        <v>80</v>
      </c>
      <c r="AV188" s="12" t="s">
        <v>80</v>
      </c>
      <c r="AW188" s="12" t="s">
        <v>35</v>
      </c>
      <c r="AX188" s="12" t="s">
        <v>72</v>
      </c>
      <c r="AY188" s="257" t="s">
        <v>169</v>
      </c>
    </row>
    <row r="189" s="13" customFormat="1">
      <c r="B189" s="270"/>
      <c r="C189" s="271"/>
      <c r="D189" s="248" t="s">
        <v>183</v>
      </c>
      <c r="E189" s="272" t="s">
        <v>21</v>
      </c>
      <c r="F189" s="273" t="s">
        <v>209</v>
      </c>
      <c r="G189" s="271"/>
      <c r="H189" s="274">
        <v>4.2800000000000002</v>
      </c>
      <c r="I189" s="275"/>
      <c r="J189" s="271"/>
      <c r="K189" s="271"/>
      <c r="L189" s="276"/>
      <c r="M189" s="277"/>
      <c r="N189" s="278"/>
      <c r="O189" s="278"/>
      <c r="P189" s="278"/>
      <c r="Q189" s="278"/>
      <c r="R189" s="278"/>
      <c r="S189" s="278"/>
      <c r="T189" s="279"/>
      <c r="AT189" s="280" t="s">
        <v>183</v>
      </c>
      <c r="AU189" s="280" t="s">
        <v>80</v>
      </c>
      <c r="AV189" s="13" t="s">
        <v>95</v>
      </c>
      <c r="AW189" s="13" t="s">
        <v>35</v>
      </c>
      <c r="AX189" s="13" t="s">
        <v>76</v>
      </c>
      <c r="AY189" s="280" t="s">
        <v>169</v>
      </c>
    </row>
    <row r="190" s="11" customFormat="1" ht="29.88" customHeight="1">
      <c r="B190" s="218"/>
      <c r="C190" s="219"/>
      <c r="D190" s="220" t="s">
        <v>71</v>
      </c>
      <c r="E190" s="232" t="s">
        <v>340</v>
      </c>
      <c r="F190" s="232" t="s">
        <v>341</v>
      </c>
      <c r="G190" s="219"/>
      <c r="H190" s="219"/>
      <c r="I190" s="222"/>
      <c r="J190" s="233">
        <f>BK190</f>
        <v>0</v>
      </c>
      <c r="K190" s="219"/>
      <c r="L190" s="224"/>
      <c r="M190" s="225"/>
      <c r="N190" s="226"/>
      <c r="O190" s="226"/>
      <c r="P190" s="227">
        <f>SUM(P191:P199)</f>
        <v>0</v>
      </c>
      <c r="Q190" s="226"/>
      <c r="R190" s="227">
        <f>SUM(R191:R199)</f>
        <v>0</v>
      </c>
      <c r="S190" s="226"/>
      <c r="T190" s="228">
        <f>SUM(T191:T199)</f>
        <v>0</v>
      </c>
      <c r="AR190" s="229" t="s">
        <v>76</v>
      </c>
      <c r="AT190" s="230" t="s">
        <v>71</v>
      </c>
      <c r="AU190" s="230" t="s">
        <v>76</v>
      </c>
      <c r="AY190" s="229" t="s">
        <v>169</v>
      </c>
      <c r="BK190" s="231">
        <f>SUM(BK191:BK199)</f>
        <v>0</v>
      </c>
    </row>
    <row r="191" s="1" customFormat="1" ht="25.5" customHeight="1">
      <c r="B191" s="45"/>
      <c r="C191" s="234" t="s">
        <v>342</v>
      </c>
      <c r="D191" s="234" t="s">
        <v>172</v>
      </c>
      <c r="E191" s="235" t="s">
        <v>343</v>
      </c>
      <c r="F191" s="236" t="s">
        <v>344</v>
      </c>
      <c r="G191" s="237" t="s">
        <v>187</v>
      </c>
      <c r="H191" s="238">
        <v>0.92800000000000005</v>
      </c>
      <c r="I191" s="239"/>
      <c r="J191" s="240">
        <f>ROUND(I191*H191,2)</f>
        <v>0</v>
      </c>
      <c r="K191" s="236" t="s">
        <v>181</v>
      </c>
      <c r="L191" s="71"/>
      <c r="M191" s="241" t="s">
        <v>21</v>
      </c>
      <c r="N191" s="242" t="s">
        <v>43</v>
      </c>
      <c r="O191" s="46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AR191" s="23" t="s">
        <v>95</v>
      </c>
      <c r="AT191" s="23" t="s">
        <v>172</v>
      </c>
      <c r="AU191" s="23" t="s">
        <v>80</v>
      </c>
      <c r="AY191" s="23" t="s">
        <v>169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23" t="s">
        <v>76</v>
      </c>
      <c r="BK191" s="245">
        <f>ROUND(I191*H191,2)</f>
        <v>0</v>
      </c>
      <c r="BL191" s="23" t="s">
        <v>95</v>
      </c>
      <c r="BM191" s="23" t="s">
        <v>1083</v>
      </c>
    </row>
    <row r="192" s="1" customFormat="1" ht="38.25" customHeight="1">
      <c r="B192" s="45"/>
      <c r="C192" s="234" t="s">
        <v>346</v>
      </c>
      <c r="D192" s="234" t="s">
        <v>172</v>
      </c>
      <c r="E192" s="235" t="s">
        <v>347</v>
      </c>
      <c r="F192" s="236" t="s">
        <v>348</v>
      </c>
      <c r="G192" s="237" t="s">
        <v>187</v>
      </c>
      <c r="H192" s="238">
        <v>0.92800000000000005</v>
      </c>
      <c r="I192" s="239"/>
      <c r="J192" s="240">
        <f>ROUND(I192*H192,2)</f>
        <v>0</v>
      </c>
      <c r="K192" s="236" t="s">
        <v>181</v>
      </c>
      <c r="L192" s="71"/>
      <c r="M192" s="241" t="s">
        <v>21</v>
      </c>
      <c r="N192" s="242" t="s">
        <v>43</v>
      </c>
      <c r="O192" s="46"/>
      <c r="P192" s="243">
        <f>O192*H192</f>
        <v>0</v>
      </c>
      <c r="Q192" s="243">
        <v>0</v>
      </c>
      <c r="R192" s="243">
        <f>Q192*H192</f>
        <v>0</v>
      </c>
      <c r="S192" s="243">
        <v>0</v>
      </c>
      <c r="T192" s="244">
        <f>S192*H192</f>
        <v>0</v>
      </c>
      <c r="AR192" s="23" t="s">
        <v>95</v>
      </c>
      <c r="AT192" s="23" t="s">
        <v>172</v>
      </c>
      <c r="AU192" s="23" t="s">
        <v>80</v>
      </c>
      <c r="AY192" s="23" t="s">
        <v>169</v>
      </c>
      <c r="BE192" s="245">
        <f>IF(N192="základní",J192,0)</f>
        <v>0</v>
      </c>
      <c r="BF192" s="245">
        <f>IF(N192="snížená",J192,0)</f>
        <v>0</v>
      </c>
      <c r="BG192" s="245">
        <f>IF(N192="zákl. přenesená",J192,0)</f>
        <v>0</v>
      </c>
      <c r="BH192" s="245">
        <f>IF(N192="sníž. přenesená",J192,0)</f>
        <v>0</v>
      </c>
      <c r="BI192" s="245">
        <f>IF(N192="nulová",J192,0)</f>
        <v>0</v>
      </c>
      <c r="BJ192" s="23" t="s">
        <v>76</v>
      </c>
      <c r="BK192" s="245">
        <f>ROUND(I192*H192,2)</f>
        <v>0</v>
      </c>
      <c r="BL192" s="23" t="s">
        <v>95</v>
      </c>
      <c r="BM192" s="23" t="s">
        <v>1084</v>
      </c>
    </row>
    <row r="193" s="1" customFormat="1" ht="25.5" customHeight="1">
      <c r="B193" s="45"/>
      <c r="C193" s="234" t="s">
        <v>350</v>
      </c>
      <c r="D193" s="234" t="s">
        <v>172</v>
      </c>
      <c r="E193" s="235" t="s">
        <v>351</v>
      </c>
      <c r="F193" s="236" t="s">
        <v>352</v>
      </c>
      <c r="G193" s="237" t="s">
        <v>187</v>
      </c>
      <c r="H193" s="238">
        <v>0.92800000000000005</v>
      </c>
      <c r="I193" s="239"/>
      <c r="J193" s="240">
        <f>ROUND(I193*H193,2)</f>
        <v>0</v>
      </c>
      <c r="K193" s="236" t="s">
        <v>181</v>
      </c>
      <c r="L193" s="71"/>
      <c r="M193" s="241" t="s">
        <v>21</v>
      </c>
      <c r="N193" s="242" t="s">
        <v>43</v>
      </c>
      <c r="O193" s="46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3" t="s">
        <v>95</v>
      </c>
      <c r="AT193" s="23" t="s">
        <v>172</v>
      </c>
      <c r="AU193" s="23" t="s">
        <v>80</v>
      </c>
      <c r="AY193" s="23" t="s">
        <v>169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3" t="s">
        <v>76</v>
      </c>
      <c r="BK193" s="245">
        <f>ROUND(I193*H193,2)</f>
        <v>0</v>
      </c>
      <c r="BL193" s="23" t="s">
        <v>95</v>
      </c>
      <c r="BM193" s="23" t="s">
        <v>1085</v>
      </c>
    </row>
    <row r="194" s="1" customFormat="1" ht="25.5" customHeight="1">
      <c r="B194" s="45"/>
      <c r="C194" s="234" t="s">
        <v>354</v>
      </c>
      <c r="D194" s="234" t="s">
        <v>172</v>
      </c>
      <c r="E194" s="235" t="s">
        <v>355</v>
      </c>
      <c r="F194" s="236" t="s">
        <v>356</v>
      </c>
      <c r="G194" s="237" t="s">
        <v>187</v>
      </c>
      <c r="H194" s="238">
        <v>12.992000000000001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1086</v>
      </c>
    </row>
    <row r="195" s="12" customFormat="1">
      <c r="B195" s="246"/>
      <c r="C195" s="247"/>
      <c r="D195" s="248" t="s">
        <v>183</v>
      </c>
      <c r="E195" s="249" t="s">
        <v>21</v>
      </c>
      <c r="F195" s="250" t="s">
        <v>1087</v>
      </c>
      <c r="G195" s="247"/>
      <c r="H195" s="251">
        <v>12.992000000000001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183</v>
      </c>
      <c r="AU195" s="257" t="s">
        <v>80</v>
      </c>
      <c r="AV195" s="12" t="s">
        <v>80</v>
      </c>
      <c r="AW195" s="12" t="s">
        <v>35</v>
      </c>
      <c r="AX195" s="12" t="s">
        <v>76</v>
      </c>
      <c r="AY195" s="257" t="s">
        <v>169</v>
      </c>
    </row>
    <row r="196" s="1" customFormat="1" ht="25.5" customHeight="1">
      <c r="B196" s="45"/>
      <c r="C196" s="234" t="s">
        <v>359</v>
      </c>
      <c r="D196" s="234" t="s">
        <v>172</v>
      </c>
      <c r="E196" s="235" t="s">
        <v>360</v>
      </c>
      <c r="F196" s="236" t="s">
        <v>361</v>
      </c>
      <c r="G196" s="237" t="s">
        <v>187</v>
      </c>
      <c r="H196" s="238">
        <v>0.77300000000000002</v>
      </c>
      <c r="I196" s="239"/>
      <c r="J196" s="240">
        <f>ROUND(I196*H196,2)</f>
        <v>0</v>
      </c>
      <c r="K196" s="236" t="s">
        <v>181</v>
      </c>
      <c r="L196" s="71"/>
      <c r="M196" s="241" t="s">
        <v>21</v>
      </c>
      <c r="N196" s="242" t="s">
        <v>43</v>
      </c>
      <c r="O196" s="46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AR196" s="23" t="s">
        <v>95</v>
      </c>
      <c r="AT196" s="23" t="s">
        <v>172</v>
      </c>
      <c r="AU196" s="23" t="s">
        <v>80</v>
      </c>
      <c r="AY196" s="23" t="s">
        <v>169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23" t="s">
        <v>76</v>
      </c>
      <c r="BK196" s="245">
        <f>ROUND(I196*H196,2)</f>
        <v>0</v>
      </c>
      <c r="BL196" s="23" t="s">
        <v>95</v>
      </c>
      <c r="BM196" s="23" t="s">
        <v>1088</v>
      </c>
    </row>
    <row r="197" s="12" customFormat="1">
      <c r="B197" s="246"/>
      <c r="C197" s="247"/>
      <c r="D197" s="248" t="s">
        <v>183</v>
      </c>
      <c r="E197" s="249" t="s">
        <v>21</v>
      </c>
      <c r="F197" s="250" t="s">
        <v>915</v>
      </c>
      <c r="G197" s="247"/>
      <c r="H197" s="251">
        <v>0.77300000000000002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183</v>
      </c>
      <c r="AU197" s="257" t="s">
        <v>80</v>
      </c>
      <c r="AV197" s="12" t="s">
        <v>80</v>
      </c>
      <c r="AW197" s="12" t="s">
        <v>35</v>
      </c>
      <c r="AX197" s="12" t="s">
        <v>76</v>
      </c>
      <c r="AY197" s="257" t="s">
        <v>169</v>
      </c>
    </row>
    <row r="198" s="1" customFormat="1" ht="16.5" customHeight="1">
      <c r="B198" s="45"/>
      <c r="C198" s="234" t="s">
        <v>364</v>
      </c>
      <c r="D198" s="234" t="s">
        <v>172</v>
      </c>
      <c r="E198" s="235" t="s">
        <v>365</v>
      </c>
      <c r="F198" s="236" t="s">
        <v>366</v>
      </c>
      <c r="G198" s="237" t="s">
        <v>187</v>
      </c>
      <c r="H198" s="238">
        <v>0.155</v>
      </c>
      <c r="I198" s="239"/>
      <c r="J198" s="240">
        <f>ROUND(I198*H198,2)</f>
        <v>0</v>
      </c>
      <c r="K198" s="236" t="s">
        <v>181</v>
      </c>
      <c r="L198" s="71"/>
      <c r="M198" s="241" t="s">
        <v>21</v>
      </c>
      <c r="N198" s="242" t="s">
        <v>43</v>
      </c>
      <c r="O198" s="46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3" t="s">
        <v>95</v>
      </c>
      <c r="AT198" s="23" t="s">
        <v>172</v>
      </c>
      <c r="AU198" s="23" t="s">
        <v>80</v>
      </c>
      <c r="AY198" s="23" t="s">
        <v>169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3" t="s">
        <v>76</v>
      </c>
      <c r="BK198" s="245">
        <f>ROUND(I198*H198,2)</f>
        <v>0</v>
      </c>
      <c r="BL198" s="23" t="s">
        <v>95</v>
      </c>
      <c r="BM198" s="23" t="s">
        <v>1089</v>
      </c>
    </row>
    <row r="199" s="12" customFormat="1">
      <c r="B199" s="246"/>
      <c r="C199" s="247"/>
      <c r="D199" s="248" t="s">
        <v>183</v>
      </c>
      <c r="E199" s="249" t="s">
        <v>21</v>
      </c>
      <c r="F199" s="250" t="s">
        <v>1090</v>
      </c>
      <c r="G199" s="247"/>
      <c r="H199" s="251">
        <v>0.155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183</v>
      </c>
      <c r="AU199" s="257" t="s">
        <v>80</v>
      </c>
      <c r="AV199" s="12" t="s">
        <v>80</v>
      </c>
      <c r="AW199" s="12" t="s">
        <v>35</v>
      </c>
      <c r="AX199" s="12" t="s">
        <v>76</v>
      </c>
      <c r="AY199" s="257" t="s">
        <v>169</v>
      </c>
    </row>
    <row r="200" s="11" customFormat="1" ht="29.88" customHeight="1">
      <c r="B200" s="218"/>
      <c r="C200" s="219"/>
      <c r="D200" s="220" t="s">
        <v>71</v>
      </c>
      <c r="E200" s="232" t="s">
        <v>369</v>
      </c>
      <c r="F200" s="232" t="s">
        <v>370</v>
      </c>
      <c r="G200" s="219"/>
      <c r="H200" s="219"/>
      <c r="I200" s="222"/>
      <c r="J200" s="233">
        <f>BK200</f>
        <v>0</v>
      </c>
      <c r="K200" s="219"/>
      <c r="L200" s="224"/>
      <c r="M200" s="225"/>
      <c r="N200" s="226"/>
      <c r="O200" s="226"/>
      <c r="P200" s="227">
        <f>P201</f>
        <v>0</v>
      </c>
      <c r="Q200" s="226"/>
      <c r="R200" s="227">
        <f>R201</f>
        <v>0</v>
      </c>
      <c r="S200" s="226"/>
      <c r="T200" s="228">
        <f>T201</f>
        <v>0</v>
      </c>
      <c r="AR200" s="229" t="s">
        <v>76</v>
      </c>
      <c r="AT200" s="230" t="s">
        <v>71</v>
      </c>
      <c r="AU200" s="230" t="s">
        <v>76</v>
      </c>
      <c r="AY200" s="229" t="s">
        <v>169</v>
      </c>
      <c r="BK200" s="231">
        <f>BK201</f>
        <v>0</v>
      </c>
    </row>
    <row r="201" s="1" customFormat="1" ht="38.25" customHeight="1">
      <c r="B201" s="45"/>
      <c r="C201" s="234" t="s">
        <v>371</v>
      </c>
      <c r="D201" s="234" t="s">
        <v>172</v>
      </c>
      <c r="E201" s="235" t="s">
        <v>372</v>
      </c>
      <c r="F201" s="236" t="s">
        <v>373</v>
      </c>
      <c r="G201" s="237" t="s">
        <v>187</v>
      </c>
      <c r="H201" s="238">
        <v>1.101</v>
      </c>
      <c r="I201" s="239"/>
      <c r="J201" s="240">
        <f>ROUND(I201*H201,2)</f>
        <v>0</v>
      </c>
      <c r="K201" s="236" t="s">
        <v>181</v>
      </c>
      <c r="L201" s="71"/>
      <c r="M201" s="241" t="s">
        <v>21</v>
      </c>
      <c r="N201" s="242" t="s">
        <v>43</v>
      </c>
      <c r="O201" s="46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AR201" s="23" t="s">
        <v>95</v>
      </c>
      <c r="AT201" s="23" t="s">
        <v>172</v>
      </c>
      <c r="AU201" s="23" t="s">
        <v>80</v>
      </c>
      <c r="AY201" s="23" t="s">
        <v>169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23" t="s">
        <v>76</v>
      </c>
      <c r="BK201" s="245">
        <f>ROUND(I201*H201,2)</f>
        <v>0</v>
      </c>
      <c r="BL201" s="23" t="s">
        <v>95</v>
      </c>
      <c r="BM201" s="23" t="s">
        <v>1091</v>
      </c>
    </row>
    <row r="202" s="11" customFormat="1" ht="37.44" customHeight="1">
      <c r="B202" s="218"/>
      <c r="C202" s="219"/>
      <c r="D202" s="220" t="s">
        <v>71</v>
      </c>
      <c r="E202" s="221" t="s">
        <v>375</v>
      </c>
      <c r="F202" s="221" t="s">
        <v>376</v>
      </c>
      <c r="G202" s="219"/>
      <c r="H202" s="219"/>
      <c r="I202" s="222"/>
      <c r="J202" s="223">
        <f>BK202</f>
        <v>0</v>
      </c>
      <c r="K202" s="219"/>
      <c r="L202" s="224"/>
      <c r="M202" s="225"/>
      <c r="N202" s="226"/>
      <c r="O202" s="226"/>
      <c r="P202" s="227">
        <f>P203+P224+P240+P254</f>
        <v>0</v>
      </c>
      <c r="Q202" s="226"/>
      <c r="R202" s="227">
        <f>R203+R224+R240+R254</f>
        <v>0.28153536000000001</v>
      </c>
      <c r="S202" s="226"/>
      <c r="T202" s="228">
        <f>T203+T224+T240+T254</f>
        <v>0.15432776999999998</v>
      </c>
      <c r="AR202" s="229" t="s">
        <v>80</v>
      </c>
      <c r="AT202" s="230" t="s">
        <v>71</v>
      </c>
      <c r="AU202" s="230" t="s">
        <v>72</v>
      </c>
      <c r="AY202" s="229" t="s">
        <v>169</v>
      </c>
      <c r="BK202" s="231">
        <f>BK203+BK224+BK240+BK254</f>
        <v>0</v>
      </c>
    </row>
    <row r="203" s="11" customFormat="1" ht="19.92" customHeight="1">
      <c r="B203" s="218"/>
      <c r="C203" s="219"/>
      <c r="D203" s="220" t="s">
        <v>71</v>
      </c>
      <c r="E203" s="232" t="s">
        <v>377</v>
      </c>
      <c r="F203" s="232" t="s">
        <v>378</v>
      </c>
      <c r="G203" s="219"/>
      <c r="H203" s="219"/>
      <c r="I203" s="222"/>
      <c r="J203" s="233">
        <f>BK203</f>
        <v>0</v>
      </c>
      <c r="K203" s="219"/>
      <c r="L203" s="224"/>
      <c r="M203" s="225"/>
      <c r="N203" s="226"/>
      <c r="O203" s="226"/>
      <c r="P203" s="227">
        <f>SUM(P204:P223)</f>
        <v>0</v>
      </c>
      <c r="Q203" s="226"/>
      <c r="R203" s="227">
        <f>SUM(R204:R223)</f>
        <v>0.23394592</v>
      </c>
      <c r="S203" s="226"/>
      <c r="T203" s="228">
        <f>SUM(T204:T223)</f>
        <v>0.11906999999999998</v>
      </c>
      <c r="AR203" s="229" t="s">
        <v>80</v>
      </c>
      <c r="AT203" s="230" t="s">
        <v>71</v>
      </c>
      <c r="AU203" s="230" t="s">
        <v>76</v>
      </c>
      <c r="AY203" s="229" t="s">
        <v>169</v>
      </c>
      <c r="BK203" s="231">
        <f>SUM(BK204:BK223)</f>
        <v>0</v>
      </c>
    </row>
    <row r="204" s="1" customFormat="1" ht="16.5" customHeight="1">
      <c r="B204" s="45"/>
      <c r="C204" s="234" t="s">
        <v>379</v>
      </c>
      <c r="D204" s="234" t="s">
        <v>172</v>
      </c>
      <c r="E204" s="235" t="s">
        <v>717</v>
      </c>
      <c r="F204" s="236" t="s">
        <v>718</v>
      </c>
      <c r="G204" s="237" t="s">
        <v>225</v>
      </c>
      <c r="H204" s="238">
        <v>1</v>
      </c>
      <c r="I204" s="239"/>
      <c r="J204" s="240">
        <f>ROUND(I204*H204,2)</f>
        <v>0</v>
      </c>
      <c r="K204" s="236" t="s">
        <v>181</v>
      </c>
      <c r="L204" s="71"/>
      <c r="M204" s="241" t="s">
        <v>21</v>
      </c>
      <c r="N204" s="242" t="s">
        <v>43</v>
      </c>
      <c r="O204" s="46"/>
      <c r="P204" s="243">
        <f>O204*H204</f>
        <v>0</v>
      </c>
      <c r="Q204" s="243">
        <v>0</v>
      </c>
      <c r="R204" s="243">
        <f>Q204*H204</f>
        <v>0</v>
      </c>
      <c r="S204" s="243">
        <v>0</v>
      </c>
      <c r="T204" s="244">
        <f>S204*H204</f>
        <v>0</v>
      </c>
      <c r="AR204" s="23" t="s">
        <v>252</v>
      </c>
      <c r="AT204" s="23" t="s">
        <v>172</v>
      </c>
      <c r="AU204" s="23" t="s">
        <v>80</v>
      </c>
      <c r="AY204" s="23" t="s">
        <v>169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23" t="s">
        <v>76</v>
      </c>
      <c r="BK204" s="245">
        <f>ROUND(I204*H204,2)</f>
        <v>0</v>
      </c>
      <c r="BL204" s="23" t="s">
        <v>252</v>
      </c>
      <c r="BM204" s="23" t="s">
        <v>1092</v>
      </c>
    </row>
    <row r="205" s="12" customFormat="1">
      <c r="B205" s="246"/>
      <c r="C205" s="247"/>
      <c r="D205" s="248" t="s">
        <v>183</v>
      </c>
      <c r="E205" s="249" t="s">
        <v>21</v>
      </c>
      <c r="F205" s="250" t="s">
        <v>720</v>
      </c>
      <c r="G205" s="247"/>
      <c r="H205" s="251">
        <v>1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AT205" s="257" t="s">
        <v>183</v>
      </c>
      <c r="AU205" s="257" t="s">
        <v>80</v>
      </c>
      <c r="AV205" s="12" t="s">
        <v>80</v>
      </c>
      <c r="AW205" s="12" t="s">
        <v>35</v>
      </c>
      <c r="AX205" s="12" t="s">
        <v>76</v>
      </c>
      <c r="AY205" s="257" t="s">
        <v>169</v>
      </c>
    </row>
    <row r="206" s="1" customFormat="1" ht="16.5" customHeight="1">
      <c r="B206" s="45"/>
      <c r="C206" s="258" t="s">
        <v>383</v>
      </c>
      <c r="D206" s="258" t="s">
        <v>190</v>
      </c>
      <c r="E206" s="259" t="s">
        <v>721</v>
      </c>
      <c r="F206" s="260" t="s">
        <v>722</v>
      </c>
      <c r="G206" s="261" t="s">
        <v>225</v>
      </c>
      <c r="H206" s="262">
        <v>1</v>
      </c>
      <c r="I206" s="263"/>
      <c r="J206" s="264">
        <f>ROUND(I206*H206,2)</f>
        <v>0</v>
      </c>
      <c r="K206" s="260" t="s">
        <v>21</v>
      </c>
      <c r="L206" s="265"/>
      <c r="M206" s="266" t="s">
        <v>21</v>
      </c>
      <c r="N206" s="267" t="s">
        <v>43</v>
      </c>
      <c r="O206" s="46"/>
      <c r="P206" s="243">
        <f>O206*H206</f>
        <v>0</v>
      </c>
      <c r="Q206" s="243">
        <v>0.20000000000000001</v>
      </c>
      <c r="R206" s="243">
        <f>Q206*H206</f>
        <v>0.20000000000000001</v>
      </c>
      <c r="S206" s="243">
        <v>0</v>
      </c>
      <c r="T206" s="244">
        <f>S206*H206</f>
        <v>0</v>
      </c>
      <c r="AR206" s="23" t="s">
        <v>334</v>
      </c>
      <c r="AT206" s="23" t="s">
        <v>190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252</v>
      </c>
      <c r="BM206" s="23" t="s">
        <v>1093</v>
      </c>
    </row>
    <row r="207" s="1" customFormat="1" ht="38.25" customHeight="1">
      <c r="B207" s="45"/>
      <c r="C207" s="234" t="s">
        <v>391</v>
      </c>
      <c r="D207" s="234" t="s">
        <v>172</v>
      </c>
      <c r="E207" s="235" t="s">
        <v>724</v>
      </c>
      <c r="F207" s="236" t="s">
        <v>725</v>
      </c>
      <c r="G207" s="237" t="s">
        <v>225</v>
      </c>
      <c r="H207" s="238">
        <v>1</v>
      </c>
      <c r="I207" s="239"/>
      <c r="J207" s="240">
        <f>ROUND(I207*H207,2)</f>
        <v>0</v>
      </c>
      <c r="K207" s="236" t="s">
        <v>181</v>
      </c>
      <c r="L207" s="71"/>
      <c r="M207" s="241" t="s">
        <v>21</v>
      </c>
      <c r="N207" s="242" t="s">
        <v>43</v>
      </c>
      <c r="O207" s="46"/>
      <c r="P207" s="243">
        <f>O207*H207</f>
        <v>0</v>
      </c>
      <c r="Q207" s="243">
        <v>0</v>
      </c>
      <c r="R207" s="243">
        <f>Q207*H207</f>
        <v>0</v>
      </c>
      <c r="S207" s="243">
        <v>0</v>
      </c>
      <c r="T207" s="244">
        <f>S207*H207</f>
        <v>0</v>
      </c>
      <c r="AR207" s="23" t="s">
        <v>252</v>
      </c>
      <c r="AT207" s="23" t="s">
        <v>172</v>
      </c>
      <c r="AU207" s="23" t="s">
        <v>80</v>
      </c>
      <c r="AY207" s="23" t="s">
        <v>169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23" t="s">
        <v>76</v>
      </c>
      <c r="BK207" s="245">
        <f>ROUND(I207*H207,2)</f>
        <v>0</v>
      </c>
      <c r="BL207" s="23" t="s">
        <v>252</v>
      </c>
      <c r="BM207" s="23" t="s">
        <v>1094</v>
      </c>
    </row>
    <row r="208" s="12" customFormat="1">
      <c r="B208" s="246"/>
      <c r="C208" s="247"/>
      <c r="D208" s="248" t="s">
        <v>183</v>
      </c>
      <c r="E208" s="249" t="s">
        <v>21</v>
      </c>
      <c r="F208" s="250" t="s">
        <v>727</v>
      </c>
      <c r="G208" s="247"/>
      <c r="H208" s="251">
        <v>1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183</v>
      </c>
      <c r="AU208" s="257" t="s">
        <v>80</v>
      </c>
      <c r="AV208" s="12" t="s">
        <v>80</v>
      </c>
      <c r="AW208" s="12" t="s">
        <v>35</v>
      </c>
      <c r="AX208" s="12" t="s">
        <v>76</v>
      </c>
      <c r="AY208" s="257" t="s">
        <v>169</v>
      </c>
    </row>
    <row r="209" s="1" customFormat="1" ht="16.5" customHeight="1">
      <c r="B209" s="45"/>
      <c r="C209" s="234" t="s">
        <v>397</v>
      </c>
      <c r="D209" s="234" t="s">
        <v>172</v>
      </c>
      <c r="E209" s="235" t="s">
        <v>380</v>
      </c>
      <c r="F209" s="236" t="s">
        <v>381</v>
      </c>
      <c r="G209" s="237" t="s">
        <v>219</v>
      </c>
      <c r="H209" s="238">
        <v>2.1400000000000001</v>
      </c>
      <c r="I209" s="239"/>
      <c r="J209" s="240">
        <f>ROUND(I209*H209,2)</f>
        <v>0</v>
      </c>
      <c r="K209" s="236" t="s">
        <v>21</v>
      </c>
      <c r="L209" s="71"/>
      <c r="M209" s="241" t="s">
        <v>21</v>
      </c>
      <c r="N209" s="242" t="s">
        <v>43</v>
      </c>
      <c r="O209" s="46"/>
      <c r="P209" s="243">
        <f>O209*H209</f>
        <v>0</v>
      </c>
      <c r="Q209" s="243">
        <v>0</v>
      </c>
      <c r="R209" s="243">
        <f>Q209*H209</f>
        <v>0</v>
      </c>
      <c r="S209" s="243">
        <v>0.00010000000000000001</v>
      </c>
      <c r="T209" s="244">
        <f>S209*H209</f>
        <v>0.00021400000000000003</v>
      </c>
      <c r="AR209" s="23" t="s">
        <v>252</v>
      </c>
      <c r="AT209" s="23" t="s">
        <v>172</v>
      </c>
      <c r="AU209" s="23" t="s">
        <v>80</v>
      </c>
      <c r="AY209" s="23" t="s">
        <v>169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3" t="s">
        <v>76</v>
      </c>
      <c r="BK209" s="245">
        <f>ROUND(I209*H209,2)</f>
        <v>0</v>
      </c>
      <c r="BL209" s="23" t="s">
        <v>252</v>
      </c>
      <c r="BM209" s="23" t="s">
        <v>1095</v>
      </c>
    </row>
    <row r="210" s="12" customFormat="1">
      <c r="B210" s="246"/>
      <c r="C210" s="247"/>
      <c r="D210" s="248" t="s">
        <v>183</v>
      </c>
      <c r="E210" s="249" t="s">
        <v>21</v>
      </c>
      <c r="F210" s="250" t="s">
        <v>809</v>
      </c>
      <c r="G210" s="247"/>
      <c r="H210" s="251">
        <v>2.1400000000000001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183</v>
      </c>
      <c r="AU210" s="257" t="s">
        <v>80</v>
      </c>
      <c r="AV210" s="12" t="s">
        <v>80</v>
      </c>
      <c r="AW210" s="12" t="s">
        <v>35</v>
      </c>
      <c r="AX210" s="12" t="s">
        <v>76</v>
      </c>
      <c r="AY210" s="257" t="s">
        <v>169</v>
      </c>
    </row>
    <row r="211" s="1" customFormat="1" ht="25.5" customHeight="1">
      <c r="B211" s="45"/>
      <c r="C211" s="234" t="s">
        <v>403</v>
      </c>
      <c r="D211" s="234" t="s">
        <v>172</v>
      </c>
      <c r="E211" s="235" t="s">
        <v>404</v>
      </c>
      <c r="F211" s="236" t="s">
        <v>405</v>
      </c>
      <c r="G211" s="237" t="s">
        <v>386</v>
      </c>
      <c r="H211" s="238">
        <v>32.432000000000002</v>
      </c>
      <c r="I211" s="239"/>
      <c r="J211" s="240">
        <f>ROUND(I211*H211,2)</f>
        <v>0</v>
      </c>
      <c r="K211" s="236" t="s">
        <v>181</v>
      </c>
      <c r="L211" s="71"/>
      <c r="M211" s="241" t="s">
        <v>21</v>
      </c>
      <c r="N211" s="242" t="s">
        <v>43</v>
      </c>
      <c r="O211" s="46"/>
      <c r="P211" s="243">
        <f>O211*H211</f>
        <v>0</v>
      </c>
      <c r="Q211" s="243">
        <v>6.0000000000000002E-05</v>
      </c>
      <c r="R211" s="243">
        <f>Q211*H211</f>
        <v>0.0019459200000000001</v>
      </c>
      <c r="S211" s="243">
        <v>0</v>
      </c>
      <c r="T211" s="244">
        <f>S211*H211</f>
        <v>0</v>
      </c>
      <c r="AR211" s="23" t="s">
        <v>252</v>
      </c>
      <c r="AT211" s="23" t="s">
        <v>172</v>
      </c>
      <c r="AU211" s="23" t="s">
        <v>80</v>
      </c>
      <c r="AY211" s="23" t="s">
        <v>169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23" t="s">
        <v>76</v>
      </c>
      <c r="BK211" s="245">
        <f>ROUND(I211*H211,2)</f>
        <v>0</v>
      </c>
      <c r="BL211" s="23" t="s">
        <v>252</v>
      </c>
      <c r="BM211" s="23" t="s">
        <v>1096</v>
      </c>
    </row>
    <row r="212" s="12" customFormat="1">
      <c r="B212" s="246"/>
      <c r="C212" s="247"/>
      <c r="D212" s="248" t="s">
        <v>183</v>
      </c>
      <c r="E212" s="249" t="s">
        <v>21</v>
      </c>
      <c r="F212" s="250" t="s">
        <v>407</v>
      </c>
      <c r="G212" s="247"/>
      <c r="H212" s="251">
        <v>30.030000000000001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183</v>
      </c>
      <c r="AU212" s="257" t="s">
        <v>80</v>
      </c>
      <c r="AV212" s="12" t="s">
        <v>80</v>
      </c>
      <c r="AW212" s="12" t="s">
        <v>35</v>
      </c>
      <c r="AX212" s="12" t="s">
        <v>72</v>
      </c>
      <c r="AY212" s="257" t="s">
        <v>169</v>
      </c>
    </row>
    <row r="213" s="12" customFormat="1">
      <c r="B213" s="246"/>
      <c r="C213" s="247"/>
      <c r="D213" s="248" t="s">
        <v>183</v>
      </c>
      <c r="E213" s="249" t="s">
        <v>21</v>
      </c>
      <c r="F213" s="250" t="s">
        <v>408</v>
      </c>
      <c r="G213" s="247"/>
      <c r="H213" s="251">
        <v>32.432000000000002</v>
      </c>
      <c r="I213" s="252"/>
      <c r="J213" s="247"/>
      <c r="K213" s="247"/>
      <c r="L213" s="253"/>
      <c r="M213" s="254"/>
      <c r="N213" s="255"/>
      <c r="O213" s="255"/>
      <c r="P213" s="255"/>
      <c r="Q213" s="255"/>
      <c r="R213" s="255"/>
      <c r="S213" s="255"/>
      <c r="T213" s="256"/>
      <c r="AT213" s="257" t="s">
        <v>183</v>
      </c>
      <c r="AU213" s="257" t="s">
        <v>80</v>
      </c>
      <c r="AV213" s="12" t="s">
        <v>80</v>
      </c>
      <c r="AW213" s="12" t="s">
        <v>35</v>
      </c>
      <c r="AX213" s="12" t="s">
        <v>76</v>
      </c>
      <c r="AY213" s="257" t="s">
        <v>169</v>
      </c>
    </row>
    <row r="214" s="1" customFormat="1" ht="16.5" customHeight="1">
      <c r="B214" s="45"/>
      <c r="C214" s="258" t="s">
        <v>409</v>
      </c>
      <c r="D214" s="258" t="s">
        <v>190</v>
      </c>
      <c r="E214" s="259" t="s">
        <v>410</v>
      </c>
      <c r="F214" s="260" t="s">
        <v>411</v>
      </c>
      <c r="G214" s="261" t="s">
        <v>187</v>
      </c>
      <c r="H214" s="262">
        <v>0.032000000000000001</v>
      </c>
      <c r="I214" s="263"/>
      <c r="J214" s="264">
        <f>ROUND(I214*H214,2)</f>
        <v>0</v>
      </c>
      <c r="K214" s="260" t="s">
        <v>181</v>
      </c>
      <c r="L214" s="265"/>
      <c r="M214" s="266" t="s">
        <v>21</v>
      </c>
      <c r="N214" s="267" t="s">
        <v>43</v>
      </c>
      <c r="O214" s="46"/>
      <c r="P214" s="243">
        <f>O214*H214</f>
        <v>0</v>
      </c>
      <c r="Q214" s="243">
        <v>1</v>
      </c>
      <c r="R214" s="243">
        <f>Q214*H214</f>
        <v>0.032000000000000001</v>
      </c>
      <c r="S214" s="243">
        <v>0</v>
      </c>
      <c r="T214" s="244">
        <f>S214*H214</f>
        <v>0</v>
      </c>
      <c r="AR214" s="23" t="s">
        <v>334</v>
      </c>
      <c r="AT214" s="23" t="s">
        <v>190</v>
      </c>
      <c r="AU214" s="23" t="s">
        <v>80</v>
      </c>
      <c r="AY214" s="23" t="s">
        <v>169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23" t="s">
        <v>76</v>
      </c>
      <c r="BK214" s="245">
        <f>ROUND(I214*H214,2)</f>
        <v>0</v>
      </c>
      <c r="BL214" s="23" t="s">
        <v>252</v>
      </c>
      <c r="BM214" s="23" t="s">
        <v>1097</v>
      </c>
    </row>
    <row r="215" s="1" customFormat="1">
      <c r="B215" s="45"/>
      <c r="C215" s="73"/>
      <c r="D215" s="248" t="s">
        <v>194</v>
      </c>
      <c r="E215" s="73"/>
      <c r="F215" s="268" t="s">
        <v>413</v>
      </c>
      <c r="G215" s="73"/>
      <c r="H215" s="73"/>
      <c r="I215" s="202"/>
      <c r="J215" s="73"/>
      <c r="K215" s="73"/>
      <c r="L215" s="71"/>
      <c r="M215" s="269"/>
      <c r="N215" s="46"/>
      <c r="O215" s="46"/>
      <c r="P215" s="46"/>
      <c r="Q215" s="46"/>
      <c r="R215" s="46"/>
      <c r="S215" s="46"/>
      <c r="T215" s="94"/>
      <c r="AT215" s="23" t="s">
        <v>194</v>
      </c>
      <c r="AU215" s="23" t="s">
        <v>80</v>
      </c>
    </row>
    <row r="216" s="12" customFormat="1">
      <c r="B216" s="246"/>
      <c r="C216" s="247"/>
      <c r="D216" s="248" t="s">
        <v>183</v>
      </c>
      <c r="E216" s="249" t="s">
        <v>21</v>
      </c>
      <c r="F216" s="250" t="s">
        <v>414</v>
      </c>
      <c r="G216" s="247"/>
      <c r="H216" s="251">
        <v>0.029999999999999999</v>
      </c>
      <c r="I216" s="252"/>
      <c r="J216" s="247"/>
      <c r="K216" s="247"/>
      <c r="L216" s="253"/>
      <c r="M216" s="254"/>
      <c r="N216" s="255"/>
      <c r="O216" s="255"/>
      <c r="P216" s="255"/>
      <c r="Q216" s="255"/>
      <c r="R216" s="255"/>
      <c r="S216" s="255"/>
      <c r="T216" s="256"/>
      <c r="AT216" s="257" t="s">
        <v>183</v>
      </c>
      <c r="AU216" s="257" t="s">
        <v>80</v>
      </c>
      <c r="AV216" s="12" t="s">
        <v>80</v>
      </c>
      <c r="AW216" s="12" t="s">
        <v>35</v>
      </c>
      <c r="AX216" s="12" t="s">
        <v>72</v>
      </c>
      <c r="AY216" s="257" t="s">
        <v>169</v>
      </c>
    </row>
    <row r="217" s="12" customFormat="1">
      <c r="B217" s="246"/>
      <c r="C217" s="247"/>
      <c r="D217" s="248" t="s">
        <v>183</v>
      </c>
      <c r="E217" s="249" t="s">
        <v>21</v>
      </c>
      <c r="F217" s="250" t="s">
        <v>415</v>
      </c>
      <c r="G217" s="247"/>
      <c r="H217" s="251">
        <v>0.032000000000000001</v>
      </c>
      <c r="I217" s="252"/>
      <c r="J217" s="247"/>
      <c r="K217" s="247"/>
      <c r="L217" s="253"/>
      <c r="M217" s="254"/>
      <c r="N217" s="255"/>
      <c r="O217" s="255"/>
      <c r="P217" s="255"/>
      <c r="Q217" s="255"/>
      <c r="R217" s="255"/>
      <c r="S217" s="255"/>
      <c r="T217" s="256"/>
      <c r="AT217" s="257" t="s">
        <v>183</v>
      </c>
      <c r="AU217" s="257" t="s">
        <v>80</v>
      </c>
      <c r="AV217" s="12" t="s">
        <v>80</v>
      </c>
      <c r="AW217" s="12" t="s">
        <v>35</v>
      </c>
      <c r="AX217" s="12" t="s">
        <v>76</v>
      </c>
      <c r="AY217" s="257" t="s">
        <v>169</v>
      </c>
    </row>
    <row r="218" s="1" customFormat="1" ht="25.5" customHeight="1">
      <c r="B218" s="45"/>
      <c r="C218" s="234" t="s">
        <v>416</v>
      </c>
      <c r="D218" s="234" t="s">
        <v>172</v>
      </c>
      <c r="E218" s="235" t="s">
        <v>417</v>
      </c>
      <c r="F218" s="236" t="s">
        <v>418</v>
      </c>
      <c r="G218" s="237" t="s">
        <v>386</v>
      </c>
      <c r="H218" s="238">
        <v>38.006</v>
      </c>
      <c r="I218" s="239"/>
      <c r="J218" s="240">
        <f>ROUND(I218*H218,2)</f>
        <v>0</v>
      </c>
      <c r="K218" s="236" t="s">
        <v>181</v>
      </c>
      <c r="L218" s="71"/>
      <c r="M218" s="241" t="s">
        <v>21</v>
      </c>
      <c r="N218" s="242" t="s">
        <v>43</v>
      </c>
      <c r="O218" s="46"/>
      <c r="P218" s="243">
        <f>O218*H218</f>
        <v>0</v>
      </c>
      <c r="Q218" s="243">
        <v>0</v>
      </c>
      <c r="R218" s="243">
        <f>Q218*H218</f>
        <v>0</v>
      </c>
      <c r="S218" s="243">
        <v>0.001</v>
      </c>
      <c r="T218" s="244">
        <f>S218*H218</f>
        <v>0.038005999999999998</v>
      </c>
      <c r="AR218" s="23" t="s">
        <v>252</v>
      </c>
      <c r="AT218" s="23" t="s">
        <v>172</v>
      </c>
      <c r="AU218" s="23" t="s">
        <v>80</v>
      </c>
      <c r="AY218" s="23" t="s">
        <v>169</v>
      </c>
      <c r="BE218" s="245">
        <f>IF(N218="základní",J218,0)</f>
        <v>0</v>
      </c>
      <c r="BF218" s="245">
        <f>IF(N218="snížená",J218,0)</f>
        <v>0</v>
      </c>
      <c r="BG218" s="245">
        <f>IF(N218="zákl. přenesená",J218,0)</f>
        <v>0</v>
      </c>
      <c r="BH218" s="245">
        <f>IF(N218="sníž. přenesená",J218,0)</f>
        <v>0</v>
      </c>
      <c r="BI218" s="245">
        <f>IF(N218="nulová",J218,0)</f>
        <v>0</v>
      </c>
      <c r="BJ218" s="23" t="s">
        <v>76</v>
      </c>
      <c r="BK218" s="245">
        <f>ROUND(I218*H218,2)</f>
        <v>0</v>
      </c>
      <c r="BL218" s="23" t="s">
        <v>252</v>
      </c>
      <c r="BM218" s="23" t="s">
        <v>1098</v>
      </c>
    </row>
    <row r="219" s="12" customFormat="1">
      <c r="B219" s="246"/>
      <c r="C219" s="247"/>
      <c r="D219" s="248" t="s">
        <v>183</v>
      </c>
      <c r="E219" s="249" t="s">
        <v>21</v>
      </c>
      <c r="F219" s="250" t="s">
        <v>1099</v>
      </c>
      <c r="G219" s="247"/>
      <c r="H219" s="251">
        <v>38.006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183</v>
      </c>
      <c r="AU219" s="257" t="s">
        <v>80</v>
      </c>
      <c r="AV219" s="12" t="s">
        <v>80</v>
      </c>
      <c r="AW219" s="12" t="s">
        <v>35</v>
      </c>
      <c r="AX219" s="12" t="s">
        <v>76</v>
      </c>
      <c r="AY219" s="257" t="s">
        <v>169</v>
      </c>
    </row>
    <row r="220" s="1" customFormat="1" ht="25.5" customHeight="1">
      <c r="B220" s="45"/>
      <c r="C220" s="234" t="s">
        <v>421</v>
      </c>
      <c r="D220" s="234" t="s">
        <v>172</v>
      </c>
      <c r="E220" s="235" t="s">
        <v>417</v>
      </c>
      <c r="F220" s="236" t="s">
        <v>418</v>
      </c>
      <c r="G220" s="237" t="s">
        <v>386</v>
      </c>
      <c r="H220" s="238">
        <v>80.849999999999994</v>
      </c>
      <c r="I220" s="239"/>
      <c r="J220" s="240">
        <f>ROUND(I220*H220,2)</f>
        <v>0</v>
      </c>
      <c r="K220" s="236" t="s">
        <v>181</v>
      </c>
      <c r="L220" s="71"/>
      <c r="M220" s="241" t="s">
        <v>21</v>
      </c>
      <c r="N220" s="242" t="s">
        <v>43</v>
      </c>
      <c r="O220" s="46"/>
      <c r="P220" s="243">
        <f>O220*H220</f>
        <v>0</v>
      </c>
      <c r="Q220" s="243">
        <v>0</v>
      </c>
      <c r="R220" s="243">
        <f>Q220*H220</f>
        <v>0</v>
      </c>
      <c r="S220" s="243">
        <v>0.001</v>
      </c>
      <c r="T220" s="244">
        <f>S220*H220</f>
        <v>0.080849999999999991</v>
      </c>
      <c r="AR220" s="23" t="s">
        <v>252</v>
      </c>
      <c r="AT220" s="23" t="s">
        <v>172</v>
      </c>
      <c r="AU220" s="23" t="s">
        <v>80</v>
      </c>
      <c r="AY220" s="23" t="s">
        <v>169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3" t="s">
        <v>76</v>
      </c>
      <c r="BK220" s="245">
        <f>ROUND(I220*H220,2)</f>
        <v>0</v>
      </c>
      <c r="BL220" s="23" t="s">
        <v>252</v>
      </c>
      <c r="BM220" s="23" t="s">
        <v>1100</v>
      </c>
    </row>
    <row r="221" s="12" customFormat="1">
      <c r="B221" s="246"/>
      <c r="C221" s="247"/>
      <c r="D221" s="248" t="s">
        <v>183</v>
      </c>
      <c r="E221" s="249" t="s">
        <v>21</v>
      </c>
      <c r="F221" s="250" t="s">
        <v>420</v>
      </c>
      <c r="G221" s="247"/>
      <c r="H221" s="251">
        <v>80.849999999999994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183</v>
      </c>
      <c r="AU221" s="257" t="s">
        <v>80</v>
      </c>
      <c r="AV221" s="12" t="s">
        <v>80</v>
      </c>
      <c r="AW221" s="12" t="s">
        <v>35</v>
      </c>
      <c r="AX221" s="12" t="s">
        <v>76</v>
      </c>
      <c r="AY221" s="257" t="s">
        <v>169</v>
      </c>
    </row>
    <row r="222" s="1" customFormat="1" ht="38.25" customHeight="1">
      <c r="B222" s="45"/>
      <c r="C222" s="234" t="s">
        <v>425</v>
      </c>
      <c r="D222" s="234" t="s">
        <v>172</v>
      </c>
      <c r="E222" s="235" t="s">
        <v>422</v>
      </c>
      <c r="F222" s="236" t="s">
        <v>423</v>
      </c>
      <c r="G222" s="237" t="s">
        <v>187</v>
      </c>
      <c r="H222" s="238">
        <v>0.23400000000000001</v>
      </c>
      <c r="I222" s="239"/>
      <c r="J222" s="240">
        <f>ROUND(I222*H222,2)</f>
        <v>0</v>
      </c>
      <c r="K222" s="236" t="s">
        <v>181</v>
      </c>
      <c r="L222" s="71"/>
      <c r="M222" s="241" t="s">
        <v>21</v>
      </c>
      <c r="N222" s="242" t="s">
        <v>43</v>
      </c>
      <c r="O222" s="46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3" t="s">
        <v>252</v>
      </c>
      <c r="AT222" s="23" t="s">
        <v>172</v>
      </c>
      <c r="AU222" s="23" t="s">
        <v>80</v>
      </c>
      <c r="AY222" s="23" t="s">
        <v>169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3" t="s">
        <v>76</v>
      </c>
      <c r="BK222" s="245">
        <f>ROUND(I222*H222,2)</f>
        <v>0</v>
      </c>
      <c r="BL222" s="23" t="s">
        <v>252</v>
      </c>
      <c r="BM222" s="23" t="s">
        <v>1101</v>
      </c>
    </row>
    <row r="223" s="1" customFormat="1" ht="38.25" customHeight="1">
      <c r="B223" s="45"/>
      <c r="C223" s="234" t="s">
        <v>431</v>
      </c>
      <c r="D223" s="234" t="s">
        <v>172</v>
      </c>
      <c r="E223" s="235" t="s">
        <v>426</v>
      </c>
      <c r="F223" s="236" t="s">
        <v>427</v>
      </c>
      <c r="G223" s="237" t="s">
        <v>187</v>
      </c>
      <c r="H223" s="238">
        <v>0.23400000000000001</v>
      </c>
      <c r="I223" s="239"/>
      <c r="J223" s="240">
        <f>ROUND(I223*H223,2)</f>
        <v>0</v>
      </c>
      <c r="K223" s="236" t="s">
        <v>181</v>
      </c>
      <c r="L223" s="71"/>
      <c r="M223" s="241" t="s">
        <v>21</v>
      </c>
      <c r="N223" s="242" t="s">
        <v>43</v>
      </c>
      <c r="O223" s="46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AR223" s="23" t="s">
        <v>252</v>
      </c>
      <c r="AT223" s="23" t="s">
        <v>172</v>
      </c>
      <c r="AU223" s="23" t="s">
        <v>80</v>
      </c>
      <c r="AY223" s="23" t="s">
        <v>169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23" t="s">
        <v>76</v>
      </c>
      <c r="BK223" s="245">
        <f>ROUND(I223*H223,2)</f>
        <v>0</v>
      </c>
      <c r="BL223" s="23" t="s">
        <v>252</v>
      </c>
      <c r="BM223" s="23" t="s">
        <v>1102</v>
      </c>
    </row>
    <row r="224" s="11" customFormat="1" ht="29.88" customHeight="1">
      <c r="B224" s="218"/>
      <c r="C224" s="219"/>
      <c r="D224" s="220" t="s">
        <v>71</v>
      </c>
      <c r="E224" s="232" t="s">
        <v>429</v>
      </c>
      <c r="F224" s="232" t="s">
        <v>430</v>
      </c>
      <c r="G224" s="219"/>
      <c r="H224" s="219"/>
      <c r="I224" s="222"/>
      <c r="J224" s="233">
        <f>BK224</f>
        <v>0</v>
      </c>
      <c r="K224" s="219"/>
      <c r="L224" s="224"/>
      <c r="M224" s="225"/>
      <c r="N224" s="226"/>
      <c r="O224" s="226"/>
      <c r="P224" s="227">
        <f>SUM(P225:P239)</f>
        <v>0</v>
      </c>
      <c r="Q224" s="226"/>
      <c r="R224" s="227">
        <f>SUM(R225:R239)</f>
        <v>0.010405049999999999</v>
      </c>
      <c r="S224" s="226"/>
      <c r="T224" s="228">
        <f>SUM(T225:T239)</f>
        <v>0.035257770000000001</v>
      </c>
      <c r="AR224" s="229" t="s">
        <v>80</v>
      </c>
      <c r="AT224" s="230" t="s">
        <v>71</v>
      </c>
      <c r="AU224" s="230" t="s">
        <v>76</v>
      </c>
      <c r="AY224" s="229" t="s">
        <v>169</v>
      </c>
      <c r="BK224" s="231">
        <f>SUM(BK225:BK239)</f>
        <v>0</v>
      </c>
    </row>
    <row r="225" s="1" customFormat="1" ht="16.5" customHeight="1">
      <c r="B225" s="45"/>
      <c r="C225" s="234" t="s">
        <v>436</v>
      </c>
      <c r="D225" s="234" t="s">
        <v>172</v>
      </c>
      <c r="E225" s="235" t="s">
        <v>432</v>
      </c>
      <c r="F225" s="236" t="s">
        <v>433</v>
      </c>
      <c r="G225" s="237" t="s">
        <v>199</v>
      </c>
      <c r="H225" s="238">
        <v>0.32100000000000001</v>
      </c>
      <c r="I225" s="239"/>
      <c r="J225" s="240">
        <f>ROUND(I225*H225,2)</f>
        <v>0</v>
      </c>
      <c r="K225" s="236" t="s">
        <v>181</v>
      </c>
      <c r="L225" s="71"/>
      <c r="M225" s="241" t="s">
        <v>21</v>
      </c>
      <c r="N225" s="242" t="s">
        <v>43</v>
      </c>
      <c r="O225" s="46"/>
      <c r="P225" s="243">
        <f>O225*H225</f>
        <v>0</v>
      </c>
      <c r="Q225" s="243">
        <v>0</v>
      </c>
      <c r="R225" s="243">
        <f>Q225*H225</f>
        <v>0</v>
      </c>
      <c r="S225" s="243">
        <v>0.083169999999999994</v>
      </c>
      <c r="T225" s="244">
        <f>S225*H225</f>
        <v>0.02669757</v>
      </c>
      <c r="AR225" s="23" t="s">
        <v>252</v>
      </c>
      <c r="AT225" s="23" t="s">
        <v>172</v>
      </c>
      <c r="AU225" s="23" t="s">
        <v>80</v>
      </c>
      <c r="AY225" s="23" t="s">
        <v>169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23" t="s">
        <v>76</v>
      </c>
      <c r="BK225" s="245">
        <f>ROUND(I225*H225,2)</f>
        <v>0</v>
      </c>
      <c r="BL225" s="23" t="s">
        <v>252</v>
      </c>
      <c r="BM225" s="23" t="s">
        <v>1103</v>
      </c>
    </row>
    <row r="226" s="12" customFormat="1">
      <c r="B226" s="246"/>
      <c r="C226" s="247"/>
      <c r="D226" s="248" t="s">
        <v>183</v>
      </c>
      <c r="E226" s="249" t="s">
        <v>21</v>
      </c>
      <c r="F226" s="250" t="s">
        <v>831</v>
      </c>
      <c r="G226" s="247"/>
      <c r="H226" s="251">
        <v>0.32100000000000001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183</v>
      </c>
      <c r="AU226" s="257" t="s">
        <v>80</v>
      </c>
      <c r="AV226" s="12" t="s">
        <v>80</v>
      </c>
      <c r="AW226" s="12" t="s">
        <v>35</v>
      </c>
      <c r="AX226" s="12" t="s">
        <v>72</v>
      </c>
      <c r="AY226" s="257" t="s">
        <v>169</v>
      </c>
    </row>
    <row r="227" s="13" customFormat="1">
      <c r="B227" s="270"/>
      <c r="C227" s="271"/>
      <c r="D227" s="248" t="s">
        <v>183</v>
      </c>
      <c r="E227" s="272" t="s">
        <v>21</v>
      </c>
      <c r="F227" s="273" t="s">
        <v>209</v>
      </c>
      <c r="G227" s="271"/>
      <c r="H227" s="274">
        <v>0.32100000000000001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AT227" s="280" t="s">
        <v>183</v>
      </c>
      <c r="AU227" s="280" t="s">
        <v>80</v>
      </c>
      <c r="AV227" s="13" t="s">
        <v>95</v>
      </c>
      <c r="AW227" s="13" t="s">
        <v>35</v>
      </c>
      <c r="AX227" s="13" t="s">
        <v>76</v>
      </c>
      <c r="AY227" s="280" t="s">
        <v>169</v>
      </c>
    </row>
    <row r="228" s="1" customFormat="1" ht="25.5" customHeight="1">
      <c r="B228" s="45"/>
      <c r="C228" s="234" t="s">
        <v>441</v>
      </c>
      <c r="D228" s="234" t="s">
        <v>172</v>
      </c>
      <c r="E228" s="235" t="s">
        <v>437</v>
      </c>
      <c r="F228" s="236" t="s">
        <v>438</v>
      </c>
      <c r="G228" s="237" t="s">
        <v>225</v>
      </c>
      <c r="H228" s="238">
        <v>14.267</v>
      </c>
      <c r="I228" s="239"/>
      <c r="J228" s="240">
        <f>ROUND(I228*H228,2)</f>
        <v>0</v>
      </c>
      <c r="K228" s="236" t="s">
        <v>181</v>
      </c>
      <c r="L228" s="71"/>
      <c r="M228" s="241" t="s">
        <v>21</v>
      </c>
      <c r="N228" s="242" t="s">
        <v>43</v>
      </c>
      <c r="O228" s="46"/>
      <c r="P228" s="243">
        <f>O228*H228</f>
        <v>0</v>
      </c>
      <c r="Q228" s="243">
        <v>0.00014999999999999999</v>
      </c>
      <c r="R228" s="243">
        <f>Q228*H228</f>
        <v>0.0021400499999999997</v>
      </c>
      <c r="S228" s="243">
        <v>0.00059999999999999995</v>
      </c>
      <c r="T228" s="244">
        <f>S228*H228</f>
        <v>0.0085601999999999987</v>
      </c>
      <c r="AR228" s="23" t="s">
        <v>252</v>
      </c>
      <c r="AT228" s="23" t="s">
        <v>172</v>
      </c>
      <c r="AU228" s="23" t="s">
        <v>80</v>
      </c>
      <c r="AY228" s="23" t="s">
        <v>169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23" t="s">
        <v>76</v>
      </c>
      <c r="BK228" s="245">
        <f>ROUND(I228*H228,2)</f>
        <v>0</v>
      </c>
      <c r="BL228" s="23" t="s">
        <v>252</v>
      </c>
      <c r="BM228" s="23" t="s">
        <v>1104</v>
      </c>
    </row>
    <row r="229" s="12" customFormat="1">
      <c r="B229" s="246"/>
      <c r="C229" s="247"/>
      <c r="D229" s="248" t="s">
        <v>183</v>
      </c>
      <c r="E229" s="249" t="s">
        <v>21</v>
      </c>
      <c r="F229" s="250" t="s">
        <v>833</v>
      </c>
      <c r="G229" s="247"/>
      <c r="H229" s="251">
        <v>14.267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183</v>
      </c>
      <c r="AU229" s="257" t="s">
        <v>80</v>
      </c>
      <c r="AV229" s="12" t="s">
        <v>80</v>
      </c>
      <c r="AW229" s="12" t="s">
        <v>35</v>
      </c>
      <c r="AX229" s="12" t="s">
        <v>72</v>
      </c>
      <c r="AY229" s="257" t="s">
        <v>169</v>
      </c>
    </row>
    <row r="230" s="13" customFormat="1">
      <c r="B230" s="270"/>
      <c r="C230" s="271"/>
      <c r="D230" s="248" t="s">
        <v>183</v>
      </c>
      <c r="E230" s="272" t="s">
        <v>21</v>
      </c>
      <c r="F230" s="273" t="s">
        <v>209</v>
      </c>
      <c r="G230" s="271"/>
      <c r="H230" s="274">
        <v>14.267</v>
      </c>
      <c r="I230" s="275"/>
      <c r="J230" s="271"/>
      <c r="K230" s="271"/>
      <c r="L230" s="276"/>
      <c r="M230" s="277"/>
      <c r="N230" s="278"/>
      <c r="O230" s="278"/>
      <c r="P230" s="278"/>
      <c r="Q230" s="278"/>
      <c r="R230" s="278"/>
      <c r="S230" s="278"/>
      <c r="T230" s="279"/>
      <c r="AT230" s="280" t="s">
        <v>183</v>
      </c>
      <c r="AU230" s="280" t="s">
        <v>80</v>
      </c>
      <c r="AV230" s="13" t="s">
        <v>95</v>
      </c>
      <c r="AW230" s="13" t="s">
        <v>35</v>
      </c>
      <c r="AX230" s="13" t="s">
        <v>76</v>
      </c>
      <c r="AY230" s="280" t="s">
        <v>169</v>
      </c>
    </row>
    <row r="231" s="1" customFormat="1" ht="16.5" customHeight="1">
      <c r="B231" s="45"/>
      <c r="C231" s="258" t="s">
        <v>446</v>
      </c>
      <c r="D231" s="258" t="s">
        <v>190</v>
      </c>
      <c r="E231" s="259" t="s">
        <v>442</v>
      </c>
      <c r="F231" s="260" t="s">
        <v>443</v>
      </c>
      <c r="G231" s="261" t="s">
        <v>199</v>
      </c>
      <c r="H231" s="262">
        <v>0.35299999999999998</v>
      </c>
      <c r="I231" s="263"/>
      <c r="J231" s="264">
        <f>ROUND(I231*H231,2)</f>
        <v>0</v>
      </c>
      <c r="K231" s="260" t="s">
        <v>21</v>
      </c>
      <c r="L231" s="265"/>
      <c r="M231" s="266" t="s">
        <v>21</v>
      </c>
      <c r="N231" s="267" t="s">
        <v>43</v>
      </c>
      <c r="O231" s="46"/>
      <c r="P231" s="243">
        <f>O231*H231</f>
        <v>0</v>
      </c>
      <c r="Q231" s="243">
        <v>0.018200000000000001</v>
      </c>
      <c r="R231" s="243">
        <f>Q231*H231</f>
        <v>0.0064245999999999999</v>
      </c>
      <c r="S231" s="243">
        <v>0</v>
      </c>
      <c r="T231" s="244">
        <f>S231*H231</f>
        <v>0</v>
      </c>
      <c r="AR231" s="23" t="s">
        <v>334</v>
      </c>
      <c r="AT231" s="23" t="s">
        <v>190</v>
      </c>
      <c r="AU231" s="23" t="s">
        <v>80</v>
      </c>
      <c r="AY231" s="23" t="s">
        <v>169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23" t="s">
        <v>76</v>
      </c>
      <c r="BK231" s="245">
        <f>ROUND(I231*H231,2)</f>
        <v>0</v>
      </c>
      <c r="BL231" s="23" t="s">
        <v>252</v>
      </c>
      <c r="BM231" s="23" t="s">
        <v>1105</v>
      </c>
    </row>
    <row r="232" s="12" customFormat="1">
      <c r="B232" s="246"/>
      <c r="C232" s="247"/>
      <c r="D232" s="248" t="s">
        <v>183</v>
      </c>
      <c r="E232" s="249" t="s">
        <v>21</v>
      </c>
      <c r="F232" s="250" t="s">
        <v>835</v>
      </c>
      <c r="G232" s="247"/>
      <c r="H232" s="251">
        <v>0.32100000000000001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183</v>
      </c>
      <c r="AU232" s="257" t="s">
        <v>80</v>
      </c>
      <c r="AV232" s="12" t="s">
        <v>80</v>
      </c>
      <c r="AW232" s="12" t="s">
        <v>35</v>
      </c>
      <c r="AX232" s="12" t="s">
        <v>72</v>
      </c>
      <c r="AY232" s="257" t="s">
        <v>169</v>
      </c>
    </row>
    <row r="233" s="12" customFormat="1">
      <c r="B233" s="246"/>
      <c r="C233" s="247"/>
      <c r="D233" s="248" t="s">
        <v>183</v>
      </c>
      <c r="E233" s="249" t="s">
        <v>21</v>
      </c>
      <c r="F233" s="250" t="s">
        <v>836</v>
      </c>
      <c r="G233" s="247"/>
      <c r="H233" s="251">
        <v>0.35299999999999998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183</v>
      </c>
      <c r="AU233" s="257" t="s">
        <v>80</v>
      </c>
      <c r="AV233" s="12" t="s">
        <v>80</v>
      </c>
      <c r="AW233" s="12" t="s">
        <v>35</v>
      </c>
      <c r="AX233" s="12" t="s">
        <v>76</v>
      </c>
      <c r="AY233" s="257" t="s">
        <v>169</v>
      </c>
    </row>
    <row r="234" s="1" customFormat="1" ht="25.5" customHeight="1">
      <c r="B234" s="45"/>
      <c r="C234" s="234" t="s">
        <v>451</v>
      </c>
      <c r="D234" s="234" t="s">
        <v>172</v>
      </c>
      <c r="E234" s="235" t="s">
        <v>447</v>
      </c>
      <c r="F234" s="236" t="s">
        <v>448</v>
      </c>
      <c r="G234" s="237" t="s">
        <v>219</v>
      </c>
      <c r="H234" s="238">
        <v>2.1400000000000001</v>
      </c>
      <c r="I234" s="239"/>
      <c r="J234" s="240">
        <f>ROUND(I234*H234,2)</f>
        <v>0</v>
      </c>
      <c r="K234" s="236" t="s">
        <v>181</v>
      </c>
      <c r="L234" s="71"/>
      <c r="M234" s="241" t="s">
        <v>21</v>
      </c>
      <c r="N234" s="242" t="s">
        <v>43</v>
      </c>
      <c r="O234" s="46"/>
      <c r="P234" s="243">
        <f>O234*H234</f>
        <v>0</v>
      </c>
      <c r="Q234" s="243">
        <v>0.00020000000000000001</v>
      </c>
      <c r="R234" s="243">
        <f>Q234*H234</f>
        <v>0.00042800000000000005</v>
      </c>
      <c r="S234" s="243">
        <v>0</v>
      </c>
      <c r="T234" s="244">
        <f>S234*H234</f>
        <v>0</v>
      </c>
      <c r="AR234" s="23" t="s">
        <v>252</v>
      </c>
      <c r="AT234" s="23" t="s">
        <v>172</v>
      </c>
      <c r="AU234" s="23" t="s">
        <v>80</v>
      </c>
      <c r="AY234" s="23" t="s">
        <v>169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23" t="s">
        <v>76</v>
      </c>
      <c r="BK234" s="245">
        <f>ROUND(I234*H234,2)</f>
        <v>0</v>
      </c>
      <c r="BL234" s="23" t="s">
        <v>252</v>
      </c>
      <c r="BM234" s="23" t="s">
        <v>1106</v>
      </c>
    </row>
    <row r="235" s="12" customFormat="1">
      <c r="B235" s="246"/>
      <c r="C235" s="247"/>
      <c r="D235" s="248" t="s">
        <v>183</v>
      </c>
      <c r="E235" s="249" t="s">
        <v>21</v>
      </c>
      <c r="F235" s="250" t="s">
        <v>838</v>
      </c>
      <c r="G235" s="247"/>
      <c r="H235" s="251">
        <v>2.1400000000000001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183</v>
      </c>
      <c r="AU235" s="257" t="s">
        <v>80</v>
      </c>
      <c r="AV235" s="12" t="s">
        <v>80</v>
      </c>
      <c r="AW235" s="12" t="s">
        <v>35</v>
      </c>
      <c r="AX235" s="12" t="s">
        <v>76</v>
      </c>
      <c r="AY235" s="257" t="s">
        <v>169</v>
      </c>
    </row>
    <row r="236" s="1" customFormat="1" ht="16.5" customHeight="1">
      <c r="B236" s="45"/>
      <c r="C236" s="258" t="s">
        <v>456</v>
      </c>
      <c r="D236" s="258" t="s">
        <v>190</v>
      </c>
      <c r="E236" s="259" t="s">
        <v>452</v>
      </c>
      <c r="F236" s="260" t="s">
        <v>453</v>
      </c>
      <c r="G236" s="261" t="s">
        <v>219</v>
      </c>
      <c r="H236" s="262">
        <v>2.3540000000000001</v>
      </c>
      <c r="I236" s="263"/>
      <c r="J236" s="264">
        <f>ROUND(I236*H236,2)</f>
        <v>0</v>
      </c>
      <c r="K236" s="260" t="s">
        <v>181</v>
      </c>
      <c r="L236" s="265"/>
      <c r="M236" s="266" t="s">
        <v>21</v>
      </c>
      <c r="N236" s="267" t="s">
        <v>43</v>
      </c>
      <c r="O236" s="46"/>
      <c r="P236" s="243">
        <f>O236*H236</f>
        <v>0</v>
      </c>
      <c r="Q236" s="243">
        <v>0.00059999999999999995</v>
      </c>
      <c r="R236" s="243">
        <f>Q236*H236</f>
        <v>0.0014123999999999999</v>
      </c>
      <c r="S236" s="243">
        <v>0</v>
      </c>
      <c r="T236" s="244">
        <f>S236*H236</f>
        <v>0</v>
      </c>
      <c r="AR236" s="23" t="s">
        <v>334</v>
      </c>
      <c r="AT236" s="23" t="s">
        <v>190</v>
      </c>
      <c r="AU236" s="23" t="s">
        <v>80</v>
      </c>
      <c r="AY236" s="23" t="s">
        <v>169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3" t="s">
        <v>76</v>
      </c>
      <c r="BK236" s="245">
        <f>ROUND(I236*H236,2)</f>
        <v>0</v>
      </c>
      <c r="BL236" s="23" t="s">
        <v>252</v>
      </c>
      <c r="BM236" s="23" t="s">
        <v>1107</v>
      </c>
    </row>
    <row r="237" s="12" customFormat="1">
      <c r="B237" s="246"/>
      <c r="C237" s="247"/>
      <c r="D237" s="248" t="s">
        <v>183</v>
      </c>
      <c r="E237" s="249" t="s">
        <v>21</v>
      </c>
      <c r="F237" s="250" t="s">
        <v>840</v>
      </c>
      <c r="G237" s="247"/>
      <c r="H237" s="251">
        <v>2.3540000000000001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183</v>
      </c>
      <c r="AU237" s="257" t="s">
        <v>80</v>
      </c>
      <c r="AV237" s="12" t="s">
        <v>80</v>
      </c>
      <c r="AW237" s="12" t="s">
        <v>35</v>
      </c>
      <c r="AX237" s="12" t="s">
        <v>76</v>
      </c>
      <c r="AY237" s="257" t="s">
        <v>169</v>
      </c>
    </row>
    <row r="238" s="1" customFormat="1" ht="38.25" customHeight="1">
      <c r="B238" s="45"/>
      <c r="C238" s="234" t="s">
        <v>460</v>
      </c>
      <c r="D238" s="234" t="s">
        <v>172</v>
      </c>
      <c r="E238" s="235" t="s">
        <v>457</v>
      </c>
      <c r="F238" s="236" t="s">
        <v>458</v>
      </c>
      <c r="G238" s="237" t="s">
        <v>187</v>
      </c>
      <c r="H238" s="238">
        <v>0.01</v>
      </c>
      <c r="I238" s="239"/>
      <c r="J238" s="240">
        <f>ROUND(I238*H238,2)</f>
        <v>0</v>
      </c>
      <c r="K238" s="236" t="s">
        <v>181</v>
      </c>
      <c r="L238" s="71"/>
      <c r="M238" s="241" t="s">
        <v>21</v>
      </c>
      <c r="N238" s="242" t="s">
        <v>43</v>
      </c>
      <c r="O238" s="46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AR238" s="23" t="s">
        <v>252</v>
      </c>
      <c r="AT238" s="23" t="s">
        <v>172</v>
      </c>
      <c r="AU238" s="23" t="s">
        <v>80</v>
      </c>
      <c r="AY238" s="23" t="s">
        <v>169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3" t="s">
        <v>76</v>
      </c>
      <c r="BK238" s="245">
        <f>ROUND(I238*H238,2)</f>
        <v>0</v>
      </c>
      <c r="BL238" s="23" t="s">
        <v>252</v>
      </c>
      <c r="BM238" s="23" t="s">
        <v>1108</v>
      </c>
    </row>
    <row r="239" s="1" customFormat="1" ht="38.25" customHeight="1">
      <c r="B239" s="45"/>
      <c r="C239" s="234" t="s">
        <v>466</v>
      </c>
      <c r="D239" s="234" t="s">
        <v>172</v>
      </c>
      <c r="E239" s="235" t="s">
        <v>461</v>
      </c>
      <c r="F239" s="236" t="s">
        <v>462</v>
      </c>
      <c r="G239" s="237" t="s">
        <v>187</v>
      </c>
      <c r="H239" s="238">
        <v>0.01</v>
      </c>
      <c r="I239" s="239"/>
      <c r="J239" s="240">
        <f>ROUND(I239*H239,2)</f>
        <v>0</v>
      </c>
      <c r="K239" s="236" t="s">
        <v>181</v>
      </c>
      <c r="L239" s="71"/>
      <c r="M239" s="241" t="s">
        <v>21</v>
      </c>
      <c r="N239" s="242" t="s">
        <v>43</v>
      </c>
      <c r="O239" s="46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3" t="s">
        <v>252</v>
      </c>
      <c r="AT239" s="23" t="s">
        <v>172</v>
      </c>
      <c r="AU239" s="23" t="s">
        <v>80</v>
      </c>
      <c r="AY239" s="23" t="s">
        <v>169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3" t="s">
        <v>76</v>
      </c>
      <c r="BK239" s="245">
        <f>ROUND(I239*H239,2)</f>
        <v>0</v>
      </c>
      <c r="BL239" s="23" t="s">
        <v>252</v>
      </c>
      <c r="BM239" s="23" t="s">
        <v>1109</v>
      </c>
    </row>
    <row r="240" s="11" customFormat="1" ht="29.88" customHeight="1">
      <c r="B240" s="218"/>
      <c r="C240" s="219"/>
      <c r="D240" s="220" t="s">
        <v>71</v>
      </c>
      <c r="E240" s="232" t="s">
        <v>464</v>
      </c>
      <c r="F240" s="232" t="s">
        <v>465</v>
      </c>
      <c r="G240" s="219"/>
      <c r="H240" s="219"/>
      <c r="I240" s="222"/>
      <c r="J240" s="233">
        <f>BK240</f>
        <v>0</v>
      </c>
      <c r="K240" s="219"/>
      <c r="L240" s="224"/>
      <c r="M240" s="225"/>
      <c r="N240" s="226"/>
      <c r="O240" s="226"/>
      <c r="P240" s="227">
        <f>SUM(P241:P253)</f>
        <v>0</v>
      </c>
      <c r="Q240" s="226"/>
      <c r="R240" s="227">
        <f>SUM(R241:R253)</f>
        <v>0.0075500599999999999</v>
      </c>
      <c r="S240" s="226"/>
      <c r="T240" s="228">
        <f>SUM(T241:T253)</f>
        <v>0</v>
      </c>
      <c r="AR240" s="229" t="s">
        <v>80</v>
      </c>
      <c r="AT240" s="230" t="s">
        <v>71</v>
      </c>
      <c r="AU240" s="230" t="s">
        <v>76</v>
      </c>
      <c r="AY240" s="229" t="s">
        <v>169</v>
      </c>
      <c r="BK240" s="231">
        <f>SUM(BK241:BK253)</f>
        <v>0</v>
      </c>
    </row>
    <row r="241" s="1" customFormat="1" ht="16.5" customHeight="1">
      <c r="B241" s="45"/>
      <c r="C241" s="234" t="s">
        <v>473</v>
      </c>
      <c r="D241" s="234" t="s">
        <v>172</v>
      </c>
      <c r="E241" s="235" t="s">
        <v>467</v>
      </c>
      <c r="F241" s="236" t="s">
        <v>468</v>
      </c>
      <c r="G241" s="237" t="s">
        <v>199</v>
      </c>
      <c r="H241" s="238">
        <v>10.433999999999999</v>
      </c>
      <c r="I241" s="239"/>
      <c r="J241" s="240">
        <f>ROUND(I241*H241,2)</f>
        <v>0</v>
      </c>
      <c r="K241" s="236" t="s">
        <v>181</v>
      </c>
      <c r="L241" s="71"/>
      <c r="M241" s="241" t="s">
        <v>21</v>
      </c>
      <c r="N241" s="242" t="s">
        <v>43</v>
      </c>
      <c r="O241" s="46"/>
      <c r="P241" s="243">
        <f>O241*H241</f>
        <v>0</v>
      </c>
      <c r="Q241" s="243">
        <v>0.00012999999999999999</v>
      </c>
      <c r="R241" s="243">
        <f>Q241*H241</f>
        <v>0.0013564199999999999</v>
      </c>
      <c r="S241" s="243">
        <v>0</v>
      </c>
      <c r="T241" s="244">
        <f>S241*H241</f>
        <v>0</v>
      </c>
      <c r="AR241" s="23" t="s">
        <v>252</v>
      </c>
      <c r="AT241" s="23" t="s">
        <v>172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1110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470</v>
      </c>
      <c r="G242" s="247"/>
      <c r="H242" s="251">
        <v>1.6799999999999999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72</v>
      </c>
      <c r="AY242" s="257" t="s">
        <v>169</v>
      </c>
    </row>
    <row r="243" s="12" customFormat="1">
      <c r="B243" s="246"/>
      <c r="C243" s="247"/>
      <c r="D243" s="248" t="s">
        <v>183</v>
      </c>
      <c r="E243" s="249" t="s">
        <v>21</v>
      </c>
      <c r="F243" s="250" t="s">
        <v>471</v>
      </c>
      <c r="G243" s="247"/>
      <c r="H243" s="251">
        <v>7.54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183</v>
      </c>
      <c r="AU243" s="257" t="s">
        <v>80</v>
      </c>
      <c r="AV243" s="12" t="s">
        <v>80</v>
      </c>
      <c r="AW243" s="12" t="s">
        <v>35</v>
      </c>
      <c r="AX243" s="12" t="s">
        <v>72</v>
      </c>
      <c r="AY243" s="257" t="s">
        <v>169</v>
      </c>
    </row>
    <row r="244" s="12" customFormat="1">
      <c r="B244" s="246"/>
      <c r="C244" s="247"/>
      <c r="D244" s="248" t="s">
        <v>183</v>
      </c>
      <c r="E244" s="249" t="s">
        <v>21</v>
      </c>
      <c r="F244" s="250" t="s">
        <v>472</v>
      </c>
      <c r="G244" s="247"/>
      <c r="H244" s="251">
        <v>1.214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183</v>
      </c>
      <c r="AU244" s="257" t="s">
        <v>80</v>
      </c>
      <c r="AV244" s="12" t="s">
        <v>80</v>
      </c>
      <c r="AW244" s="12" t="s">
        <v>35</v>
      </c>
      <c r="AX244" s="12" t="s">
        <v>72</v>
      </c>
      <c r="AY244" s="257" t="s">
        <v>169</v>
      </c>
    </row>
    <row r="245" s="13" customFormat="1">
      <c r="B245" s="270"/>
      <c r="C245" s="271"/>
      <c r="D245" s="248" t="s">
        <v>183</v>
      </c>
      <c r="E245" s="272" t="s">
        <v>21</v>
      </c>
      <c r="F245" s="273" t="s">
        <v>209</v>
      </c>
      <c r="G245" s="271"/>
      <c r="H245" s="274">
        <v>10.433999999999999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AT245" s="280" t="s">
        <v>183</v>
      </c>
      <c r="AU245" s="280" t="s">
        <v>80</v>
      </c>
      <c r="AV245" s="13" t="s">
        <v>95</v>
      </c>
      <c r="AW245" s="13" t="s">
        <v>35</v>
      </c>
      <c r="AX245" s="13" t="s">
        <v>76</v>
      </c>
      <c r="AY245" s="280" t="s">
        <v>169</v>
      </c>
    </row>
    <row r="246" s="1" customFormat="1" ht="16.5" customHeight="1">
      <c r="B246" s="45"/>
      <c r="C246" s="234" t="s">
        <v>477</v>
      </c>
      <c r="D246" s="234" t="s">
        <v>172</v>
      </c>
      <c r="E246" s="235" t="s">
        <v>474</v>
      </c>
      <c r="F246" s="236" t="s">
        <v>475</v>
      </c>
      <c r="G246" s="237" t="s">
        <v>199</v>
      </c>
      <c r="H246" s="238">
        <v>10.433999999999999</v>
      </c>
      <c r="I246" s="239"/>
      <c r="J246" s="240">
        <f>ROUND(I246*H246,2)</f>
        <v>0</v>
      </c>
      <c r="K246" s="236" t="s">
        <v>181</v>
      </c>
      <c r="L246" s="71"/>
      <c r="M246" s="241" t="s">
        <v>21</v>
      </c>
      <c r="N246" s="242" t="s">
        <v>43</v>
      </c>
      <c r="O246" s="46"/>
      <c r="P246" s="243">
        <f>O246*H246</f>
        <v>0</v>
      </c>
      <c r="Q246" s="243">
        <v>0.00023000000000000001</v>
      </c>
      <c r="R246" s="243">
        <f>Q246*H246</f>
        <v>0.00239982</v>
      </c>
      <c r="S246" s="243">
        <v>0</v>
      </c>
      <c r="T246" s="244">
        <f>S246*H246</f>
        <v>0</v>
      </c>
      <c r="AR246" s="23" t="s">
        <v>252</v>
      </c>
      <c r="AT246" s="23" t="s">
        <v>172</v>
      </c>
      <c r="AU246" s="23" t="s">
        <v>80</v>
      </c>
      <c r="AY246" s="23" t="s">
        <v>169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3" t="s">
        <v>76</v>
      </c>
      <c r="BK246" s="245">
        <f>ROUND(I246*H246,2)</f>
        <v>0</v>
      </c>
      <c r="BL246" s="23" t="s">
        <v>252</v>
      </c>
      <c r="BM246" s="23" t="s">
        <v>1111</v>
      </c>
    </row>
    <row r="247" s="1" customFormat="1" ht="25.5" customHeight="1">
      <c r="B247" s="45"/>
      <c r="C247" s="234" t="s">
        <v>481</v>
      </c>
      <c r="D247" s="234" t="s">
        <v>172</v>
      </c>
      <c r="E247" s="235" t="s">
        <v>478</v>
      </c>
      <c r="F247" s="236" t="s">
        <v>479</v>
      </c>
      <c r="G247" s="237" t="s">
        <v>199</v>
      </c>
      <c r="H247" s="238">
        <v>10.433999999999999</v>
      </c>
      <c r="I247" s="239"/>
      <c r="J247" s="240">
        <f>ROUND(I247*H247,2)</f>
        <v>0</v>
      </c>
      <c r="K247" s="236" t="s">
        <v>181</v>
      </c>
      <c r="L247" s="71"/>
      <c r="M247" s="241" t="s">
        <v>21</v>
      </c>
      <c r="N247" s="242" t="s">
        <v>43</v>
      </c>
      <c r="O247" s="46"/>
      <c r="P247" s="243">
        <f>O247*H247</f>
        <v>0</v>
      </c>
      <c r="Q247" s="243">
        <v>0.00023000000000000001</v>
      </c>
      <c r="R247" s="243">
        <f>Q247*H247</f>
        <v>0.00239982</v>
      </c>
      <c r="S247" s="243">
        <v>0</v>
      </c>
      <c r="T247" s="244">
        <f>S247*H247</f>
        <v>0</v>
      </c>
      <c r="AR247" s="23" t="s">
        <v>252</v>
      </c>
      <c r="AT247" s="23" t="s">
        <v>172</v>
      </c>
      <c r="AU247" s="23" t="s">
        <v>80</v>
      </c>
      <c r="AY247" s="23" t="s">
        <v>169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3" t="s">
        <v>76</v>
      </c>
      <c r="BK247" s="245">
        <f>ROUND(I247*H247,2)</f>
        <v>0</v>
      </c>
      <c r="BL247" s="23" t="s">
        <v>252</v>
      </c>
      <c r="BM247" s="23" t="s">
        <v>1112</v>
      </c>
    </row>
    <row r="248" s="1" customFormat="1" ht="16.5" customHeight="1">
      <c r="B248" s="45"/>
      <c r="C248" s="234" t="s">
        <v>486</v>
      </c>
      <c r="D248" s="234" t="s">
        <v>172</v>
      </c>
      <c r="E248" s="235" t="s">
        <v>482</v>
      </c>
      <c r="F248" s="236" t="s">
        <v>483</v>
      </c>
      <c r="G248" s="237" t="s">
        <v>199</v>
      </c>
      <c r="H248" s="238">
        <v>0.68000000000000005</v>
      </c>
      <c r="I248" s="239"/>
      <c r="J248" s="240">
        <f>ROUND(I248*H248,2)</f>
        <v>0</v>
      </c>
      <c r="K248" s="236" t="s">
        <v>181</v>
      </c>
      <c r="L248" s="71"/>
      <c r="M248" s="241" t="s">
        <v>21</v>
      </c>
      <c r="N248" s="242" t="s">
        <v>43</v>
      </c>
      <c r="O248" s="46"/>
      <c r="P248" s="243">
        <f>O248*H248</f>
        <v>0</v>
      </c>
      <c r="Q248" s="243">
        <v>0.0015</v>
      </c>
      <c r="R248" s="243">
        <f>Q248*H248</f>
        <v>0.0010200000000000001</v>
      </c>
      <c r="S248" s="243">
        <v>0</v>
      </c>
      <c r="T248" s="244">
        <f>S248*H248</f>
        <v>0</v>
      </c>
      <c r="AR248" s="23" t="s">
        <v>252</v>
      </c>
      <c r="AT248" s="23" t="s">
        <v>172</v>
      </c>
      <c r="AU248" s="23" t="s">
        <v>80</v>
      </c>
      <c r="AY248" s="23" t="s">
        <v>169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23" t="s">
        <v>76</v>
      </c>
      <c r="BK248" s="245">
        <f>ROUND(I248*H248,2)</f>
        <v>0</v>
      </c>
      <c r="BL248" s="23" t="s">
        <v>252</v>
      </c>
      <c r="BM248" s="23" t="s">
        <v>1113</v>
      </c>
    </row>
    <row r="249" s="12" customFormat="1">
      <c r="B249" s="246"/>
      <c r="C249" s="247"/>
      <c r="D249" s="248" t="s">
        <v>183</v>
      </c>
      <c r="E249" s="249" t="s">
        <v>21</v>
      </c>
      <c r="F249" s="250" t="s">
        <v>847</v>
      </c>
      <c r="G249" s="247"/>
      <c r="H249" s="251">
        <v>0.68000000000000005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183</v>
      </c>
      <c r="AU249" s="257" t="s">
        <v>80</v>
      </c>
      <c r="AV249" s="12" t="s">
        <v>80</v>
      </c>
      <c r="AW249" s="12" t="s">
        <v>35</v>
      </c>
      <c r="AX249" s="12" t="s">
        <v>72</v>
      </c>
      <c r="AY249" s="257" t="s">
        <v>169</v>
      </c>
    </row>
    <row r="250" s="13" customFormat="1">
      <c r="B250" s="270"/>
      <c r="C250" s="271"/>
      <c r="D250" s="248" t="s">
        <v>183</v>
      </c>
      <c r="E250" s="272" t="s">
        <v>21</v>
      </c>
      <c r="F250" s="273" t="s">
        <v>209</v>
      </c>
      <c r="G250" s="271"/>
      <c r="H250" s="274">
        <v>0.68000000000000005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AT250" s="280" t="s">
        <v>183</v>
      </c>
      <c r="AU250" s="280" t="s">
        <v>80</v>
      </c>
      <c r="AV250" s="13" t="s">
        <v>95</v>
      </c>
      <c r="AW250" s="13" t="s">
        <v>35</v>
      </c>
      <c r="AX250" s="13" t="s">
        <v>76</v>
      </c>
      <c r="AY250" s="280" t="s">
        <v>169</v>
      </c>
    </row>
    <row r="251" s="1" customFormat="1" ht="16.5" customHeight="1">
      <c r="B251" s="45"/>
      <c r="C251" s="234" t="s">
        <v>490</v>
      </c>
      <c r="D251" s="234" t="s">
        <v>172</v>
      </c>
      <c r="E251" s="235" t="s">
        <v>487</v>
      </c>
      <c r="F251" s="236" t="s">
        <v>488</v>
      </c>
      <c r="G251" s="237" t="s">
        <v>199</v>
      </c>
      <c r="H251" s="238">
        <v>0.68000000000000005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0.00027999999999999998</v>
      </c>
      <c r="R251" s="243">
        <f>Q251*H251</f>
        <v>0.00019039999999999999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1114</v>
      </c>
    </row>
    <row r="252" s="1" customFormat="1" ht="25.5" customHeight="1">
      <c r="B252" s="45"/>
      <c r="C252" s="234" t="s">
        <v>497</v>
      </c>
      <c r="D252" s="234" t="s">
        <v>172</v>
      </c>
      <c r="E252" s="235" t="s">
        <v>491</v>
      </c>
      <c r="F252" s="236" t="s">
        <v>492</v>
      </c>
      <c r="G252" s="237" t="s">
        <v>199</v>
      </c>
      <c r="H252" s="238">
        <v>0.68000000000000005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0.00027</v>
      </c>
      <c r="R252" s="243">
        <f>Q252*H252</f>
        <v>0.00018360000000000002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1115</v>
      </c>
    </row>
    <row r="253" s="12" customFormat="1">
      <c r="B253" s="246"/>
      <c r="C253" s="247"/>
      <c r="D253" s="248" t="s">
        <v>183</v>
      </c>
      <c r="E253" s="249" t="s">
        <v>21</v>
      </c>
      <c r="F253" s="250" t="s">
        <v>850</v>
      </c>
      <c r="G253" s="247"/>
      <c r="H253" s="251">
        <v>0.68000000000000005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183</v>
      </c>
      <c r="AU253" s="257" t="s">
        <v>80</v>
      </c>
      <c r="AV253" s="12" t="s">
        <v>80</v>
      </c>
      <c r="AW253" s="12" t="s">
        <v>35</v>
      </c>
      <c r="AX253" s="12" t="s">
        <v>76</v>
      </c>
      <c r="AY253" s="257" t="s">
        <v>169</v>
      </c>
    </row>
    <row r="254" s="11" customFormat="1" ht="29.88" customHeight="1">
      <c r="B254" s="218"/>
      <c r="C254" s="219"/>
      <c r="D254" s="220" t="s">
        <v>71</v>
      </c>
      <c r="E254" s="232" t="s">
        <v>495</v>
      </c>
      <c r="F254" s="232" t="s">
        <v>496</v>
      </c>
      <c r="G254" s="219"/>
      <c r="H254" s="219"/>
      <c r="I254" s="222"/>
      <c r="J254" s="233">
        <f>BK254</f>
        <v>0</v>
      </c>
      <c r="K254" s="219"/>
      <c r="L254" s="224"/>
      <c r="M254" s="225"/>
      <c r="N254" s="226"/>
      <c r="O254" s="226"/>
      <c r="P254" s="227">
        <f>SUM(P255:P269)</f>
        <v>0</v>
      </c>
      <c r="Q254" s="226"/>
      <c r="R254" s="227">
        <f>SUM(R255:R269)</f>
        <v>0.02963433</v>
      </c>
      <c r="S254" s="226"/>
      <c r="T254" s="228">
        <f>SUM(T255:T269)</f>
        <v>0</v>
      </c>
      <c r="AR254" s="229" t="s">
        <v>80</v>
      </c>
      <c r="AT254" s="230" t="s">
        <v>71</v>
      </c>
      <c r="AU254" s="230" t="s">
        <v>76</v>
      </c>
      <c r="AY254" s="229" t="s">
        <v>169</v>
      </c>
      <c r="BK254" s="231">
        <f>SUM(BK255:BK269)</f>
        <v>0</v>
      </c>
    </row>
    <row r="255" s="1" customFormat="1" ht="16.5" customHeight="1">
      <c r="B255" s="45"/>
      <c r="C255" s="234" t="s">
        <v>505</v>
      </c>
      <c r="D255" s="234" t="s">
        <v>172</v>
      </c>
      <c r="E255" s="235" t="s">
        <v>498</v>
      </c>
      <c r="F255" s="236" t="s">
        <v>499</v>
      </c>
      <c r="G255" s="237" t="s">
        <v>199</v>
      </c>
      <c r="H255" s="238">
        <v>74.210999999999999</v>
      </c>
      <c r="I255" s="239"/>
      <c r="J255" s="240">
        <f>ROUND(I255*H255,2)</f>
        <v>0</v>
      </c>
      <c r="K255" s="236" t="s">
        <v>181</v>
      </c>
      <c r="L255" s="71"/>
      <c r="M255" s="241" t="s">
        <v>21</v>
      </c>
      <c r="N255" s="242" t="s">
        <v>43</v>
      </c>
      <c r="O255" s="46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AR255" s="23" t="s">
        <v>252</v>
      </c>
      <c r="AT255" s="23" t="s">
        <v>172</v>
      </c>
      <c r="AU255" s="23" t="s">
        <v>80</v>
      </c>
      <c r="AY255" s="23" t="s">
        <v>169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23" t="s">
        <v>76</v>
      </c>
      <c r="BK255" s="245">
        <f>ROUND(I255*H255,2)</f>
        <v>0</v>
      </c>
      <c r="BL255" s="23" t="s">
        <v>252</v>
      </c>
      <c r="BM255" s="23" t="s">
        <v>1116</v>
      </c>
    </row>
    <row r="256" s="12" customFormat="1">
      <c r="B256" s="246"/>
      <c r="C256" s="247"/>
      <c r="D256" s="248" t="s">
        <v>183</v>
      </c>
      <c r="E256" s="249" t="s">
        <v>21</v>
      </c>
      <c r="F256" s="250" t="s">
        <v>1117</v>
      </c>
      <c r="G256" s="247"/>
      <c r="H256" s="251">
        <v>21.902999999999999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183</v>
      </c>
      <c r="AU256" s="257" t="s">
        <v>80</v>
      </c>
      <c r="AV256" s="12" t="s">
        <v>80</v>
      </c>
      <c r="AW256" s="12" t="s">
        <v>35</v>
      </c>
      <c r="AX256" s="12" t="s">
        <v>72</v>
      </c>
      <c r="AY256" s="257" t="s">
        <v>169</v>
      </c>
    </row>
    <row r="257" s="12" customFormat="1">
      <c r="B257" s="246"/>
      <c r="C257" s="247"/>
      <c r="D257" s="248" t="s">
        <v>183</v>
      </c>
      <c r="E257" s="249" t="s">
        <v>21</v>
      </c>
      <c r="F257" s="250" t="s">
        <v>502</v>
      </c>
      <c r="G257" s="247"/>
      <c r="H257" s="251">
        <v>-1.5760000000000001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183</v>
      </c>
      <c r="AU257" s="257" t="s">
        <v>80</v>
      </c>
      <c r="AV257" s="12" t="s">
        <v>80</v>
      </c>
      <c r="AW257" s="12" t="s">
        <v>35</v>
      </c>
      <c r="AX257" s="12" t="s">
        <v>72</v>
      </c>
      <c r="AY257" s="257" t="s">
        <v>169</v>
      </c>
    </row>
    <row r="258" s="12" customFormat="1">
      <c r="B258" s="246"/>
      <c r="C258" s="247"/>
      <c r="D258" s="248" t="s">
        <v>183</v>
      </c>
      <c r="E258" s="249" t="s">
        <v>21</v>
      </c>
      <c r="F258" s="250" t="s">
        <v>207</v>
      </c>
      <c r="G258" s="247"/>
      <c r="H258" s="251">
        <v>-3.6000000000000001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183</v>
      </c>
      <c r="AU258" s="257" t="s">
        <v>80</v>
      </c>
      <c r="AV258" s="12" t="s">
        <v>80</v>
      </c>
      <c r="AW258" s="12" t="s">
        <v>35</v>
      </c>
      <c r="AX258" s="12" t="s">
        <v>72</v>
      </c>
      <c r="AY258" s="257" t="s">
        <v>169</v>
      </c>
    </row>
    <row r="259" s="12" customFormat="1">
      <c r="B259" s="246"/>
      <c r="C259" s="247"/>
      <c r="D259" s="248" t="s">
        <v>183</v>
      </c>
      <c r="E259" s="249" t="s">
        <v>21</v>
      </c>
      <c r="F259" s="250" t="s">
        <v>1118</v>
      </c>
      <c r="G259" s="247"/>
      <c r="H259" s="251">
        <v>57.484000000000002</v>
      </c>
      <c r="I259" s="252"/>
      <c r="J259" s="247"/>
      <c r="K259" s="247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183</v>
      </c>
      <c r="AU259" s="257" t="s">
        <v>80</v>
      </c>
      <c r="AV259" s="12" t="s">
        <v>80</v>
      </c>
      <c r="AW259" s="12" t="s">
        <v>35</v>
      </c>
      <c r="AX259" s="12" t="s">
        <v>72</v>
      </c>
      <c r="AY259" s="257" t="s">
        <v>169</v>
      </c>
    </row>
    <row r="260" s="13" customFormat="1">
      <c r="B260" s="270"/>
      <c r="C260" s="271"/>
      <c r="D260" s="248" t="s">
        <v>183</v>
      </c>
      <c r="E260" s="272" t="s">
        <v>21</v>
      </c>
      <c r="F260" s="273" t="s">
        <v>209</v>
      </c>
      <c r="G260" s="271"/>
      <c r="H260" s="274">
        <v>74.210999999999999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AT260" s="280" t="s">
        <v>183</v>
      </c>
      <c r="AU260" s="280" t="s">
        <v>80</v>
      </c>
      <c r="AV260" s="13" t="s">
        <v>95</v>
      </c>
      <c r="AW260" s="13" t="s">
        <v>35</v>
      </c>
      <c r="AX260" s="13" t="s">
        <v>76</v>
      </c>
      <c r="AY260" s="280" t="s">
        <v>169</v>
      </c>
    </row>
    <row r="261" s="1" customFormat="1" ht="25.5" customHeight="1">
      <c r="B261" s="45"/>
      <c r="C261" s="234" t="s">
        <v>511</v>
      </c>
      <c r="D261" s="234" t="s">
        <v>172</v>
      </c>
      <c r="E261" s="235" t="s">
        <v>506</v>
      </c>
      <c r="F261" s="236" t="s">
        <v>507</v>
      </c>
      <c r="G261" s="237" t="s">
        <v>199</v>
      </c>
      <c r="H261" s="238">
        <v>89.801000000000002</v>
      </c>
      <c r="I261" s="239"/>
      <c r="J261" s="240">
        <f>ROUND(I261*H261,2)</f>
        <v>0</v>
      </c>
      <c r="K261" s="236" t="s">
        <v>181</v>
      </c>
      <c r="L261" s="71"/>
      <c r="M261" s="241" t="s">
        <v>21</v>
      </c>
      <c r="N261" s="242" t="s">
        <v>43</v>
      </c>
      <c r="O261" s="46"/>
      <c r="P261" s="243">
        <f>O261*H261</f>
        <v>0</v>
      </c>
      <c r="Q261" s="243">
        <v>0.00020000000000000001</v>
      </c>
      <c r="R261" s="243">
        <f>Q261*H261</f>
        <v>0.017960200000000003</v>
      </c>
      <c r="S261" s="243">
        <v>0</v>
      </c>
      <c r="T261" s="244">
        <f>S261*H261</f>
        <v>0</v>
      </c>
      <c r="AR261" s="23" t="s">
        <v>252</v>
      </c>
      <c r="AT261" s="23" t="s">
        <v>172</v>
      </c>
      <c r="AU261" s="23" t="s">
        <v>80</v>
      </c>
      <c r="AY261" s="23" t="s">
        <v>169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23" t="s">
        <v>76</v>
      </c>
      <c r="BK261" s="245">
        <f>ROUND(I261*H261,2)</f>
        <v>0</v>
      </c>
      <c r="BL261" s="23" t="s">
        <v>252</v>
      </c>
      <c r="BM261" s="23" t="s">
        <v>1119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1120</v>
      </c>
      <c r="G262" s="247"/>
      <c r="H262" s="251">
        <v>21.902999999999999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2" customFormat="1">
      <c r="B263" s="246"/>
      <c r="C263" s="247"/>
      <c r="D263" s="248" t="s">
        <v>183</v>
      </c>
      <c r="E263" s="249" t="s">
        <v>21</v>
      </c>
      <c r="F263" s="250" t="s">
        <v>502</v>
      </c>
      <c r="G263" s="247"/>
      <c r="H263" s="251">
        <v>-1.5760000000000001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183</v>
      </c>
      <c r="AU263" s="257" t="s">
        <v>80</v>
      </c>
      <c r="AV263" s="12" t="s">
        <v>80</v>
      </c>
      <c r="AW263" s="12" t="s">
        <v>35</v>
      </c>
      <c r="AX263" s="12" t="s">
        <v>72</v>
      </c>
      <c r="AY263" s="257" t="s">
        <v>169</v>
      </c>
    </row>
    <row r="264" s="12" customFormat="1">
      <c r="B264" s="246"/>
      <c r="C264" s="247"/>
      <c r="D264" s="248" t="s">
        <v>183</v>
      </c>
      <c r="E264" s="249" t="s">
        <v>21</v>
      </c>
      <c r="F264" s="250" t="s">
        <v>206</v>
      </c>
      <c r="G264" s="247"/>
      <c r="H264" s="251">
        <v>15.59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183</v>
      </c>
      <c r="AU264" s="257" t="s">
        <v>80</v>
      </c>
      <c r="AV264" s="12" t="s">
        <v>80</v>
      </c>
      <c r="AW264" s="12" t="s">
        <v>35</v>
      </c>
      <c r="AX264" s="12" t="s">
        <v>72</v>
      </c>
      <c r="AY264" s="257" t="s">
        <v>169</v>
      </c>
    </row>
    <row r="265" s="12" customFormat="1">
      <c r="B265" s="246"/>
      <c r="C265" s="247"/>
      <c r="D265" s="248" t="s">
        <v>183</v>
      </c>
      <c r="E265" s="249" t="s">
        <v>21</v>
      </c>
      <c r="F265" s="250" t="s">
        <v>207</v>
      </c>
      <c r="G265" s="247"/>
      <c r="H265" s="251">
        <v>-3.6000000000000001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183</v>
      </c>
      <c r="AU265" s="257" t="s">
        <v>80</v>
      </c>
      <c r="AV265" s="12" t="s">
        <v>80</v>
      </c>
      <c r="AW265" s="12" t="s">
        <v>35</v>
      </c>
      <c r="AX265" s="12" t="s">
        <v>72</v>
      </c>
      <c r="AY265" s="257" t="s">
        <v>169</v>
      </c>
    </row>
    <row r="266" s="12" customFormat="1">
      <c r="B266" s="246"/>
      <c r="C266" s="247"/>
      <c r="D266" s="248" t="s">
        <v>183</v>
      </c>
      <c r="E266" s="249" t="s">
        <v>21</v>
      </c>
      <c r="F266" s="250" t="s">
        <v>1121</v>
      </c>
      <c r="G266" s="247"/>
      <c r="H266" s="251">
        <v>57.484000000000002</v>
      </c>
      <c r="I266" s="252"/>
      <c r="J266" s="247"/>
      <c r="K266" s="247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183</v>
      </c>
      <c r="AU266" s="257" t="s">
        <v>80</v>
      </c>
      <c r="AV266" s="12" t="s">
        <v>80</v>
      </c>
      <c r="AW266" s="12" t="s">
        <v>35</v>
      </c>
      <c r="AX266" s="12" t="s">
        <v>72</v>
      </c>
      <c r="AY266" s="257" t="s">
        <v>169</v>
      </c>
    </row>
    <row r="267" s="13" customFormat="1">
      <c r="B267" s="270"/>
      <c r="C267" s="271"/>
      <c r="D267" s="248" t="s">
        <v>183</v>
      </c>
      <c r="E267" s="272" t="s">
        <v>21</v>
      </c>
      <c r="F267" s="273" t="s">
        <v>209</v>
      </c>
      <c r="G267" s="271"/>
      <c r="H267" s="274">
        <v>89.801000000000002</v>
      </c>
      <c r="I267" s="275"/>
      <c r="J267" s="271"/>
      <c r="K267" s="271"/>
      <c r="L267" s="276"/>
      <c r="M267" s="277"/>
      <c r="N267" s="278"/>
      <c r="O267" s="278"/>
      <c r="P267" s="278"/>
      <c r="Q267" s="278"/>
      <c r="R267" s="278"/>
      <c r="S267" s="278"/>
      <c r="T267" s="279"/>
      <c r="AT267" s="280" t="s">
        <v>183</v>
      </c>
      <c r="AU267" s="280" t="s">
        <v>80</v>
      </c>
      <c r="AV267" s="13" t="s">
        <v>95</v>
      </c>
      <c r="AW267" s="13" t="s">
        <v>35</v>
      </c>
      <c r="AX267" s="13" t="s">
        <v>76</v>
      </c>
      <c r="AY267" s="280" t="s">
        <v>169</v>
      </c>
    </row>
    <row r="268" s="1" customFormat="1" ht="25.5" customHeight="1">
      <c r="B268" s="45"/>
      <c r="C268" s="234" t="s">
        <v>518</v>
      </c>
      <c r="D268" s="234" t="s">
        <v>172</v>
      </c>
      <c r="E268" s="235" t="s">
        <v>512</v>
      </c>
      <c r="F268" s="236" t="s">
        <v>513</v>
      </c>
      <c r="G268" s="237" t="s">
        <v>199</v>
      </c>
      <c r="H268" s="238">
        <v>89.801000000000002</v>
      </c>
      <c r="I268" s="239"/>
      <c r="J268" s="240">
        <f>ROUND(I268*H268,2)</f>
        <v>0</v>
      </c>
      <c r="K268" s="236" t="s">
        <v>181</v>
      </c>
      <c r="L268" s="71"/>
      <c r="M268" s="241" t="s">
        <v>21</v>
      </c>
      <c r="N268" s="242" t="s">
        <v>43</v>
      </c>
      <c r="O268" s="46"/>
      <c r="P268" s="243">
        <f>O268*H268</f>
        <v>0</v>
      </c>
      <c r="Q268" s="243">
        <v>0.00012999999999999999</v>
      </c>
      <c r="R268" s="243">
        <f>Q268*H268</f>
        <v>0.01167413</v>
      </c>
      <c r="S268" s="243">
        <v>0</v>
      </c>
      <c r="T268" s="244">
        <f>S268*H268</f>
        <v>0</v>
      </c>
      <c r="AR268" s="23" t="s">
        <v>252</v>
      </c>
      <c r="AT268" s="23" t="s">
        <v>172</v>
      </c>
      <c r="AU268" s="23" t="s">
        <v>80</v>
      </c>
      <c r="AY268" s="23" t="s">
        <v>169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23" t="s">
        <v>76</v>
      </c>
      <c r="BK268" s="245">
        <f>ROUND(I268*H268,2)</f>
        <v>0</v>
      </c>
      <c r="BL268" s="23" t="s">
        <v>252</v>
      </c>
      <c r="BM268" s="23" t="s">
        <v>1122</v>
      </c>
    </row>
    <row r="269" s="12" customFormat="1">
      <c r="B269" s="246"/>
      <c r="C269" s="247"/>
      <c r="D269" s="248" t="s">
        <v>183</v>
      </c>
      <c r="E269" s="249" t="s">
        <v>21</v>
      </c>
      <c r="F269" s="250" t="s">
        <v>1123</v>
      </c>
      <c r="G269" s="247"/>
      <c r="H269" s="251">
        <v>89.801000000000002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183</v>
      </c>
      <c r="AU269" s="257" t="s">
        <v>80</v>
      </c>
      <c r="AV269" s="12" t="s">
        <v>80</v>
      </c>
      <c r="AW269" s="12" t="s">
        <v>35</v>
      </c>
      <c r="AX269" s="12" t="s">
        <v>76</v>
      </c>
      <c r="AY269" s="257" t="s">
        <v>169</v>
      </c>
    </row>
    <row r="270" s="11" customFormat="1" ht="37.44" customHeight="1">
      <c r="B270" s="218"/>
      <c r="C270" s="219"/>
      <c r="D270" s="220" t="s">
        <v>71</v>
      </c>
      <c r="E270" s="221" t="s">
        <v>190</v>
      </c>
      <c r="F270" s="221" t="s">
        <v>515</v>
      </c>
      <c r="G270" s="219"/>
      <c r="H270" s="219"/>
      <c r="I270" s="222"/>
      <c r="J270" s="223">
        <f>BK270</f>
        <v>0</v>
      </c>
      <c r="K270" s="219"/>
      <c r="L270" s="224"/>
      <c r="M270" s="225"/>
      <c r="N270" s="226"/>
      <c r="O270" s="226"/>
      <c r="P270" s="227">
        <f>P271</f>
        <v>0</v>
      </c>
      <c r="Q270" s="226"/>
      <c r="R270" s="227">
        <f>R271</f>
        <v>0</v>
      </c>
      <c r="S270" s="226"/>
      <c r="T270" s="228">
        <f>T271</f>
        <v>0</v>
      </c>
      <c r="AR270" s="229" t="s">
        <v>91</v>
      </c>
      <c r="AT270" s="230" t="s">
        <v>71</v>
      </c>
      <c r="AU270" s="230" t="s">
        <v>72</v>
      </c>
      <c r="AY270" s="229" t="s">
        <v>169</v>
      </c>
      <c r="BK270" s="231">
        <f>BK271</f>
        <v>0</v>
      </c>
    </row>
    <row r="271" s="11" customFormat="1" ht="19.92" customHeight="1">
      <c r="B271" s="218"/>
      <c r="C271" s="219"/>
      <c r="D271" s="220" t="s">
        <v>71</v>
      </c>
      <c r="E271" s="232" t="s">
        <v>516</v>
      </c>
      <c r="F271" s="232" t="s">
        <v>517</v>
      </c>
      <c r="G271" s="219"/>
      <c r="H271" s="219"/>
      <c r="I271" s="222"/>
      <c r="J271" s="233">
        <f>BK271</f>
        <v>0</v>
      </c>
      <c r="K271" s="219"/>
      <c r="L271" s="224"/>
      <c r="M271" s="225"/>
      <c r="N271" s="226"/>
      <c r="O271" s="226"/>
      <c r="P271" s="227">
        <f>SUM(P272:P279)</f>
        <v>0</v>
      </c>
      <c r="Q271" s="226"/>
      <c r="R271" s="227">
        <f>SUM(R272:R279)</f>
        <v>0</v>
      </c>
      <c r="S271" s="226"/>
      <c r="T271" s="228">
        <f>SUM(T272:T279)</f>
        <v>0</v>
      </c>
      <c r="AR271" s="229" t="s">
        <v>91</v>
      </c>
      <c r="AT271" s="230" t="s">
        <v>71</v>
      </c>
      <c r="AU271" s="230" t="s">
        <v>76</v>
      </c>
      <c r="AY271" s="229" t="s">
        <v>169</v>
      </c>
      <c r="BK271" s="231">
        <f>SUM(BK272:BK279)</f>
        <v>0</v>
      </c>
    </row>
    <row r="272" s="1" customFormat="1" ht="16.5" customHeight="1">
      <c r="B272" s="45"/>
      <c r="C272" s="234" t="s">
        <v>523</v>
      </c>
      <c r="D272" s="234" t="s">
        <v>172</v>
      </c>
      <c r="E272" s="235" t="s">
        <v>519</v>
      </c>
      <c r="F272" s="236" t="s">
        <v>520</v>
      </c>
      <c r="G272" s="237" t="s">
        <v>175</v>
      </c>
      <c r="H272" s="238">
        <v>1</v>
      </c>
      <c r="I272" s="239"/>
      <c r="J272" s="240">
        <f>ROUND(I272*H272,2)</f>
        <v>0</v>
      </c>
      <c r="K272" s="236" t="s">
        <v>21</v>
      </c>
      <c r="L272" s="71"/>
      <c r="M272" s="241" t="s">
        <v>21</v>
      </c>
      <c r="N272" s="242" t="s">
        <v>43</v>
      </c>
      <c r="O272" s="46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AR272" s="23" t="s">
        <v>511</v>
      </c>
      <c r="AT272" s="23" t="s">
        <v>172</v>
      </c>
      <c r="AU272" s="23" t="s">
        <v>80</v>
      </c>
      <c r="AY272" s="23" t="s">
        <v>169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23" t="s">
        <v>76</v>
      </c>
      <c r="BK272" s="245">
        <f>ROUND(I272*H272,2)</f>
        <v>0</v>
      </c>
      <c r="BL272" s="23" t="s">
        <v>511</v>
      </c>
      <c r="BM272" s="23" t="s">
        <v>1124</v>
      </c>
    </row>
    <row r="273" s="12" customFormat="1">
      <c r="B273" s="246"/>
      <c r="C273" s="247"/>
      <c r="D273" s="248" t="s">
        <v>183</v>
      </c>
      <c r="E273" s="249" t="s">
        <v>21</v>
      </c>
      <c r="F273" s="250" t="s">
        <v>522</v>
      </c>
      <c r="G273" s="247"/>
      <c r="H273" s="251">
        <v>1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183</v>
      </c>
      <c r="AU273" s="257" t="s">
        <v>80</v>
      </c>
      <c r="AV273" s="12" t="s">
        <v>80</v>
      </c>
      <c r="AW273" s="12" t="s">
        <v>35</v>
      </c>
      <c r="AX273" s="12" t="s">
        <v>76</v>
      </c>
      <c r="AY273" s="257" t="s">
        <v>169</v>
      </c>
    </row>
    <row r="274" s="1" customFormat="1" ht="16.5" customHeight="1">
      <c r="B274" s="45"/>
      <c r="C274" s="234" t="s">
        <v>528</v>
      </c>
      <c r="D274" s="234" t="s">
        <v>172</v>
      </c>
      <c r="E274" s="235" t="s">
        <v>524</v>
      </c>
      <c r="F274" s="236" t="s">
        <v>525</v>
      </c>
      <c r="G274" s="237" t="s">
        <v>175</v>
      </c>
      <c r="H274" s="238">
        <v>1</v>
      </c>
      <c r="I274" s="239"/>
      <c r="J274" s="240">
        <f>ROUND(I274*H274,2)</f>
        <v>0</v>
      </c>
      <c r="K274" s="236" t="s">
        <v>21</v>
      </c>
      <c r="L274" s="71"/>
      <c r="M274" s="241" t="s">
        <v>21</v>
      </c>
      <c r="N274" s="242" t="s">
        <v>43</v>
      </c>
      <c r="O274" s="46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AR274" s="23" t="s">
        <v>511</v>
      </c>
      <c r="AT274" s="23" t="s">
        <v>172</v>
      </c>
      <c r="AU274" s="23" t="s">
        <v>80</v>
      </c>
      <c r="AY274" s="23" t="s">
        <v>169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3" t="s">
        <v>76</v>
      </c>
      <c r="BK274" s="245">
        <f>ROUND(I274*H274,2)</f>
        <v>0</v>
      </c>
      <c r="BL274" s="23" t="s">
        <v>511</v>
      </c>
      <c r="BM274" s="23" t="s">
        <v>1125</v>
      </c>
    </row>
    <row r="275" s="12" customFormat="1">
      <c r="B275" s="246"/>
      <c r="C275" s="247"/>
      <c r="D275" s="248" t="s">
        <v>183</v>
      </c>
      <c r="E275" s="249" t="s">
        <v>21</v>
      </c>
      <c r="F275" s="250" t="s">
        <v>527</v>
      </c>
      <c r="G275" s="247"/>
      <c r="H275" s="251">
        <v>1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183</v>
      </c>
      <c r="AU275" s="257" t="s">
        <v>80</v>
      </c>
      <c r="AV275" s="12" t="s">
        <v>80</v>
      </c>
      <c r="AW275" s="12" t="s">
        <v>35</v>
      </c>
      <c r="AX275" s="12" t="s">
        <v>76</v>
      </c>
      <c r="AY275" s="257" t="s">
        <v>169</v>
      </c>
    </row>
    <row r="276" s="1" customFormat="1" ht="16.5" customHeight="1">
      <c r="B276" s="45"/>
      <c r="C276" s="234" t="s">
        <v>533</v>
      </c>
      <c r="D276" s="234" t="s">
        <v>172</v>
      </c>
      <c r="E276" s="235" t="s">
        <v>529</v>
      </c>
      <c r="F276" s="236" t="s">
        <v>530</v>
      </c>
      <c r="G276" s="237" t="s">
        <v>175</v>
      </c>
      <c r="H276" s="238">
        <v>1</v>
      </c>
      <c r="I276" s="239"/>
      <c r="J276" s="240">
        <f>ROUND(I276*H276,2)</f>
        <v>0</v>
      </c>
      <c r="K276" s="236" t="s">
        <v>21</v>
      </c>
      <c r="L276" s="71"/>
      <c r="M276" s="241" t="s">
        <v>21</v>
      </c>
      <c r="N276" s="242" t="s">
        <v>43</v>
      </c>
      <c r="O276" s="46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AR276" s="23" t="s">
        <v>511</v>
      </c>
      <c r="AT276" s="23" t="s">
        <v>172</v>
      </c>
      <c r="AU276" s="23" t="s">
        <v>80</v>
      </c>
      <c r="AY276" s="23" t="s">
        <v>169</v>
      </c>
      <c r="BE276" s="245">
        <f>IF(N276="základní",J276,0)</f>
        <v>0</v>
      </c>
      <c r="BF276" s="245">
        <f>IF(N276="snížená",J276,0)</f>
        <v>0</v>
      </c>
      <c r="BG276" s="245">
        <f>IF(N276="zákl. přenesená",J276,0)</f>
        <v>0</v>
      </c>
      <c r="BH276" s="245">
        <f>IF(N276="sníž. přenesená",J276,0)</f>
        <v>0</v>
      </c>
      <c r="BI276" s="245">
        <f>IF(N276="nulová",J276,0)</f>
        <v>0</v>
      </c>
      <c r="BJ276" s="23" t="s">
        <v>76</v>
      </c>
      <c r="BK276" s="245">
        <f>ROUND(I276*H276,2)</f>
        <v>0</v>
      </c>
      <c r="BL276" s="23" t="s">
        <v>511</v>
      </c>
      <c r="BM276" s="23" t="s">
        <v>1126</v>
      </c>
    </row>
    <row r="277" s="12" customFormat="1">
      <c r="B277" s="246"/>
      <c r="C277" s="247"/>
      <c r="D277" s="248" t="s">
        <v>183</v>
      </c>
      <c r="E277" s="249" t="s">
        <v>21</v>
      </c>
      <c r="F277" s="250" t="s">
        <v>532</v>
      </c>
      <c r="G277" s="247"/>
      <c r="H277" s="251">
        <v>1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183</v>
      </c>
      <c r="AU277" s="257" t="s">
        <v>80</v>
      </c>
      <c r="AV277" s="12" t="s">
        <v>80</v>
      </c>
      <c r="AW277" s="12" t="s">
        <v>35</v>
      </c>
      <c r="AX277" s="12" t="s">
        <v>76</v>
      </c>
      <c r="AY277" s="257" t="s">
        <v>169</v>
      </c>
    </row>
    <row r="278" s="1" customFormat="1" ht="16.5" customHeight="1">
      <c r="B278" s="45"/>
      <c r="C278" s="234" t="s">
        <v>540</v>
      </c>
      <c r="D278" s="234" t="s">
        <v>172</v>
      </c>
      <c r="E278" s="235" t="s">
        <v>534</v>
      </c>
      <c r="F278" s="236" t="s">
        <v>535</v>
      </c>
      <c r="G278" s="237" t="s">
        <v>175</v>
      </c>
      <c r="H278" s="238">
        <v>1</v>
      </c>
      <c r="I278" s="239"/>
      <c r="J278" s="240">
        <f>ROUND(I278*H278,2)</f>
        <v>0</v>
      </c>
      <c r="K278" s="236" t="s">
        <v>21</v>
      </c>
      <c r="L278" s="71"/>
      <c r="M278" s="241" t="s">
        <v>21</v>
      </c>
      <c r="N278" s="242" t="s">
        <v>43</v>
      </c>
      <c r="O278" s="46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AR278" s="23" t="s">
        <v>511</v>
      </c>
      <c r="AT278" s="23" t="s">
        <v>172</v>
      </c>
      <c r="AU278" s="23" t="s">
        <v>80</v>
      </c>
      <c r="AY278" s="23" t="s">
        <v>169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23" t="s">
        <v>76</v>
      </c>
      <c r="BK278" s="245">
        <f>ROUND(I278*H278,2)</f>
        <v>0</v>
      </c>
      <c r="BL278" s="23" t="s">
        <v>511</v>
      </c>
      <c r="BM278" s="23" t="s">
        <v>1127</v>
      </c>
    </row>
    <row r="279" s="12" customFormat="1">
      <c r="B279" s="246"/>
      <c r="C279" s="247"/>
      <c r="D279" s="248" t="s">
        <v>183</v>
      </c>
      <c r="E279" s="249" t="s">
        <v>21</v>
      </c>
      <c r="F279" s="250" t="s">
        <v>537</v>
      </c>
      <c r="G279" s="247"/>
      <c r="H279" s="251">
        <v>1</v>
      </c>
      <c r="I279" s="252"/>
      <c r="J279" s="247"/>
      <c r="K279" s="247"/>
      <c r="L279" s="253"/>
      <c r="M279" s="254"/>
      <c r="N279" s="255"/>
      <c r="O279" s="255"/>
      <c r="P279" s="255"/>
      <c r="Q279" s="255"/>
      <c r="R279" s="255"/>
      <c r="S279" s="255"/>
      <c r="T279" s="256"/>
      <c r="AT279" s="257" t="s">
        <v>183</v>
      </c>
      <c r="AU279" s="257" t="s">
        <v>80</v>
      </c>
      <c r="AV279" s="12" t="s">
        <v>80</v>
      </c>
      <c r="AW279" s="12" t="s">
        <v>35</v>
      </c>
      <c r="AX279" s="12" t="s">
        <v>76</v>
      </c>
      <c r="AY279" s="257" t="s">
        <v>169</v>
      </c>
    </row>
    <row r="280" s="11" customFormat="1" ht="37.44" customHeight="1">
      <c r="B280" s="218"/>
      <c r="C280" s="219"/>
      <c r="D280" s="220" t="s">
        <v>71</v>
      </c>
      <c r="E280" s="221" t="s">
        <v>538</v>
      </c>
      <c r="F280" s="221" t="s">
        <v>539</v>
      </c>
      <c r="G280" s="219"/>
      <c r="H280" s="219"/>
      <c r="I280" s="222"/>
      <c r="J280" s="223">
        <f>BK280</f>
        <v>0</v>
      </c>
      <c r="K280" s="219"/>
      <c r="L280" s="224"/>
      <c r="M280" s="225"/>
      <c r="N280" s="226"/>
      <c r="O280" s="226"/>
      <c r="P280" s="227">
        <f>SUM(P281:P285)</f>
        <v>0</v>
      </c>
      <c r="Q280" s="226"/>
      <c r="R280" s="227">
        <f>SUM(R281:R285)</f>
        <v>0</v>
      </c>
      <c r="S280" s="226"/>
      <c r="T280" s="228">
        <f>SUM(T281:T285)</f>
        <v>0</v>
      </c>
      <c r="AR280" s="229" t="s">
        <v>95</v>
      </c>
      <c r="AT280" s="230" t="s">
        <v>71</v>
      </c>
      <c r="AU280" s="230" t="s">
        <v>72</v>
      </c>
      <c r="AY280" s="229" t="s">
        <v>169</v>
      </c>
      <c r="BK280" s="231">
        <f>SUM(BK281:BK285)</f>
        <v>0</v>
      </c>
    </row>
    <row r="281" s="1" customFormat="1" ht="16.5" customHeight="1">
      <c r="B281" s="45"/>
      <c r="C281" s="234" t="s">
        <v>545</v>
      </c>
      <c r="D281" s="234" t="s">
        <v>172</v>
      </c>
      <c r="E281" s="235" t="s">
        <v>538</v>
      </c>
      <c r="F281" s="236" t="s">
        <v>541</v>
      </c>
      <c r="G281" s="237" t="s">
        <v>175</v>
      </c>
      <c r="H281" s="238">
        <v>1</v>
      </c>
      <c r="I281" s="239"/>
      <c r="J281" s="240">
        <f>ROUND(I281*H281,2)</f>
        <v>0</v>
      </c>
      <c r="K281" s="236" t="s">
        <v>21</v>
      </c>
      <c r="L281" s="71"/>
      <c r="M281" s="241" t="s">
        <v>21</v>
      </c>
      <c r="N281" s="242" t="s">
        <v>43</v>
      </c>
      <c r="O281" s="46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AR281" s="23" t="s">
        <v>542</v>
      </c>
      <c r="AT281" s="23" t="s">
        <v>172</v>
      </c>
      <c r="AU281" s="23" t="s">
        <v>76</v>
      </c>
      <c r="AY281" s="23" t="s">
        <v>169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3" t="s">
        <v>76</v>
      </c>
      <c r="BK281" s="245">
        <f>ROUND(I281*H281,2)</f>
        <v>0</v>
      </c>
      <c r="BL281" s="23" t="s">
        <v>542</v>
      </c>
      <c r="BM281" s="23" t="s">
        <v>1128</v>
      </c>
    </row>
    <row r="282" s="12" customFormat="1">
      <c r="B282" s="246"/>
      <c r="C282" s="247"/>
      <c r="D282" s="248" t="s">
        <v>183</v>
      </c>
      <c r="E282" s="249" t="s">
        <v>21</v>
      </c>
      <c r="F282" s="250" t="s">
        <v>544</v>
      </c>
      <c r="G282" s="247"/>
      <c r="H282" s="251">
        <v>1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AT282" s="257" t="s">
        <v>183</v>
      </c>
      <c r="AU282" s="257" t="s">
        <v>76</v>
      </c>
      <c r="AV282" s="12" t="s">
        <v>80</v>
      </c>
      <c r="AW282" s="12" t="s">
        <v>35</v>
      </c>
      <c r="AX282" s="12" t="s">
        <v>76</v>
      </c>
      <c r="AY282" s="257" t="s">
        <v>169</v>
      </c>
    </row>
    <row r="283" s="1" customFormat="1" ht="16.5" customHeight="1">
      <c r="B283" s="45"/>
      <c r="C283" s="234" t="s">
        <v>553</v>
      </c>
      <c r="D283" s="234" t="s">
        <v>172</v>
      </c>
      <c r="E283" s="235" t="s">
        <v>546</v>
      </c>
      <c r="F283" s="236" t="s">
        <v>547</v>
      </c>
      <c r="G283" s="237" t="s">
        <v>175</v>
      </c>
      <c r="H283" s="238">
        <v>1</v>
      </c>
      <c r="I283" s="239"/>
      <c r="J283" s="240">
        <f>ROUND(I283*H283,2)</f>
        <v>0</v>
      </c>
      <c r="K283" s="236" t="s">
        <v>21</v>
      </c>
      <c r="L283" s="71"/>
      <c r="M283" s="241" t="s">
        <v>21</v>
      </c>
      <c r="N283" s="242" t="s">
        <v>43</v>
      </c>
      <c r="O283" s="46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3" t="s">
        <v>542</v>
      </c>
      <c r="AT283" s="23" t="s">
        <v>172</v>
      </c>
      <c r="AU283" s="23" t="s">
        <v>76</v>
      </c>
      <c r="AY283" s="23" t="s">
        <v>169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3" t="s">
        <v>76</v>
      </c>
      <c r="BK283" s="245">
        <f>ROUND(I283*H283,2)</f>
        <v>0</v>
      </c>
      <c r="BL283" s="23" t="s">
        <v>542</v>
      </c>
      <c r="BM283" s="23" t="s">
        <v>1129</v>
      </c>
    </row>
    <row r="284" s="1" customFormat="1" ht="16.5" customHeight="1">
      <c r="B284" s="45"/>
      <c r="C284" s="234" t="s">
        <v>549</v>
      </c>
      <c r="D284" s="234" t="s">
        <v>172</v>
      </c>
      <c r="E284" s="235" t="s">
        <v>554</v>
      </c>
      <c r="F284" s="236" t="s">
        <v>555</v>
      </c>
      <c r="G284" s="237" t="s">
        <v>175</v>
      </c>
      <c r="H284" s="238">
        <v>1</v>
      </c>
      <c r="I284" s="239"/>
      <c r="J284" s="240">
        <f>ROUND(I284*H284,2)</f>
        <v>0</v>
      </c>
      <c r="K284" s="236" t="s">
        <v>21</v>
      </c>
      <c r="L284" s="71"/>
      <c r="M284" s="241" t="s">
        <v>21</v>
      </c>
      <c r="N284" s="242" t="s">
        <v>43</v>
      </c>
      <c r="O284" s="46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AR284" s="23" t="s">
        <v>542</v>
      </c>
      <c r="AT284" s="23" t="s">
        <v>172</v>
      </c>
      <c r="AU284" s="23" t="s">
        <v>76</v>
      </c>
      <c r="AY284" s="23" t="s">
        <v>169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23" t="s">
        <v>76</v>
      </c>
      <c r="BK284" s="245">
        <f>ROUND(I284*H284,2)</f>
        <v>0</v>
      </c>
      <c r="BL284" s="23" t="s">
        <v>542</v>
      </c>
      <c r="BM284" s="23" t="s">
        <v>1130</v>
      </c>
    </row>
    <row r="285" s="1" customFormat="1" ht="16.5" customHeight="1">
      <c r="B285" s="45"/>
      <c r="C285" s="234" t="s">
        <v>965</v>
      </c>
      <c r="D285" s="234" t="s">
        <v>172</v>
      </c>
      <c r="E285" s="235" t="s">
        <v>550</v>
      </c>
      <c r="F285" s="236" t="s">
        <v>551</v>
      </c>
      <c r="G285" s="237" t="s">
        <v>175</v>
      </c>
      <c r="H285" s="238">
        <v>1</v>
      </c>
      <c r="I285" s="239"/>
      <c r="J285" s="240">
        <f>ROUND(I285*H285,2)</f>
        <v>0</v>
      </c>
      <c r="K285" s="236" t="s">
        <v>21</v>
      </c>
      <c r="L285" s="71"/>
      <c r="M285" s="241" t="s">
        <v>21</v>
      </c>
      <c r="N285" s="281" t="s">
        <v>43</v>
      </c>
      <c r="O285" s="282"/>
      <c r="P285" s="283">
        <f>O285*H285</f>
        <v>0</v>
      </c>
      <c r="Q285" s="283">
        <v>0</v>
      </c>
      <c r="R285" s="283">
        <f>Q285*H285</f>
        <v>0</v>
      </c>
      <c r="S285" s="283">
        <v>0</v>
      </c>
      <c r="T285" s="284">
        <f>S285*H285</f>
        <v>0</v>
      </c>
      <c r="AR285" s="23" t="s">
        <v>542</v>
      </c>
      <c r="AT285" s="23" t="s">
        <v>172</v>
      </c>
      <c r="AU285" s="23" t="s">
        <v>76</v>
      </c>
      <c r="AY285" s="23" t="s">
        <v>169</v>
      </c>
      <c r="BE285" s="245">
        <f>IF(N285="základní",J285,0)</f>
        <v>0</v>
      </c>
      <c r="BF285" s="245">
        <f>IF(N285="snížená",J285,0)</f>
        <v>0</v>
      </c>
      <c r="BG285" s="245">
        <f>IF(N285="zákl. přenesená",J285,0)</f>
        <v>0</v>
      </c>
      <c r="BH285" s="245">
        <f>IF(N285="sníž. přenesená",J285,0)</f>
        <v>0</v>
      </c>
      <c r="BI285" s="245">
        <f>IF(N285="nulová",J285,0)</f>
        <v>0</v>
      </c>
      <c r="BJ285" s="23" t="s">
        <v>76</v>
      </c>
      <c r="BK285" s="245">
        <f>ROUND(I285*H285,2)</f>
        <v>0</v>
      </c>
      <c r="BL285" s="23" t="s">
        <v>542</v>
      </c>
      <c r="BM285" s="23" t="s">
        <v>1131</v>
      </c>
    </row>
    <row r="286" s="1" customFormat="1" ht="6.96" customHeight="1">
      <c r="B286" s="66"/>
      <c r="C286" s="67"/>
      <c r="D286" s="67"/>
      <c r="E286" s="67"/>
      <c r="F286" s="67"/>
      <c r="G286" s="67"/>
      <c r="H286" s="67"/>
      <c r="I286" s="177"/>
      <c r="J286" s="67"/>
      <c r="K286" s="67"/>
      <c r="L286" s="71"/>
    </row>
  </sheetData>
  <sheetProtection sheet="1" autoFilter="0" formatColumns="0" formatRows="0" objects="1" scenarios="1" spinCount="100000" saltValue="dtE31jAOvYZQxBzlKPE7RZe8SNU4lrJuKR1s55ND3bqFGLZMD6zCfxjczJjC+y+dyUej3W2iSIgMBYi+ZG9J3Q==" hashValue="x2O6FEjtw42rwPrqkkUN8K1o5y/tlUzzT9nRpbYaasY3+RvFHHsNUDAuwEnO+ugRKTi7DrwtbxzstizpjoZljg==" algorithmName="SHA-512" password="CC35"/>
  <autoFilter ref="C96:K285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8"/>
      <c r="C1" s="148"/>
      <c r="D1" s="149" t="s">
        <v>1</v>
      </c>
      <c r="E1" s="148"/>
      <c r="F1" s="150" t="s">
        <v>119</v>
      </c>
      <c r="G1" s="150" t="s">
        <v>120</v>
      </c>
      <c r="H1" s="150"/>
      <c r="I1" s="151"/>
      <c r="J1" s="150" t="s">
        <v>121</v>
      </c>
      <c r="K1" s="149" t="s">
        <v>122</v>
      </c>
      <c r="L1" s="150" t="s">
        <v>123</v>
      </c>
      <c r="M1" s="150"/>
      <c r="N1" s="150"/>
      <c r="O1" s="150"/>
      <c r="P1" s="150"/>
      <c r="Q1" s="150"/>
      <c r="R1" s="150"/>
      <c r="S1" s="150"/>
      <c r="T1" s="15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118</v>
      </c>
    </row>
    <row r="3" ht="6.96" customHeight="1">
      <c r="B3" s="24"/>
      <c r="C3" s="25"/>
      <c r="D3" s="25"/>
      <c r="E3" s="25"/>
      <c r="F3" s="25"/>
      <c r="G3" s="25"/>
      <c r="H3" s="25"/>
      <c r="I3" s="152"/>
      <c r="J3" s="25"/>
      <c r="K3" s="26"/>
      <c r="AT3" s="23" t="s">
        <v>80</v>
      </c>
    </row>
    <row r="4" ht="36.96" customHeight="1">
      <c r="B4" s="27"/>
      <c r="C4" s="28"/>
      <c r="D4" s="29" t="s">
        <v>124</v>
      </c>
      <c r="E4" s="28"/>
      <c r="F4" s="28"/>
      <c r="G4" s="28"/>
      <c r="H4" s="28"/>
      <c r="I4" s="153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3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3"/>
      <c r="J6" s="28"/>
      <c r="K6" s="30"/>
    </row>
    <row r="7" ht="16.5" customHeight="1">
      <c r="B7" s="27"/>
      <c r="C7" s="28"/>
      <c r="D7" s="28"/>
      <c r="E7" s="154" t="str">
        <f>'Rekapitulace stavby'!K6</f>
        <v>Oprava výtahů v koridorových ŽST. v úseku Vraňany - Děčín</v>
      </c>
      <c r="F7" s="39"/>
      <c r="G7" s="39"/>
      <c r="H7" s="39"/>
      <c r="I7" s="153"/>
      <c r="J7" s="28"/>
      <c r="K7" s="30"/>
    </row>
    <row r="8">
      <c r="B8" s="27"/>
      <c r="C8" s="28"/>
      <c r="D8" s="39" t="s">
        <v>125</v>
      </c>
      <c r="E8" s="28"/>
      <c r="F8" s="28"/>
      <c r="G8" s="28"/>
      <c r="H8" s="28"/>
      <c r="I8" s="153"/>
      <c r="J8" s="28"/>
      <c r="K8" s="30"/>
    </row>
    <row r="9" s="1" customFormat="1" ht="16.5" customHeight="1">
      <c r="B9" s="45"/>
      <c r="C9" s="46"/>
      <c r="D9" s="46"/>
      <c r="E9" s="154" t="s">
        <v>1132</v>
      </c>
      <c r="F9" s="46"/>
      <c r="G9" s="46"/>
      <c r="H9" s="46"/>
      <c r="I9" s="155"/>
      <c r="J9" s="46"/>
      <c r="K9" s="50"/>
    </row>
    <row r="10" s="1" customFormat="1">
      <c r="B10" s="45"/>
      <c r="C10" s="46"/>
      <c r="D10" s="39" t="s">
        <v>127</v>
      </c>
      <c r="E10" s="46"/>
      <c r="F10" s="46"/>
      <c r="G10" s="46"/>
      <c r="H10" s="46"/>
      <c r="I10" s="155"/>
      <c r="J10" s="46"/>
      <c r="K10" s="50"/>
    </row>
    <row r="11" s="1" customFormat="1" ht="36.96" customHeight="1">
      <c r="B11" s="45"/>
      <c r="C11" s="46"/>
      <c r="D11" s="46"/>
      <c r="E11" s="156" t="s">
        <v>1133</v>
      </c>
      <c r="F11" s="46"/>
      <c r="G11" s="46"/>
      <c r="H11" s="46"/>
      <c r="I11" s="155"/>
      <c r="J11" s="46"/>
      <c r="K11" s="50"/>
    </row>
    <row r="12" s="1" customFormat="1">
      <c r="B12" s="45"/>
      <c r="C12" s="46"/>
      <c r="D12" s="46"/>
      <c r="E12" s="46"/>
      <c r="F12" s="46"/>
      <c r="G12" s="46"/>
      <c r="H12" s="46"/>
      <c r="I12" s="155"/>
      <c r="J12" s="46"/>
      <c r="K12" s="50"/>
    </row>
    <row r="13" s="1" customFormat="1" ht="14.4" customHeight="1">
      <c r="B13" s="45"/>
      <c r="C13" s="46"/>
      <c r="D13" s="39" t="s">
        <v>20</v>
      </c>
      <c r="E13" s="46"/>
      <c r="F13" s="34" t="s">
        <v>86</v>
      </c>
      <c r="G13" s="46"/>
      <c r="H13" s="46"/>
      <c r="I13" s="157" t="s">
        <v>22</v>
      </c>
      <c r="J13" s="34" t="s">
        <v>21</v>
      </c>
      <c r="K13" s="50"/>
    </row>
    <row r="14" s="1" customFormat="1" ht="14.4" customHeight="1">
      <c r="B14" s="45"/>
      <c r="C14" s="46"/>
      <c r="D14" s="39" t="s">
        <v>23</v>
      </c>
      <c r="E14" s="46"/>
      <c r="F14" s="34" t="s">
        <v>1134</v>
      </c>
      <c r="G14" s="46"/>
      <c r="H14" s="46"/>
      <c r="I14" s="157" t="s">
        <v>25</v>
      </c>
      <c r="J14" s="158" t="str">
        <f>'Rekapitulace stavby'!AN8</f>
        <v>11. 9. 2018</v>
      </c>
      <c r="K14" s="50"/>
    </row>
    <row r="15" s="1" customFormat="1" ht="10.8" customHeight="1">
      <c r="B15" s="45"/>
      <c r="C15" s="46"/>
      <c r="D15" s="46"/>
      <c r="E15" s="46"/>
      <c r="F15" s="46"/>
      <c r="G15" s="46"/>
      <c r="H15" s="46"/>
      <c r="I15" s="155"/>
      <c r="J15" s="46"/>
      <c r="K15" s="50"/>
    </row>
    <row r="16" s="1" customFormat="1" ht="14.4" customHeight="1">
      <c r="B16" s="45"/>
      <c r="C16" s="46"/>
      <c r="D16" s="39" t="s">
        <v>27</v>
      </c>
      <c r="E16" s="46"/>
      <c r="F16" s="46"/>
      <c r="G16" s="46"/>
      <c r="H16" s="46"/>
      <c r="I16" s="157" t="s">
        <v>28</v>
      </c>
      <c r="J16" s="34" t="s">
        <v>21</v>
      </c>
      <c r="K16" s="50"/>
    </row>
    <row r="17" s="1" customFormat="1" ht="18" customHeight="1">
      <c r="B17" s="45"/>
      <c r="C17" s="46"/>
      <c r="D17" s="46"/>
      <c r="E17" s="34" t="s">
        <v>130</v>
      </c>
      <c r="F17" s="46"/>
      <c r="G17" s="46"/>
      <c r="H17" s="46"/>
      <c r="I17" s="157" t="s">
        <v>30</v>
      </c>
      <c r="J17" s="34" t="s">
        <v>21</v>
      </c>
      <c r="K17" s="50"/>
    </row>
    <row r="18" s="1" customFormat="1" ht="6.96" customHeight="1">
      <c r="B18" s="45"/>
      <c r="C18" s="46"/>
      <c r="D18" s="46"/>
      <c r="E18" s="46"/>
      <c r="F18" s="46"/>
      <c r="G18" s="46"/>
      <c r="H18" s="46"/>
      <c r="I18" s="155"/>
      <c r="J18" s="46"/>
      <c r="K18" s="50"/>
    </row>
    <row r="19" s="1" customFormat="1" ht="14.4" customHeight="1">
      <c r="B19" s="45"/>
      <c r="C19" s="46"/>
      <c r="D19" s="39" t="s">
        <v>31</v>
      </c>
      <c r="E19" s="46"/>
      <c r="F19" s="46"/>
      <c r="G19" s="46"/>
      <c r="H19" s="46"/>
      <c r="I19" s="157" t="s">
        <v>28</v>
      </c>
      <c r="J19" s="34" t="str">
        <f>IF('Rekapitulace stavby'!AN13="Vyplň údaj","",IF('Rekapitulace stavby'!AN13="","",'Rekapitulace stavby'!AN13))</f>
        <v/>
      </c>
      <c r="K19" s="50"/>
    </row>
    <row r="20" s="1" customFormat="1" ht="18" customHeight="1">
      <c r="B20" s="45"/>
      <c r="C20" s="46"/>
      <c r="D20" s="46"/>
      <c r="E20" s="34" t="str">
        <f>IF('Rekapitulace stavby'!E14="Vyplň údaj","",IF('Rekapitulace stavby'!E14="","",'Rekapitulace stavby'!E14))</f>
        <v/>
      </c>
      <c r="F20" s="46"/>
      <c r="G20" s="46"/>
      <c r="H20" s="46"/>
      <c r="I20" s="157" t="s">
        <v>30</v>
      </c>
      <c r="J20" s="34" t="str">
        <f>IF('Rekapitulace stavby'!AN14="Vyplň údaj","",IF('Rekapitulace stavby'!AN14="","",'Rekapitulace stavby'!AN14))</f>
        <v/>
      </c>
      <c r="K20" s="50"/>
    </row>
    <row r="21" s="1" customFormat="1" ht="6.96" customHeight="1">
      <c r="B21" s="45"/>
      <c r="C21" s="46"/>
      <c r="D21" s="46"/>
      <c r="E21" s="46"/>
      <c r="F21" s="46"/>
      <c r="G21" s="46"/>
      <c r="H21" s="46"/>
      <c r="I21" s="155"/>
      <c r="J21" s="46"/>
      <c r="K21" s="50"/>
    </row>
    <row r="22" s="1" customFormat="1" ht="14.4" customHeight="1">
      <c r="B22" s="45"/>
      <c r="C22" s="46"/>
      <c r="D22" s="39" t="s">
        <v>33</v>
      </c>
      <c r="E22" s="46"/>
      <c r="F22" s="46"/>
      <c r="G22" s="46"/>
      <c r="H22" s="46"/>
      <c r="I22" s="157" t="s">
        <v>28</v>
      </c>
      <c r="J22" s="34" t="s">
        <v>21</v>
      </c>
      <c r="K22" s="50"/>
    </row>
    <row r="23" s="1" customFormat="1" ht="18" customHeight="1">
      <c r="B23" s="45"/>
      <c r="C23" s="46"/>
      <c r="D23" s="46"/>
      <c r="E23" s="34" t="s">
        <v>131</v>
      </c>
      <c r="F23" s="46"/>
      <c r="G23" s="46"/>
      <c r="H23" s="46"/>
      <c r="I23" s="157" t="s">
        <v>30</v>
      </c>
      <c r="J23" s="34" t="s">
        <v>21</v>
      </c>
      <c r="K23" s="50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155"/>
      <c r="J24" s="46"/>
      <c r="K24" s="50"/>
    </row>
    <row r="25" s="1" customFormat="1" ht="14.4" customHeight="1">
      <c r="B25" s="45"/>
      <c r="C25" s="46"/>
      <c r="D25" s="39" t="s">
        <v>36</v>
      </c>
      <c r="E25" s="46"/>
      <c r="F25" s="46"/>
      <c r="G25" s="46"/>
      <c r="H25" s="46"/>
      <c r="I25" s="155"/>
      <c r="J25" s="46"/>
      <c r="K25" s="50"/>
    </row>
    <row r="26" s="7" customFormat="1" ht="28.5" customHeight="1">
      <c r="B26" s="159"/>
      <c r="C26" s="160"/>
      <c r="D26" s="160"/>
      <c r="E26" s="43" t="s">
        <v>132</v>
      </c>
      <c r="F26" s="43"/>
      <c r="G26" s="43"/>
      <c r="H26" s="43"/>
      <c r="I26" s="161"/>
      <c r="J26" s="160"/>
      <c r="K26" s="162"/>
    </row>
    <row r="27" s="1" customFormat="1" ht="6.96" customHeight="1">
      <c r="B27" s="45"/>
      <c r="C27" s="46"/>
      <c r="D27" s="46"/>
      <c r="E27" s="46"/>
      <c r="F27" s="46"/>
      <c r="G27" s="46"/>
      <c r="H27" s="46"/>
      <c r="I27" s="155"/>
      <c r="J27" s="46"/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63"/>
      <c r="J28" s="105"/>
      <c r="K28" s="164"/>
    </row>
    <row r="29" s="1" customFormat="1" ht="25.44" customHeight="1">
      <c r="B29" s="45"/>
      <c r="C29" s="46"/>
      <c r="D29" s="165" t="s">
        <v>38</v>
      </c>
      <c r="E29" s="46"/>
      <c r="F29" s="46"/>
      <c r="G29" s="46"/>
      <c r="H29" s="46"/>
      <c r="I29" s="155"/>
      <c r="J29" s="166">
        <f>ROUND(J97,2)</f>
        <v>0</v>
      </c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3"/>
      <c r="J30" s="105"/>
      <c r="K30" s="164"/>
    </row>
    <row r="31" s="1" customFormat="1" ht="14.4" customHeight="1">
      <c r="B31" s="45"/>
      <c r="C31" s="46"/>
      <c r="D31" s="46"/>
      <c r="E31" s="46"/>
      <c r="F31" s="51" t="s">
        <v>40</v>
      </c>
      <c r="G31" s="46"/>
      <c r="H31" s="46"/>
      <c r="I31" s="167" t="s">
        <v>39</v>
      </c>
      <c r="J31" s="51" t="s">
        <v>41</v>
      </c>
      <c r="K31" s="50"/>
    </row>
    <row r="32" s="1" customFormat="1" ht="14.4" customHeight="1">
      <c r="B32" s="45"/>
      <c r="C32" s="46"/>
      <c r="D32" s="54" t="s">
        <v>42</v>
      </c>
      <c r="E32" s="54" t="s">
        <v>43</v>
      </c>
      <c r="F32" s="168">
        <f>ROUND(SUM(BE97:BE287), 2)</f>
        <v>0</v>
      </c>
      <c r="G32" s="46"/>
      <c r="H32" s="46"/>
      <c r="I32" s="169">
        <v>0.20999999999999999</v>
      </c>
      <c r="J32" s="168">
        <f>ROUND(ROUND((SUM(BE97:BE287)), 2)*I32, 2)</f>
        <v>0</v>
      </c>
      <c r="K32" s="50"/>
    </row>
    <row r="33" s="1" customFormat="1" ht="14.4" customHeight="1">
      <c r="B33" s="45"/>
      <c r="C33" s="46"/>
      <c r="D33" s="46"/>
      <c r="E33" s="54" t="s">
        <v>44</v>
      </c>
      <c r="F33" s="168">
        <f>ROUND(SUM(BF97:BF287), 2)</f>
        <v>0</v>
      </c>
      <c r="G33" s="46"/>
      <c r="H33" s="46"/>
      <c r="I33" s="169">
        <v>0.14999999999999999</v>
      </c>
      <c r="J33" s="168">
        <f>ROUND(ROUND((SUM(BF97:BF287)), 2)*I33, 2)</f>
        <v>0</v>
      </c>
      <c r="K33" s="50"/>
    </row>
    <row r="34" hidden="1" s="1" customFormat="1" ht="14.4" customHeight="1">
      <c r="B34" s="45"/>
      <c r="C34" s="46"/>
      <c r="D34" s="46"/>
      <c r="E34" s="54" t="s">
        <v>45</v>
      </c>
      <c r="F34" s="168">
        <f>ROUND(SUM(BG97:BG287), 2)</f>
        <v>0</v>
      </c>
      <c r="G34" s="46"/>
      <c r="H34" s="46"/>
      <c r="I34" s="169">
        <v>0.20999999999999999</v>
      </c>
      <c r="J34" s="168">
        <v>0</v>
      </c>
      <c r="K34" s="50"/>
    </row>
    <row r="35" hidden="1" s="1" customFormat="1" ht="14.4" customHeight="1">
      <c r="B35" s="45"/>
      <c r="C35" s="46"/>
      <c r="D35" s="46"/>
      <c r="E35" s="54" t="s">
        <v>46</v>
      </c>
      <c r="F35" s="168">
        <f>ROUND(SUM(BH97:BH287), 2)</f>
        <v>0</v>
      </c>
      <c r="G35" s="46"/>
      <c r="H35" s="46"/>
      <c r="I35" s="169">
        <v>0.14999999999999999</v>
      </c>
      <c r="J35" s="168">
        <v>0</v>
      </c>
      <c r="K35" s="50"/>
    </row>
    <row r="36" hidden="1" s="1" customFormat="1" ht="14.4" customHeight="1">
      <c r="B36" s="45"/>
      <c r="C36" s="46"/>
      <c r="D36" s="46"/>
      <c r="E36" s="54" t="s">
        <v>47</v>
      </c>
      <c r="F36" s="168">
        <f>ROUND(SUM(BI97:BI287), 2)</f>
        <v>0</v>
      </c>
      <c r="G36" s="46"/>
      <c r="H36" s="46"/>
      <c r="I36" s="169">
        <v>0</v>
      </c>
      <c r="J36" s="168">
        <v>0</v>
      </c>
      <c r="K36" s="50"/>
    </row>
    <row r="37" s="1" customFormat="1" ht="6.96" customHeight="1">
      <c r="B37" s="45"/>
      <c r="C37" s="46"/>
      <c r="D37" s="46"/>
      <c r="E37" s="46"/>
      <c r="F37" s="46"/>
      <c r="G37" s="46"/>
      <c r="H37" s="46"/>
      <c r="I37" s="155"/>
      <c r="J37" s="46"/>
      <c r="K37" s="50"/>
    </row>
    <row r="38" s="1" customFormat="1" ht="25.44" customHeight="1">
      <c r="B38" s="45"/>
      <c r="C38" s="170"/>
      <c r="D38" s="171" t="s">
        <v>48</v>
      </c>
      <c r="E38" s="97"/>
      <c r="F38" s="97"/>
      <c r="G38" s="172" t="s">
        <v>49</v>
      </c>
      <c r="H38" s="173" t="s">
        <v>50</v>
      </c>
      <c r="I38" s="174"/>
      <c r="J38" s="175">
        <f>SUM(J29:J36)</f>
        <v>0</v>
      </c>
      <c r="K38" s="176"/>
    </row>
    <row r="39" s="1" customFormat="1" ht="14.4" customHeight="1">
      <c r="B39" s="66"/>
      <c r="C39" s="67"/>
      <c r="D39" s="67"/>
      <c r="E39" s="67"/>
      <c r="F39" s="67"/>
      <c r="G39" s="67"/>
      <c r="H39" s="67"/>
      <c r="I39" s="177"/>
      <c r="J39" s="67"/>
      <c r="K39" s="68"/>
    </row>
    <row r="43" s="1" customFormat="1" ht="6.96" customHeight="1">
      <c r="B43" s="178"/>
      <c r="C43" s="179"/>
      <c r="D43" s="179"/>
      <c r="E43" s="179"/>
      <c r="F43" s="179"/>
      <c r="G43" s="179"/>
      <c r="H43" s="179"/>
      <c r="I43" s="180"/>
      <c r="J43" s="179"/>
      <c r="K43" s="181"/>
    </row>
    <row r="44" s="1" customFormat="1" ht="36.96" customHeight="1">
      <c r="B44" s="45"/>
      <c r="C44" s="29" t="s">
        <v>133</v>
      </c>
      <c r="D44" s="46"/>
      <c r="E44" s="46"/>
      <c r="F44" s="46"/>
      <c r="G44" s="46"/>
      <c r="H44" s="46"/>
      <c r="I44" s="155"/>
      <c r="J44" s="46"/>
      <c r="K44" s="50"/>
    </row>
    <row r="45" s="1" customFormat="1" ht="6.96" customHeight="1">
      <c r="B45" s="45"/>
      <c r="C45" s="46"/>
      <c r="D45" s="46"/>
      <c r="E45" s="46"/>
      <c r="F45" s="46"/>
      <c r="G45" s="46"/>
      <c r="H45" s="46"/>
      <c r="I45" s="155"/>
      <c r="J45" s="46"/>
      <c r="K45" s="50"/>
    </row>
    <row r="46" s="1" customFormat="1" ht="14.4" customHeight="1">
      <c r="B46" s="45"/>
      <c r="C46" s="39" t="s">
        <v>18</v>
      </c>
      <c r="D46" s="46"/>
      <c r="E46" s="46"/>
      <c r="F46" s="46"/>
      <c r="G46" s="46"/>
      <c r="H46" s="46"/>
      <c r="I46" s="155"/>
      <c r="J46" s="46"/>
      <c r="K46" s="50"/>
    </row>
    <row r="47" s="1" customFormat="1" ht="16.5" customHeight="1">
      <c r="B47" s="45"/>
      <c r="C47" s="46"/>
      <c r="D47" s="46"/>
      <c r="E47" s="154" t="str">
        <f>E7</f>
        <v>Oprava výtahů v koridorových ŽST. v úseku Vraňany - Děčín</v>
      </c>
      <c r="F47" s="39"/>
      <c r="G47" s="39"/>
      <c r="H47" s="39"/>
      <c r="I47" s="155"/>
      <c r="J47" s="46"/>
      <c r="K47" s="50"/>
    </row>
    <row r="48">
      <c r="B48" s="27"/>
      <c r="C48" s="39" t="s">
        <v>125</v>
      </c>
      <c r="D48" s="28"/>
      <c r="E48" s="28"/>
      <c r="F48" s="28"/>
      <c r="G48" s="28"/>
      <c r="H48" s="28"/>
      <c r="I48" s="153"/>
      <c r="J48" s="28"/>
      <c r="K48" s="30"/>
    </row>
    <row r="49" s="1" customFormat="1" ht="16.5" customHeight="1">
      <c r="B49" s="45"/>
      <c r="C49" s="46"/>
      <c r="D49" s="46"/>
      <c r="E49" s="154" t="s">
        <v>1132</v>
      </c>
      <c r="F49" s="46"/>
      <c r="G49" s="46"/>
      <c r="H49" s="46"/>
      <c r="I49" s="155"/>
      <c r="J49" s="46"/>
      <c r="K49" s="50"/>
    </row>
    <row r="50" s="1" customFormat="1" ht="14.4" customHeight="1">
      <c r="B50" s="45"/>
      <c r="C50" s="39" t="s">
        <v>127</v>
      </c>
      <c r="D50" s="46"/>
      <c r="E50" s="46"/>
      <c r="F50" s="46"/>
      <c r="G50" s="46"/>
      <c r="H50" s="46"/>
      <c r="I50" s="155"/>
      <c r="J50" s="46"/>
      <c r="K50" s="50"/>
    </row>
    <row r="51" s="1" customFormat="1" ht="17.25" customHeight="1">
      <c r="B51" s="45"/>
      <c r="C51" s="46"/>
      <c r="D51" s="46"/>
      <c r="E51" s="156" t="str">
        <f>E11</f>
        <v>01 - DOLNÍ BEŘKOVCE - NÁSTUPIŠTĚ</v>
      </c>
      <c r="F51" s="46"/>
      <c r="G51" s="46"/>
      <c r="H51" s="46"/>
      <c r="I51" s="155"/>
      <c r="J51" s="46"/>
      <c r="K51" s="50"/>
    </row>
    <row r="52" s="1" customFormat="1" ht="6.96" customHeight="1">
      <c r="B52" s="45"/>
      <c r="C52" s="46"/>
      <c r="D52" s="46"/>
      <c r="E52" s="46"/>
      <c r="F52" s="46"/>
      <c r="G52" s="46"/>
      <c r="H52" s="46"/>
      <c r="I52" s="155"/>
      <c r="J52" s="46"/>
      <c r="K52" s="50"/>
    </row>
    <row r="53" s="1" customFormat="1" ht="18" customHeight="1">
      <c r="B53" s="45"/>
      <c r="C53" s="39" t="s">
        <v>23</v>
      </c>
      <c r="D53" s="46"/>
      <c r="E53" s="46"/>
      <c r="F53" s="34" t="str">
        <f>F14</f>
        <v>Železniční stanice - Dolní Beřkovice</v>
      </c>
      <c r="G53" s="46"/>
      <c r="H53" s="46"/>
      <c r="I53" s="157" t="s">
        <v>25</v>
      </c>
      <c r="J53" s="158" t="str">
        <f>IF(J14="","",J14)</f>
        <v>11. 9. 2018</v>
      </c>
      <c r="K53" s="50"/>
    </row>
    <row r="54" s="1" customFormat="1" ht="6.96" customHeight="1">
      <c r="B54" s="45"/>
      <c r="C54" s="46"/>
      <c r="D54" s="46"/>
      <c r="E54" s="46"/>
      <c r="F54" s="46"/>
      <c r="G54" s="46"/>
      <c r="H54" s="46"/>
      <c r="I54" s="155"/>
      <c r="J54" s="46"/>
      <c r="K54" s="50"/>
    </row>
    <row r="55" s="1" customFormat="1">
      <c r="B55" s="45"/>
      <c r="C55" s="39" t="s">
        <v>27</v>
      </c>
      <c r="D55" s="46"/>
      <c r="E55" s="46"/>
      <c r="F55" s="34" t="str">
        <f>E17</f>
        <v>Správa železniční dopravní cesty, Dlážděná, P1</v>
      </c>
      <c r="G55" s="46"/>
      <c r="H55" s="46"/>
      <c r="I55" s="157" t="s">
        <v>33</v>
      </c>
      <c r="J55" s="43" t="str">
        <f>E23</f>
        <v xml:space="preserve"> </v>
      </c>
      <c r="K55" s="50"/>
    </row>
    <row r="56" s="1" customFormat="1" ht="14.4" customHeight="1">
      <c r="B56" s="45"/>
      <c r="C56" s="39" t="s">
        <v>31</v>
      </c>
      <c r="D56" s="46"/>
      <c r="E56" s="46"/>
      <c r="F56" s="34" t="str">
        <f>IF(E20="","",E20)</f>
        <v/>
      </c>
      <c r="G56" s="46"/>
      <c r="H56" s="46"/>
      <c r="I56" s="155"/>
      <c r="J56" s="182"/>
      <c r="K56" s="50"/>
    </row>
    <row r="57" s="1" customFormat="1" ht="10.32" customHeight="1">
      <c r="B57" s="45"/>
      <c r="C57" s="46"/>
      <c r="D57" s="46"/>
      <c r="E57" s="46"/>
      <c r="F57" s="46"/>
      <c r="G57" s="46"/>
      <c r="H57" s="46"/>
      <c r="I57" s="155"/>
      <c r="J57" s="46"/>
      <c r="K57" s="50"/>
    </row>
    <row r="58" s="1" customFormat="1" ht="29.28" customHeight="1">
      <c r="B58" s="45"/>
      <c r="C58" s="183" t="s">
        <v>134</v>
      </c>
      <c r="D58" s="170"/>
      <c r="E58" s="170"/>
      <c r="F58" s="170"/>
      <c r="G58" s="170"/>
      <c r="H58" s="170"/>
      <c r="I58" s="184"/>
      <c r="J58" s="185" t="s">
        <v>135</v>
      </c>
      <c r="K58" s="186"/>
    </row>
    <row r="59" s="1" customFormat="1" ht="10.32" customHeight="1">
      <c r="B59" s="45"/>
      <c r="C59" s="46"/>
      <c r="D59" s="46"/>
      <c r="E59" s="46"/>
      <c r="F59" s="46"/>
      <c r="G59" s="46"/>
      <c r="H59" s="46"/>
      <c r="I59" s="155"/>
      <c r="J59" s="46"/>
      <c r="K59" s="50"/>
    </row>
    <row r="60" s="1" customFormat="1" ht="29.28" customHeight="1">
      <c r="B60" s="45"/>
      <c r="C60" s="187" t="s">
        <v>136</v>
      </c>
      <c r="D60" s="46"/>
      <c r="E60" s="46"/>
      <c r="F60" s="46"/>
      <c r="G60" s="46"/>
      <c r="H60" s="46"/>
      <c r="I60" s="155"/>
      <c r="J60" s="166">
        <f>J97</f>
        <v>0</v>
      </c>
      <c r="K60" s="50"/>
      <c r="AU60" s="23" t="s">
        <v>137</v>
      </c>
    </row>
    <row r="61" s="8" customFormat="1" ht="24.96" customHeight="1">
      <c r="B61" s="188"/>
      <c r="C61" s="189"/>
      <c r="D61" s="190" t="s">
        <v>138</v>
      </c>
      <c r="E61" s="191"/>
      <c r="F61" s="191"/>
      <c r="G61" s="191"/>
      <c r="H61" s="191"/>
      <c r="I61" s="192"/>
      <c r="J61" s="193">
        <f>J98</f>
        <v>0</v>
      </c>
      <c r="K61" s="194"/>
    </row>
    <row r="62" s="9" customFormat="1" ht="19.92" customHeight="1">
      <c r="B62" s="195"/>
      <c r="C62" s="196"/>
      <c r="D62" s="197" t="s">
        <v>139</v>
      </c>
      <c r="E62" s="198"/>
      <c r="F62" s="198"/>
      <c r="G62" s="198"/>
      <c r="H62" s="198"/>
      <c r="I62" s="199"/>
      <c r="J62" s="200">
        <f>J99</f>
        <v>0</v>
      </c>
      <c r="K62" s="201"/>
    </row>
    <row r="63" s="9" customFormat="1" ht="19.92" customHeight="1">
      <c r="B63" s="195"/>
      <c r="C63" s="196"/>
      <c r="D63" s="197" t="s">
        <v>140</v>
      </c>
      <c r="E63" s="198"/>
      <c r="F63" s="198"/>
      <c r="G63" s="198"/>
      <c r="H63" s="198"/>
      <c r="I63" s="199"/>
      <c r="J63" s="200">
        <f>J101</f>
        <v>0</v>
      </c>
      <c r="K63" s="201"/>
    </row>
    <row r="64" s="9" customFormat="1" ht="19.92" customHeight="1">
      <c r="B64" s="195"/>
      <c r="C64" s="196"/>
      <c r="D64" s="197" t="s">
        <v>141</v>
      </c>
      <c r="E64" s="198"/>
      <c r="F64" s="198"/>
      <c r="G64" s="198"/>
      <c r="H64" s="198"/>
      <c r="I64" s="199"/>
      <c r="J64" s="200">
        <f>J111</f>
        <v>0</v>
      </c>
      <c r="K64" s="201"/>
    </row>
    <row r="65" s="9" customFormat="1" ht="19.92" customHeight="1">
      <c r="B65" s="195"/>
      <c r="C65" s="196"/>
      <c r="D65" s="197" t="s">
        <v>142</v>
      </c>
      <c r="E65" s="198"/>
      <c r="F65" s="198"/>
      <c r="G65" s="198"/>
      <c r="H65" s="198"/>
      <c r="I65" s="199"/>
      <c r="J65" s="200">
        <f>J152</f>
        <v>0</v>
      </c>
      <c r="K65" s="201"/>
    </row>
    <row r="66" s="9" customFormat="1" ht="19.92" customHeight="1">
      <c r="B66" s="195"/>
      <c r="C66" s="196"/>
      <c r="D66" s="197" t="s">
        <v>143</v>
      </c>
      <c r="E66" s="198"/>
      <c r="F66" s="198"/>
      <c r="G66" s="198"/>
      <c r="H66" s="198"/>
      <c r="I66" s="199"/>
      <c r="J66" s="200">
        <f>J192</f>
        <v>0</v>
      </c>
      <c r="K66" s="201"/>
    </row>
    <row r="67" s="9" customFormat="1" ht="19.92" customHeight="1">
      <c r="B67" s="195"/>
      <c r="C67" s="196"/>
      <c r="D67" s="197" t="s">
        <v>144</v>
      </c>
      <c r="E67" s="198"/>
      <c r="F67" s="198"/>
      <c r="G67" s="198"/>
      <c r="H67" s="198"/>
      <c r="I67" s="199"/>
      <c r="J67" s="200">
        <f>J202</f>
        <v>0</v>
      </c>
      <c r="K67" s="201"/>
    </row>
    <row r="68" s="8" customFormat="1" ht="24.96" customHeight="1">
      <c r="B68" s="188"/>
      <c r="C68" s="189"/>
      <c r="D68" s="190" t="s">
        <v>145</v>
      </c>
      <c r="E68" s="191"/>
      <c r="F68" s="191"/>
      <c r="G68" s="191"/>
      <c r="H68" s="191"/>
      <c r="I68" s="192"/>
      <c r="J68" s="193">
        <f>J204</f>
        <v>0</v>
      </c>
      <c r="K68" s="194"/>
    </row>
    <row r="69" s="9" customFormat="1" ht="19.92" customHeight="1">
      <c r="B69" s="195"/>
      <c r="C69" s="196"/>
      <c r="D69" s="197" t="s">
        <v>146</v>
      </c>
      <c r="E69" s="198"/>
      <c r="F69" s="198"/>
      <c r="G69" s="198"/>
      <c r="H69" s="198"/>
      <c r="I69" s="199"/>
      <c r="J69" s="200">
        <f>J205</f>
        <v>0</v>
      </c>
      <c r="K69" s="201"/>
    </row>
    <row r="70" s="9" customFormat="1" ht="19.92" customHeight="1">
      <c r="B70" s="195"/>
      <c r="C70" s="196"/>
      <c r="D70" s="197" t="s">
        <v>147</v>
      </c>
      <c r="E70" s="198"/>
      <c r="F70" s="198"/>
      <c r="G70" s="198"/>
      <c r="H70" s="198"/>
      <c r="I70" s="199"/>
      <c r="J70" s="200">
        <f>J224</f>
        <v>0</v>
      </c>
      <c r="K70" s="201"/>
    </row>
    <row r="71" s="9" customFormat="1" ht="19.92" customHeight="1">
      <c r="B71" s="195"/>
      <c r="C71" s="196"/>
      <c r="D71" s="197" t="s">
        <v>148</v>
      </c>
      <c r="E71" s="198"/>
      <c r="F71" s="198"/>
      <c r="G71" s="198"/>
      <c r="H71" s="198"/>
      <c r="I71" s="199"/>
      <c r="J71" s="200">
        <f>J240</f>
        <v>0</v>
      </c>
      <c r="K71" s="201"/>
    </row>
    <row r="72" s="9" customFormat="1" ht="19.92" customHeight="1">
      <c r="B72" s="195"/>
      <c r="C72" s="196"/>
      <c r="D72" s="197" t="s">
        <v>149</v>
      </c>
      <c r="E72" s="198"/>
      <c r="F72" s="198"/>
      <c r="G72" s="198"/>
      <c r="H72" s="198"/>
      <c r="I72" s="199"/>
      <c r="J72" s="200">
        <f>J254</f>
        <v>0</v>
      </c>
      <c r="K72" s="201"/>
    </row>
    <row r="73" s="8" customFormat="1" ht="24.96" customHeight="1">
      <c r="B73" s="188"/>
      <c r="C73" s="189"/>
      <c r="D73" s="190" t="s">
        <v>150</v>
      </c>
      <c r="E73" s="191"/>
      <c r="F73" s="191"/>
      <c r="G73" s="191"/>
      <c r="H73" s="191"/>
      <c r="I73" s="192"/>
      <c r="J73" s="193">
        <f>J270</f>
        <v>0</v>
      </c>
      <c r="K73" s="194"/>
    </row>
    <row r="74" s="9" customFormat="1" ht="19.92" customHeight="1">
      <c r="B74" s="195"/>
      <c r="C74" s="196"/>
      <c r="D74" s="197" t="s">
        <v>151</v>
      </c>
      <c r="E74" s="198"/>
      <c r="F74" s="198"/>
      <c r="G74" s="198"/>
      <c r="H74" s="198"/>
      <c r="I74" s="199"/>
      <c r="J74" s="200">
        <f>J271</f>
        <v>0</v>
      </c>
      <c r="K74" s="201"/>
    </row>
    <row r="75" s="8" customFormat="1" ht="24.96" customHeight="1">
      <c r="B75" s="188"/>
      <c r="C75" s="189"/>
      <c r="D75" s="190" t="s">
        <v>152</v>
      </c>
      <c r="E75" s="191"/>
      <c r="F75" s="191"/>
      <c r="G75" s="191"/>
      <c r="H75" s="191"/>
      <c r="I75" s="192"/>
      <c r="J75" s="193">
        <f>J280</f>
        <v>0</v>
      </c>
      <c r="K75" s="194"/>
    </row>
    <row r="76" s="1" customFormat="1" ht="21.84" customHeight="1">
      <c r="B76" s="45"/>
      <c r="C76" s="46"/>
      <c r="D76" s="46"/>
      <c r="E76" s="46"/>
      <c r="F76" s="46"/>
      <c r="G76" s="46"/>
      <c r="H76" s="46"/>
      <c r="I76" s="155"/>
      <c r="J76" s="46"/>
      <c r="K76" s="50"/>
    </row>
    <row r="77" s="1" customFormat="1" ht="6.96" customHeight="1">
      <c r="B77" s="66"/>
      <c r="C77" s="67"/>
      <c r="D77" s="67"/>
      <c r="E77" s="67"/>
      <c r="F77" s="67"/>
      <c r="G77" s="67"/>
      <c r="H77" s="67"/>
      <c r="I77" s="177"/>
      <c r="J77" s="67"/>
      <c r="K77" s="68"/>
    </row>
    <row r="81" s="1" customFormat="1" ht="6.96" customHeight="1">
      <c r="B81" s="69"/>
      <c r="C81" s="70"/>
      <c r="D81" s="70"/>
      <c r="E81" s="70"/>
      <c r="F81" s="70"/>
      <c r="G81" s="70"/>
      <c r="H81" s="70"/>
      <c r="I81" s="180"/>
      <c r="J81" s="70"/>
      <c r="K81" s="70"/>
      <c r="L81" s="71"/>
    </row>
    <row r="82" s="1" customFormat="1" ht="36.96" customHeight="1">
      <c r="B82" s="45"/>
      <c r="C82" s="72" t="s">
        <v>153</v>
      </c>
      <c r="D82" s="73"/>
      <c r="E82" s="73"/>
      <c r="F82" s="73"/>
      <c r="G82" s="73"/>
      <c r="H82" s="73"/>
      <c r="I82" s="202"/>
      <c r="J82" s="73"/>
      <c r="K82" s="73"/>
      <c r="L82" s="71"/>
    </row>
    <row r="83" s="1" customFormat="1" ht="6.96" customHeight="1">
      <c r="B83" s="45"/>
      <c r="C83" s="73"/>
      <c r="D83" s="73"/>
      <c r="E83" s="73"/>
      <c r="F83" s="73"/>
      <c r="G83" s="73"/>
      <c r="H83" s="73"/>
      <c r="I83" s="202"/>
      <c r="J83" s="73"/>
      <c r="K83" s="73"/>
      <c r="L83" s="71"/>
    </row>
    <row r="84" s="1" customFormat="1" ht="14.4" customHeight="1">
      <c r="B84" s="45"/>
      <c r="C84" s="75" t="s">
        <v>18</v>
      </c>
      <c r="D84" s="73"/>
      <c r="E84" s="73"/>
      <c r="F84" s="73"/>
      <c r="G84" s="73"/>
      <c r="H84" s="73"/>
      <c r="I84" s="202"/>
      <c r="J84" s="73"/>
      <c r="K84" s="73"/>
      <c r="L84" s="71"/>
    </row>
    <row r="85" s="1" customFormat="1" ht="16.5" customHeight="1">
      <c r="B85" s="45"/>
      <c r="C85" s="73"/>
      <c r="D85" s="73"/>
      <c r="E85" s="203" t="str">
        <f>E7</f>
        <v>Oprava výtahů v koridorových ŽST. v úseku Vraňany - Děčín</v>
      </c>
      <c r="F85" s="75"/>
      <c r="G85" s="75"/>
      <c r="H85" s="75"/>
      <c r="I85" s="202"/>
      <c r="J85" s="73"/>
      <c r="K85" s="73"/>
      <c r="L85" s="71"/>
    </row>
    <row r="86">
      <c r="B86" s="27"/>
      <c r="C86" s="75" t="s">
        <v>125</v>
      </c>
      <c r="D86" s="204"/>
      <c r="E86" s="204"/>
      <c r="F86" s="204"/>
      <c r="G86" s="204"/>
      <c r="H86" s="204"/>
      <c r="I86" s="147"/>
      <c r="J86" s="204"/>
      <c r="K86" s="204"/>
      <c r="L86" s="205"/>
    </row>
    <row r="87" s="1" customFormat="1" ht="16.5" customHeight="1">
      <c r="B87" s="45"/>
      <c r="C87" s="73"/>
      <c r="D87" s="73"/>
      <c r="E87" s="203" t="s">
        <v>1132</v>
      </c>
      <c r="F87" s="73"/>
      <c r="G87" s="73"/>
      <c r="H87" s="73"/>
      <c r="I87" s="202"/>
      <c r="J87" s="73"/>
      <c r="K87" s="73"/>
      <c r="L87" s="71"/>
    </row>
    <row r="88" s="1" customFormat="1" ht="14.4" customHeight="1">
      <c r="B88" s="45"/>
      <c r="C88" s="75" t="s">
        <v>127</v>
      </c>
      <c r="D88" s="73"/>
      <c r="E88" s="73"/>
      <c r="F88" s="73"/>
      <c r="G88" s="73"/>
      <c r="H88" s="73"/>
      <c r="I88" s="202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E11</f>
        <v>01 - DOLNÍ BEŘKOVCE - NÁSTUPIŠTĚ</v>
      </c>
      <c r="F89" s="73"/>
      <c r="G89" s="73"/>
      <c r="H89" s="73"/>
      <c r="I89" s="202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202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206" t="str">
        <f>F14</f>
        <v>Železniční stanice - Dolní Beřkovice</v>
      </c>
      <c r="G91" s="73"/>
      <c r="H91" s="73"/>
      <c r="I91" s="207" t="s">
        <v>25</v>
      </c>
      <c r="J91" s="84" t="str">
        <f>IF(J14="","",J14)</f>
        <v>11. 9. 2018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202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206" t="str">
        <f>E17</f>
        <v>Správa železniční dopravní cesty, Dlážděná, P1</v>
      </c>
      <c r="G93" s="73"/>
      <c r="H93" s="73"/>
      <c r="I93" s="207" t="s">
        <v>33</v>
      </c>
      <c r="J93" s="206" t="str">
        <f>E23</f>
        <v xml:space="preserve"> 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206" t="str">
        <f>IF(E20="","",E20)</f>
        <v/>
      </c>
      <c r="G94" s="73"/>
      <c r="H94" s="73"/>
      <c r="I94" s="202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202"/>
      <c r="J95" s="73"/>
      <c r="K95" s="73"/>
      <c r="L95" s="71"/>
    </row>
    <row r="96" s="10" customFormat="1" ht="29.28" customHeight="1">
      <c r="B96" s="208"/>
      <c r="C96" s="209" t="s">
        <v>154</v>
      </c>
      <c r="D96" s="210" t="s">
        <v>57</v>
      </c>
      <c r="E96" s="210" t="s">
        <v>53</v>
      </c>
      <c r="F96" s="210" t="s">
        <v>155</v>
      </c>
      <c r="G96" s="210" t="s">
        <v>156</v>
      </c>
      <c r="H96" s="210" t="s">
        <v>157</v>
      </c>
      <c r="I96" s="211" t="s">
        <v>158</v>
      </c>
      <c r="J96" s="210" t="s">
        <v>135</v>
      </c>
      <c r="K96" s="212" t="s">
        <v>159</v>
      </c>
      <c r="L96" s="213"/>
      <c r="M96" s="101" t="s">
        <v>160</v>
      </c>
      <c r="N96" s="102" t="s">
        <v>42</v>
      </c>
      <c r="O96" s="102" t="s">
        <v>161</v>
      </c>
      <c r="P96" s="102" t="s">
        <v>162</v>
      </c>
      <c r="Q96" s="102" t="s">
        <v>163</v>
      </c>
      <c r="R96" s="102" t="s">
        <v>164</v>
      </c>
      <c r="S96" s="102" t="s">
        <v>165</v>
      </c>
      <c r="T96" s="103" t="s">
        <v>166</v>
      </c>
    </row>
    <row r="97" s="1" customFormat="1" ht="29.28" customHeight="1">
      <c r="B97" s="45"/>
      <c r="C97" s="107" t="s">
        <v>136</v>
      </c>
      <c r="D97" s="73"/>
      <c r="E97" s="73"/>
      <c r="F97" s="73"/>
      <c r="G97" s="73"/>
      <c r="H97" s="73"/>
      <c r="I97" s="202"/>
      <c r="J97" s="214">
        <f>BK97</f>
        <v>0</v>
      </c>
      <c r="K97" s="73"/>
      <c r="L97" s="71"/>
      <c r="M97" s="104"/>
      <c r="N97" s="105"/>
      <c r="O97" s="105"/>
      <c r="P97" s="215">
        <f>P98+P204+P270+P280</f>
        <v>0</v>
      </c>
      <c r="Q97" s="105"/>
      <c r="R97" s="215">
        <f>R98+R204+R270+R280</f>
        <v>1.2368341200000002</v>
      </c>
      <c r="S97" s="105"/>
      <c r="T97" s="216">
        <f>T98+T204+T270+T280</f>
        <v>0.88822732999999998</v>
      </c>
      <c r="AT97" s="23" t="s">
        <v>71</v>
      </c>
      <c r="AU97" s="23" t="s">
        <v>137</v>
      </c>
      <c r="BK97" s="217">
        <f>BK98+BK204+BK270+BK280</f>
        <v>0</v>
      </c>
    </row>
    <row r="98" s="11" customFormat="1" ht="37.44" customHeight="1">
      <c r="B98" s="218"/>
      <c r="C98" s="219"/>
      <c r="D98" s="220" t="s">
        <v>71</v>
      </c>
      <c r="E98" s="221" t="s">
        <v>167</v>
      </c>
      <c r="F98" s="221" t="s">
        <v>168</v>
      </c>
      <c r="G98" s="219"/>
      <c r="H98" s="219"/>
      <c r="I98" s="222"/>
      <c r="J98" s="223">
        <f>BK98</f>
        <v>0</v>
      </c>
      <c r="K98" s="219"/>
      <c r="L98" s="224"/>
      <c r="M98" s="225"/>
      <c r="N98" s="226"/>
      <c r="O98" s="226"/>
      <c r="P98" s="227">
        <f>P99+P101+P111+P152+P192+P202</f>
        <v>0</v>
      </c>
      <c r="Q98" s="226"/>
      <c r="R98" s="227">
        <f>R99+R101+R111+R152+R192+R202</f>
        <v>0.95098110000000025</v>
      </c>
      <c r="S98" s="226"/>
      <c r="T98" s="228">
        <f>T99+T101+T111+T152+T192+T202</f>
        <v>0.77323200000000003</v>
      </c>
      <c r="AR98" s="229" t="s">
        <v>76</v>
      </c>
      <c r="AT98" s="230" t="s">
        <v>71</v>
      </c>
      <c r="AU98" s="230" t="s">
        <v>72</v>
      </c>
      <c r="AY98" s="229" t="s">
        <v>169</v>
      </c>
      <c r="BK98" s="231">
        <f>BK99+BK101+BK111+BK152+BK192+BK202</f>
        <v>0</v>
      </c>
    </row>
    <row r="99" s="11" customFormat="1" ht="19.92" customHeight="1">
      <c r="B99" s="218"/>
      <c r="C99" s="219"/>
      <c r="D99" s="220" t="s">
        <v>71</v>
      </c>
      <c r="E99" s="232" t="s">
        <v>170</v>
      </c>
      <c r="F99" s="232" t="s">
        <v>171</v>
      </c>
      <c r="G99" s="219"/>
      <c r="H99" s="219"/>
      <c r="I99" s="222"/>
      <c r="J99" s="233">
        <f>BK99</f>
        <v>0</v>
      </c>
      <c r="K99" s="219"/>
      <c r="L99" s="224"/>
      <c r="M99" s="225"/>
      <c r="N99" s="226"/>
      <c r="O99" s="226"/>
      <c r="P99" s="227">
        <f>P100</f>
        <v>0</v>
      </c>
      <c r="Q99" s="226"/>
      <c r="R99" s="227">
        <f>R100</f>
        <v>0</v>
      </c>
      <c r="S99" s="226"/>
      <c r="T99" s="228">
        <f>T100</f>
        <v>0</v>
      </c>
      <c r="AR99" s="229" t="s">
        <v>76</v>
      </c>
      <c r="AT99" s="230" t="s">
        <v>71</v>
      </c>
      <c r="AU99" s="230" t="s">
        <v>76</v>
      </c>
      <c r="AY99" s="229" t="s">
        <v>169</v>
      </c>
      <c r="BK99" s="231">
        <f>BK100</f>
        <v>0</v>
      </c>
    </row>
    <row r="100" s="1" customFormat="1" ht="16.5" customHeight="1">
      <c r="B100" s="45"/>
      <c r="C100" s="234" t="s">
        <v>76</v>
      </c>
      <c r="D100" s="234" t="s">
        <v>172</v>
      </c>
      <c r="E100" s="235" t="s">
        <v>173</v>
      </c>
      <c r="F100" s="236" t="s">
        <v>174</v>
      </c>
      <c r="G100" s="237" t="s">
        <v>175</v>
      </c>
      <c r="H100" s="238">
        <v>1</v>
      </c>
      <c r="I100" s="239"/>
      <c r="J100" s="240">
        <f>ROUND(I100*H100,2)</f>
        <v>0</v>
      </c>
      <c r="K100" s="236" t="s">
        <v>21</v>
      </c>
      <c r="L100" s="71"/>
      <c r="M100" s="241" t="s">
        <v>21</v>
      </c>
      <c r="N100" s="242" t="s">
        <v>43</v>
      </c>
      <c r="O100" s="46"/>
      <c r="P100" s="243">
        <f>O100*H100</f>
        <v>0</v>
      </c>
      <c r="Q100" s="243">
        <v>0</v>
      </c>
      <c r="R100" s="243">
        <f>Q100*H100</f>
        <v>0</v>
      </c>
      <c r="S100" s="243">
        <v>0</v>
      </c>
      <c r="T100" s="244">
        <f>S100*H100</f>
        <v>0</v>
      </c>
      <c r="AR100" s="23" t="s">
        <v>95</v>
      </c>
      <c r="AT100" s="23" t="s">
        <v>172</v>
      </c>
      <c r="AU100" s="23" t="s">
        <v>80</v>
      </c>
      <c r="AY100" s="23" t="s">
        <v>169</v>
      </c>
      <c r="BE100" s="245">
        <f>IF(N100="základní",J100,0)</f>
        <v>0</v>
      </c>
      <c r="BF100" s="245">
        <f>IF(N100="snížená",J100,0)</f>
        <v>0</v>
      </c>
      <c r="BG100" s="245">
        <f>IF(N100="zákl. přenesená",J100,0)</f>
        <v>0</v>
      </c>
      <c r="BH100" s="245">
        <f>IF(N100="sníž. přenesená",J100,0)</f>
        <v>0</v>
      </c>
      <c r="BI100" s="245">
        <f>IF(N100="nulová",J100,0)</f>
        <v>0</v>
      </c>
      <c r="BJ100" s="23" t="s">
        <v>76</v>
      </c>
      <c r="BK100" s="245">
        <f>ROUND(I100*H100,2)</f>
        <v>0</v>
      </c>
      <c r="BL100" s="23" t="s">
        <v>95</v>
      </c>
      <c r="BM100" s="23" t="s">
        <v>1135</v>
      </c>
    </row>
    <row r="101" s="11" customFormat="1" ht="29.88" customHeight="1">
      <c r="B101" s="218"/>
      <c r="C101" s="219"/>
      <c r="D101" s="220" t="s">
        <v>71</v>
      </c>
      <c r="E101" s="232" t="s">
        <v>91</v>
      </c>
      <c r="F101" s="232" t="s">
        <v>177</v>
      </c>
      <c r="G101" s="219"/>
      <c r="H101" s="219"/>
      <c r="I101" s="222"/>
      <c r="J101" s="233">
        <f>BK101</f>
        <v>0</v>
      </c>
      <c r="K101" s="219"/>
      <c r="L101" s="224"/>
      <c r="M101" s="225"/>
      <c r="N101" s="226"/>
      <c r="O101" s="226"/>
      <c r="P101" s="227">
        <f>SUM(P102:P110)</f>
        <v>0</v>
      </c>
      <c r="Q101" s="226"/>
      <c r="R101" s="227">
        <f>SUM(R102:R110)</f>
        <v>0.10585777999999999</v>
      </c>
      <c r="S101" s="226"/>
      <c r="T101" s="228">
        <f>SUM(T102:T110)</f>
        <v>0</v>
      </c>
      <c r="AR101" s="229" t="s">
        <v>76</v>
      </c>
      <c r="AT101" s="230" t="s">
        <v>71</v>
      </c>
      <c r="AU101" s="230" t="s">
        <v>76</v>
      </c>
      <c r="AY101" s="229" t="s">
        <v>169</v>
      </c>
      <c r="BK101" s="231">
        <f>SUM(BK102:BK110)</f>
        <v>0</v>
      </c>
    </row>
    <row r="102" s="1" customFormat="1" ht="25.5" customHeight="1">
      <c r="B102" s="45"/>
      <c r="C102" s="234" t="s">
        <v>80</v>
      </c>
      <c r="D102" s="234" t="s">
        <v>172</v>
      </c>
      <c r="E102" s="235" t="s">
        <v>178</v>
      </c>
      <c r="F102" s="236" t="s">
        <v>179</v>
      </c>
      <c r="G102" s="237" t="s">
        <v>180</v>
      </c>
      <c r="H102" s="238">
        <v>0.035999999999999997</v>
      </c>
      <c r="I102" s="239"/>
      <c r="J102" s="240">
        <f>ROUND(I102*H102,2)</f>
        <v>0</v>
      </c>
      <c r="K102" s="236" t="s">
        <v>181</v>
      </c>
      <c r="L102" s="71"/>
      <c r="M102" s="241" t="s">
        <v>21</v>
      </c>
      <c r="N102" s="242" t="s">
        <v>43</v>
      </c>
      <c r="O102" s="46"/>
      <c r="P102" s="243">
        <f>O102*H102</f>
        <v>0</v>
      </c>
      <c r="Q102" s="243">
        <v>1.07965</v>
      </c>
      <c r="R102" s="243">
        <f>Q102*H102</f>
        <v>0.038867399999999996</v>
      </c>
      <c r="S102" s="243">
        <v>0</v>
      </c>
      <c r="T102" s="244">
        <f>S102*H102</f>
        <v>0</v>
      </c>
      <c r="AR102" s="23" t="s">
        <v>95</v>
      </c>
      <c r="AT102" s="23" t="s">
        <v>172</v>
      </c>
      <c r="AU102" s="23" t="s">
        <v>80</v>
      </c>
      <c r="AY102" s="23" t="s">
        <v>169</v>
      </c>
      <c r="BE102" s="245">
        <f>IF(N102="základní",J102,0)</f>
        <v>0</v>
      </c>
      <c r="BF102" s="245">
        <f>IF(N102="snížená",J102,0)</f>
        <v>0</v>
      </c>
      <c r="BG102" s="245">
        <f>IF(N102="zákl. přenesená",J102,0)</f>
        <v>0</v>
      </c>
      <c r="BH102" s="245">
        <f>IF(N102="sníž. přenesená",J102,0)</f>
        <v>0</v>
      </c>
      <c r="BI102" s="245">
        <f>IF(N102="nulová",J102,0)</f>
        <v>0</v>
      </c>
      <c r="BJ102" s="23" t="s">
        <v>76</v>
      </c>
      <c r="BK102" s="245">
        <f>ROUND(I102*H102,2)</f>
        <v>0</v>
      </c>
      <c r="BL102" s="23" t="s">
        <v>95</v>
      </c>
      <c r="BM102" s="23" t="s">
        <v>1136</v>
      </c>
    </row>
    <row r="103" s="12" customFormat="1">
      <c r="B103" s="246"/>
      <c r="C103" s="247"/>
      <c r="D103" s="248" t="s">
        <v>183</v>
      </c>
      <c r="E103" s="249" t="s">
        <v>21</v>
      </c>
      <c r="F103" s="250" t="s">
        <v>871</v>
      </c>
      <c r="G103" s="247"/>
      <c r="H103" s="251">
        <v>0.035999999999999997</v>
      </c>
      <c r="I103" s="252"/>
      <c r="J103" s="247"/>
      <c r="K103" s="247"/>
      <c r="L103" s="253"/>
      <c r="M103" s="254"/>
      <c r="N103" s="255"/>
      <c r="O103" s="255"/>
      <c r="P103" s="255"/>
      <c r="Q103" s="255"/>
      <c r="R103" s="255"/>
      <c r="S103" s="255"/>
      <c r="T103" s="256"/>
      <c r="AT103" s="257" t="s">
        <v>183</v>
      </c>
      <c r="AU103" s="257" t="s">
        <v>80</v>
      </c>
      <c r="AV103" s="12" t="s">
        <v>80</v>
      </c>
      <c r="AW103" s="12" t="s">
        <v>35</v>
      </c>
      <c r="AX103" s="12" t="s">
        <v>76</v>
      </c>
      <c r="AY103" s="257" t="s">
        <v>169</v>
      </c>
    </row>
    <row r="104" s="1" customFormat="1" ht="25.5" customHeight="1">
      <c r="B104" s="45"/>
      <c r="C104" s="234" t="s">
        <v>91</v>
      </c>
      <c r="D104" s="234" t="s">
        <v>172</v>
      </c>
      <c r="E104" s="235" t="s">
        <v>185</v>
      </c>
      <c r="F104" s="236" t="s">
        <v>186</v>
      </c>
      <c r="G104" s="237" t="s">
        <v>187</v>
      </c>
      <c r="H104" s="238">
        <v>0.047</v>
      </c>
      <c r="I104" s="239"/>
      <c r="J104" s="240">
        <f>ROUND(I104*H104,2)</f>
        <v>0</v>
      </c>
      <c r="K104" s="236" t="s">
        <v>181</v>
      </c>
      <c r="L104" s="71"/>
      <c r="M104" s="241" t="s">
        <v>21</v>
      </c>
      <c r="N104" s="242" t="s">
        <v>43</v>
      </c>
      <c r="O104" s="46"/>
      <c r="P104" s="243">
        <f>O104*H104</f>
        <v>0</v>
      </c>
      <c r="Q104" s="243">
        <v>0.019539999999999998</v>
      </c>
      <c r="R104" s="243">
        <f>Q104*H104</f>
        <v>0.00091837999999999989</v>
      </c>
      <c r="S104" s="243">
        <v>0</v>
      </c>
      <c r="T104" s="244">
        <f>S104*H104</f>
        <v>0</v>
      </c>
      <c r="AR104" s="23" t="s">
        <v>95</v>
      </c>
      <c r="AT104" s="23" t="s">
        <v>172</v>
      </c>
      <c r="AU104" s="23" t="s">
        <v>80</v>
      </c>
      <c r="AY104" s="23" t="s">
        <v>169</v>
      </c>
      <c r="BE104" s="245">
        <f>IF(N104="základní",J104,0)</f>
        <v>0</v>
      </c>
      <c r="BF104" s="245">
        <f>IF(N104="snížená",J104,0)</f>
        <v>0</v>
      </c>
      <c r="BG104" s="245">
        <f>IF(N104="zákl. přenesená",J104,0)</f>
        <v>0</v>
      </c>
      <c r="BH104" s="245">
        <f>IF(N104="sníž. přenesená",J104,0)</f>
        <v>0</v>
      </c>
      <c r="BI104" s="245">
        <f>IF(N104="nulová",J104,0)</f>
        <v>0</v>
      </c>
      <c r="BJ104" s="23" t="s">
        <v>76</v>
      </c>
      <c r="BK104" s="245">
        <f>ROUND(I104*H104,2)</f>
        <v>0</v>
      </c>
      <c r="BL104" s="23" t="s">
        <v>95</v>
      </c>
      <c r="BM104" s="23" t="s">
        <v>1137</v>
      </c>
    </row>
    <row r="105" s="12" customFormat="1">
      <c r="B105" s="246"/>
      <c r="C105" s="247"/>
      <c r="D105" s="248" t="s">
        <v>183</v>
      </c>
      <c r="E105" s="249" t="s">
        <v>21</v>
      </c>
      <c r="F105" s="250" t="s">
        <v>189</v>
      </c>
      <c r="G105" s="247"/>
      <c r="H105" s="251">
        <v>0.047</v>
      </c>
      <c r="I105" s="252"/>
      <c r="J105" s="247"/>
      <c r="K105" s="247"/>
      <c r="L105" s="253"/>
      <c r="M105" s="254"/>
      <c r="N105" s="255"/>
      <c r="O105" s="255"/>
      <c r="P105" s="255"/>
      <c r="Q105" s="255"/>
      <c r="R105" s="255"/>
      <c r="S105" s="255"/>
      <c r="T105" s="256"/>
      <c r="AT105" s="257" t="s">
        <v>183</v>
      </c>
      <c r="AU105" s="257" t="s">
        <v>80</v>
      </c>
      <c r="AV105" s="12" t="s">
        <v>80</v>
      </c>
      <c r="AW105" s="12" t="s">
        <v>35</v>
      </c>
      <c r="AX105" s="12" t="s">
        <v>76</v>
      </c>
      <c r="AY105" s="257" t="s">
        <v>169</v>
      </c>
    </row>
    <row r="106" s="1" customFormat="1" ht="16.5" customHeight="1">
      <c r="B106" s="45"/>
      <c r="C106" s="258" t="s">
        <v>95</v>
      </c>
      <c r="D106" s="258" t="s">
        <v>190</v>
      </c>
      <c r="E106" s="259" t="s">
        <v>191</v>
      </c>
      <c r="F106" s="260" t="s">
        <v>192</v>
      </c>
      <c r="G106" s="261" t="s">
        <v>187</v>
      </c>
      <c r="H106" s="262">
        <v>0.050999999999999997</v>
      </c>
      <c r="I106" s="263"/>
      <c r="J106" s="264">
        <f>ROUND(I106*H106,2)</f>
        <v>0</v>
      </c>
      <c r="K106" s="260" t="s">
        <v>181</v>
      </c>
      <c r="L106" s="265"/>
      <c r="M106" s="266" t="s">
        <v>21</v>
      </c>
      <c r="N106" s="267" t="s">
        <v>43</v>
      </c>
      <c r="O106" s="46"/>
      <c r="P106" s="243">
        <f>O106*H106</f>
        <v>0</v>
      </c>
      <c r="Q106" s="243">
        <v>1</v>
      </c>
      <c r="R106" s="243">
        <f>Q106*H106</f>
        <v>0.050999999999999997</v>
      </c>
      <c r="S106" s="243">
        <v>0</v>
      </c>
      <c r="T106" s="244">
        <f>S106*H106</f>
        <v>0</v>
      </c>
      <c r="AR106" s="23" t="s">
        <v>114</v>
      </c>
      <c r="AT106" s="23" t="s">
        <v>190</v>
      </c>
      <c r="AU106" s="23" t="s">
        <v>80</v>
      </c>
      <c r="AY106" s="23" t="s">
        <v>169</v>
      </c>
      <c r="BE106" s="245">
        <f>IF(N106="základní",J106,0)</f>
        <v>0</v>
      </c>
      <c r="BF106" s="245">
        <f>IF(N106="snížená",J106,0)</f>
        <v>0</v>
      </c>
      <c r="BG106" s="245">
        <f>IF(N106="zákl. přenesená",J106,0)</f>
        <v>0</v>
      </c>
      <c r="BH106" s="245">
        <f>IF(N106="sníž. přenesená",J106,0)</f>
        <v>0</v>
      </c>
      <c r="BI106" s="245">
        <f>IF(N106="nulová",J106,0)</f>
        <v>0</v>
      </c>
      <c r="BJ106" s="23" t="s">
        <v>76</v>
      </c>
      <c r="BK106" s="245">
        <f>ROUND(I106*H106,2)</f>
        <v>0</v>
      </c>
      <c r="BL106" s="23" t="s">
        <v>95</v>
      </c>
      <c r="BM106" s="23" t="s">
        <v>1138</v>
      </c>
    </row>
    <row r="107" s="1" customFormat="1">
      <c r="B107" s="45"/>
      <c r="C107" s="73"/>
      <c r="D107" s="248" t="s">
        <v>194</v>
      </c>
      <c r="E107" s="73"/>
      <c r="F107" s="268" t="s">
        <v>195</v>
      </c>
      <c r="G107" s="73"/>
      <c r="H107" s="73"/>
      <c r="I107" s="202"/>
      <c r="J107" s="73"/>
      <c r="K107" s="73"/>
      <c r="L107" s="71"/>
      <c r="M107" s="269"/>
      <c r="N107" s="46"/>
      <c r="O107" s="46"/>
      <c r="P107" s="46"/>
      <c r="Q107" s="46"/>
      <c r="R107" s="46"/>
      <c r="S107" s="46"/>
      <c r="T107" s="94"/>
      <c r="AT107" s="23" t="s">
        <v>194</v>
      </c>
      <c r="AU107" s="23" t="s">
        <v>80</v>
      </c>
    </row>
    <row r="108" s="12" customFormat="1">
      <c r="B108" s="246"/>
      <c r="C108" s="247"/>
      <c r="D108" s="248" t="s">
        <v>183</v>
      </c>
      <c r="E108" s="249" t="s">
        <v>21</v>
      </c>
      <c r="F108" s="250" t="s">
        <v>196</v>
      </c>
      <c r="G108" s="247"/>
      <c r="H108" s="251">
        <v>0.050999999999999997</v>
      </c>
      <c r="I108" s="252"/>
      <c r="J108" s="247"/>
      <c r="K108" s="247"/>
      <c r="L108" s="253"/>
      <c r="M108" s="254"/>
      <c r="N108" s="255"/>
      <c r="O108" s="255"/>
      <c r="P108" s="255"/>
      <c r="Q108" s="255"/>
      <c r="R108" s="255"/>
      <c r="S108" s="255"/>
      <c r="T108" s="256"/>
      <c r="AT108" s="257" t="s">
        <v>183</v>
      </c>
      <c r="AU108" s="257" t="s">
        <v>80</v>
      </c>
      <c r="AV108" s="12" t="s">
        <v>80</v>
      </c>
      <c r="AW108" s="12" t="s">
        <v>35</v>
      </c>
      <c r="AX108" s="12" t="s">
        <v>76</v>
      </c>
      <c r="AY108" s="257" t="s">
        <v>169</v>
      </c>
    </row>
    <row r="109" s="1" customFormat="1" ht="25.5" customHeight="1">
      <c r="B109" s="45"/>
      <c r="C109" s="234" t="s">
        <v>99</v>
      </c>
      <c r="D109" s="234" t="s">
        <v>172</v>
      </c>
      <c r="E109" s="235" t="s">
        <v>197</v>
      </c>
      <c r="F109" s="236" t="s">
        <v>198</v>
      </c>
      <c r="G109" s="237" t="s">
        <v>199</v>
      </c>
      <c r="H109" s="238">
        <v>1.9199999999999999</v>
      </c>
      <c r="I109" s="239"/>
      <c r="J109" s="240">
        <f>ROUND(I109*H109,2)</f>
        <v>0</v>
      </c>
      <c r="K109" s="236" t="s">
        <v>181</v>
      </c>
      <c r="L109" s="71"/>
      <c r="M109" s="241" t="s">
        <v>21</v>
      </c>
      <c r="N109" s="242" t="s">
        <v>43</v>
      </c>
      <c r="O109" s="46"/>
      <c r="P109" s="243">
        <f>O109*H109</f>
        <v>0</v>
      </c>
      <c r="Q109" s="243">
        <v>0.0078499999999999993</v>
      </c>
      <c r="R109" s="243">
        <f>Q109*H109</f>
        <v>0.015071999999999999</v>
      </c>
      <c r="S109" s="243">
        <v>0</v>
      </c>
      <c r="T109" s="244">
        <f>S109*H109</f>
        <v>0</v>
      </c>
      <c r="AR109" s="23" t="s">
        <v>95</v>
      </c>
      <c r="AT109" s="23" t="s">
        <v>172</v>
      </c>
      <c r="AU109" s="23" t="s">
        <v>80</v>
      </c>
      <c r="AY109" s="23" t="s">
        <v>169</v>
      </c>
      <c r="BE109" s="245">
        <f>IF(N109="základní",J109,0)</f>
        <v>0</v>
      </c>
      <c r="BF109" s="245">
        <f>IF(N109="snížená",J109,0)</f>
        <v>0</v>
      </c>
      <c r="BG109" s="245">
        <f>IF(N109="zákl. přenesená",J109,0)</f>
        <v>0</v>
      </c>
      <c r="BH109" s="245">
        <f>IF(N109="sníž. přenesená",J109,0)</f>
        <v>0</v>
      </c>
      <c r="BI109" s="245">
        <f>IF(N109="nulová",J109,0)</f>
        <v>0</v>
      </c>
      <c r="BJ109" s="23" t="s">
        <v>76</v>
      </c>
      <c r="BK109" s="245">
        <f>ROUND(I109*H109,2)</f>
        <v>0</v>
      </c>
      <c r="BL109" s="23" t="s">
        <v>95</v>
      </c>
      <c r="BM109" s="23" t="s">
        <v>1139</v>
      </c>
    </row>
    <row r="110" s="12" customFormat="1">
      <c r="B110" s="246"/>
      <c r="C110" s="247"/>
      <c r="D110" s="248" t="s">
        <v>183</v>
      </c>
      <c r="E110" s="249" t="s">
        <v>21</v>
      </c>
      <c r="F110" s="250" t="s">
        <v>201</v>
      </c>
      <c r="G110" s="247"/>
      <c r="H110" s="251">
        <v>1.9199999999999999</v>
      </c>
      <c r="I110" s="252"/>
      <c r="J110" s="247"/>
      <c r="K110" s="247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183</v>
      </c>
      <c r="AU110" s="257" t="s">
        <v>80</v>
      </c>
      <c r="AV110" s="12" t="s">
        <v>80</v>
      </c>
      <c r="AW110" s="12" t="s">
        <v>35</v>
      </c>
      <c r="AX110" s="12" t="s">
        <v>76</v>
      </c>
      <c r="AY110" s="257" t="s">
        <v>169</v>
      </c>
    </row>
    <row r="111" s="11" customFormat="1" ht="29.88" customHeight="1">
      <c r="B111" s="218"/>
      <c r="C111" s="219"/>
      <c r="D111" s="220" t="s">
        <v>71</v>
      </c>
      <c r="E111" s="232" t="s">
        <v>104</v>
      </c>
      <c r="F111" s="232" t="s">
        <v>202</v>
      </c>
      <c r="G111" s="219"/>
      <c r="H111" s="219"/>
      <c r="I111" s="222"/>
      <c r="J111" s="233">
        <f>BK111</f>
        <v>0</v>
      </c>
      <c r="K111" s="219"/>
      <c r="L111" s="224"/>
      <c r="M111" s="225"/>
      <c r="N111" s="226"/>
      <c r="O111" s="226"/>
      <c r="P111" s="227">
        <f>SUM(P112:P151)</f>
        <v>0</v>
      </c>
      <c r="Q111" s="226"/>
      <c r="R111" s="227">
        <f>SUM(R112:R151)</f>
        <v>0.68643732000000024</v>
      </c>
      <c r="S111" s="226"/>
      <c r="T111" s="228">
        <f>SUM(T112:T151)</f>
        <v>0</v>
      </c>
      <c r="AR111" s="229" t="s">
        <v>76</v>
      </c>
      <c r="AT111" s="230" t="s">
        <v>71</v>
      </c>
      <c r="AU111" s="230" t="s">
        <v>76</v>
      </c>
      <c r="AY111" s="229" t="s">
        <v>169</v>
      </c>
      <c r="BK111" s="231">
        <f>SUM(BK112:BK151)</f>
        <v>0</v>
      </c>
    </row>
    <row r="112" s="1" customFormat="1" ht="25.5" customHeight="1">
      <c r="B112" s="45"/>
      <c r="C112" s="234" t="s">
        <v>104</v>
      </c>
      <c r="D112" s="234" t="s">
        <v>172</v>
      </c>
      <c r="E112" s="235" t="s">
        <v>203</v>
      </c>
      <c r="F112" s="236" t="s">
        <v>204</v>
      </c>
      <c r="G112" s="237" t="s">
        <v>199</v>
      </c>
      <c r="H112" s="238">
        <v>12.17</v>
      </c>
      <c r="I112" s="239"/>
      <c r="J112" s="240">
        <f>ROUND(I112*H112,2)</f>
        <v>0</v>
      </c>
      <c r="K112" s="236" t="s">
        <v>181</v>
      </c>
      <c r="L112" s="71"/>
      <c r="M112" s="241" t="s">
        <v>21</v>
      </c>
      <c r="N112" s="242" t="s">
        <v>43</v>
      </c>
      <c r="O112" s="46"/>
      <c r="P112" s="243">
        <f>O112*H112</f>
        <v>0</v>
      </c>
      <c r="Q112" s="243">
        <v>0.0073499999999999998</v>
      </c>
      <c r="R112" s="243">
        <f>Q112*H112</f>
        <v>0.089449500000000001</v>
      </c>
      <c r="S112" s="243">
        <v>0</v>
      </c>
      <c r="T112" s="244">
        <f>S112*H112</f>
        <v>0</v>
      </c>
      <c r="AR112" s="23" t="s">
        <v>95</v>
      </c>
      <c r="AT112" s="23" t="s">
        <v>172</v>
      </c>
      <c r="AU112" s="23" t="s">
        <v>80</v>
      </c>
      <c r="AY112" s="23" t="s">
        <v>169</v>
      </c>
      <c r="BE112" s="245">
        <f>IF(N112="základní",J112,0)</f>
        <v>0</v>
      </c>
      <c r="BF112" s="245">
        <f>IF(N112="snížená",J112,0)</f>
        <v>0</v>
      </c>
      <c r="BG112" s="245">
        <f>IF(N112="zákl. přenesená",J112,0)</f>
        <v>0</v>
      </c>
      <c r="BH112" s="245">
        <f>IF(N112="sníž. přenesená",J112,0)</f>
        <v>0</v>
      </c>
      <c r="BI112" s="245">
        <f>IF(N112="nulová",J112,0)</f>
        <v>0</v>
      </c>
      <c r="BJ112" s="23" t="s">
        <v>76</v>
      </c>
      <c r="BK112" s="245">
        <f>ROUND(I112*H112,2)</f>
        <v>0</v>
      </c>
      <c r="BL112" s="23" t="s">
        <v>95</v>
      </c>
      <c r="BM112" s="23" t="s">
        <v>1140</v>
      </c>
    </row>
    <row r="113" s="12" customFormat="1">
      <c r="B113" s="246"/>
      <c r="C113" s="247"/>
      <c r="D113" s="248" t="s">
        <v>183</v>
      </c>
      <c r="E113" s="249" t="s">
        <v>21</v>
      </c>
      <c r="F113" s="250" t="s">
        <v>206</v>
      </c>
      <c r="G113" s="247"/>
      <c r="H113" s="251">
        <v>15.59</v>
      </c>
      <c r="I113" s="252"/>
      <c r="J113" s="247"/>
      <c r="K113" s="247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183</v>
      </c>
      <c r="AU113" s="257" t="s">
        <v>80</v>
      </c>
      <c r="AV113" s="12" t="s">
        <v>80</v>
      </c>
      <c r="AW113" s="12" t="s">
        <v>35</v>
      </c>
      <c r="AX113" s="12" t="s">
        <v>72</v>
      </c>
      <c r="AY113" s="257" t="s">
        <v>169</v>
      </c>
    </row>
    <row r="114" s="12" customFormat="1">
      <c r="B114" s="246"/>
      <c r="C114" s="247"/>
      <c r="D114" s="248" t="s">
        <v>183</v>
      </c>
      <c r="E114" s="249" t="s">
        <v>21</v>
      </c>
      <c r="F114" s="250" t="s">
        <v>207</v>
      </c>
      <c r="G114" s="247"/>
      <c r="H114" s="251">
        <v>-3.6000000000000001</v>
      </c>
      <c r="I114" s="252"/>
      <c r="J114" s="247"/>
      <c r="K114" s="247"/>
      <c r="L114" s="253"/>
      <c r="M114" s="254"/>
      <c r="N114" s="255"/>
      <c r="O114" s="255"/>
      <c r="P114" s="255"/>
      <c r="Q114" s="255"/>
      <c r="R114" s="255"/>
      <c r="S114" s="255"/>
      <c r="T114" s="256"/>
      <c r="AT114" s="257" t="s">
        <v>183</v>
      </c>
      <c r="AU114" s="257" t="s">
        <v>80</v>
      </c>
      <c r="AV114" s="12" t="s">
        <v>80</v>
      </c>
      <c r="AW114" s="12" t="s">
        <v>35</v>
      </c>
      <c r="AX114" s="12" t="s">
        <v>72</v>
      </c>
      <c r="AY114" s="257" t="s">
        <v>169</v>
      </c>
    </row>
    <row r="115" s="12" customFormat="1">
      <c r="B115" s="246"/>
      <c r="C115" s="247"/>
      <c r="D115" s="248" t="s">
        <v>183</v>
      </c>
      <c r="E115" s="249" t="s">
        <v>21</v>
      </c>
      <c r="F115" s="250" t="s">
        <v>208</v>
      </c>
      <c r="G115" s="247"/>
      <c r="H115" s="251">
        <v>0.17999999999999999</v>
      </c>
      <c r="I115" s="252"/>
      <c r="J115" s="247"/>
      <c r="K115" s="247"/>
      <c r="L115" s="253"/>
      <c r="M115" s="254"/>
      <c r="N115" s="255"/>
      <c r="O115" s="255"/>
      <c r="P115" s="255"/>
      <c r="Q115" s="255"/>
      <c r="R115" s="255"/>
      <c r="S115" s="255"/>
      <c r="T115" s="256"/>
      <c r="AT115" s="257" t="s">
        <v>183</v>
      </c>
      <c r="AU115" s="257" t="s">
        <v>80</v>
      </c>
      <c r="AV115" s="12" t="s">
        <v>80</v>
      </c>
      <c r="AW115" s="12" t="s">
        <v>35</v>
      </c>
      <c r="AX115" s="12" t="s">
        <v>72</v>
      </c>
      <c r="AY115" s="257" t="s">
        <v>169</v>
      </c>
    </row>
    <row r="116" s="13" customFormat="1">
      <c r="B116" s="270"/>
      <c r="C116" s="271"/>
      <c r="D116" s="248" t="s">
        <v>183</v>
      </c>
      <c r="E116" s="272" t="s">
        <v>21</v>
      </c>
      <c r="F116" s="273" t="s">
        <v>209</v>
      </c>
      <c r="G116" s="271"/>
      <c r="H116" s="274">
        <v>12.17</v>
      </c>
      <c r="I116" s="275"/>
      <c r="J116" s="271"/>
      <c r="K116" s="271"/>
      <c r="L116" s="276"/>
      <c r="M116" s="277"/>
      <c r="N116" s="278"/>
      <c r="O116" s="278"/>
      <c r="P116" s="278"/>
      <c r="Q116" s="278"/>
      <c r="R116" s="278"/>
      <c r="S116" s="278"/>
      <c r="T116" s="279"/>
      <c r="AT116" s="280" t="s">
        <v>183</v>
      </c>
      <c r="AU116" s="280" t="s">
        <v>80</v>
      </c>
      <c r="AV116" s="13" t="s">
        <v>95</v>
      </c>
      <c r="AW116" s="13" t="s">
        <v>35</v>
      </c>
      <c r="AX116" s="13" t="s">
        <v>76</v>
      </c>
      <c r="AY116" s="280" t="s">
        <v>169</v>
      </c>
    </row>
    <row r="117" s="1" customFormat="1" ht="38.25" customHeight="1">
      <c r="B117" s="45"/>
      <c r="C117" s="234" t="s">
        <v>109</v>
      </c>
      <c r="D117" s="234" t="s">
        <v>172</v>
      </c>
      <c r="E117" s="235" t="s">
        <v>210</v>
      </c>
      <c r="F117" s="236" t="s">
        <v>211</v>
      </c>
      <c r="G117" s="237" t="s">
        <v>199</v>
      </c>
      <c r="H117" s="238">
        <v>12.17</v>
      </c>
      <c r="I117" s="239"/>
      <c r="J117" s="240">
        <f>ROUND(I117*H117,2)</f>
        <v>0</v>
      </c>
      <c r="K117" s="236" t="s">
        <v>181</v>
      </c>
      <c r="L117" s="71"/>
      <c r="M117" s="241" t="s">
        <v>21</v>
      </c>
      <c r="N117" s="242" t="s">
        <v>43</v>
      </c>
      <c r="O117" s="46"/>
      <c r="P117" s="243">
        <f>O117*H117</f>
        <v>0</v>
      </c>
      <c r="Q117" s="243">
        <v>0.018380000000000001</v>
      </c>
      <c r="R117" s="243">
        <f>Q117*H117</f>
        <v>0.22368460000000001</v>
      </c>
      <c r="S117" s="243">
        <v>0</v>
      </c>
      <c r="T117" s="244">
        <f>S117*H117</f>
        <v>0</v>
      </c>
      <c r="AR117" s="23" t="s">
        <v>95</v>
      </c>
      <c r="AT117" s="23" t="s">
        <v>172</v>
      </c>
      <c r="AU117" s="23" t="s">
        <v>80</v>
      </c>
      <c r="AY117" s="23" t="s">
        <v>169</v>
      </c>
      <c r="BE117" s="245">
        <f>IF(N117="základní",J117,0)</f>
        <v>0</v>
      </c>
      <c r="BF117" s="245">
        <f>IF(N117="snížená",J117,0)</f>
        <v>0</v>
      </c>
      <c r="BG117" s="245">
        <f>IF(N117="zákl. přenesená",J117,0)</f>
        <v>0</v>
      </c>
      <c r="BH117" s="245">
        <f>IF(N117="sníž. přenesená",J117,0)</f>
        <v>0</v>
      </c>
      <c r="BI117" s="245">
        <f>IF(N117="nulová",J117,0)</f>
        <v>0</v>
      </c>
      <c r="BJ117" s="23" t="s">
        <v>76</v>
      </c>
      <c r="BK117" s="245">
        <f>ROUND(I117*H117,2)</f>
        <v>0</v>
      </c>
      <c r="BL117" s="23" t="s">
        <v>95</v>
      </c>
      <c r="BM117" s="23" t="s">
        <v>1141</v>
      </c>
    </row>
    <row r="118" s="12" customFormat="1">
      <c r="B118" s="246"/>
      <c r="C118" s="247"/>
      <c r="D118" s="248" t="s">
        <v>183</v>
      </c>
      <c r="E118" s="249" t="s">
        <v>21</v>
      </c>
      <c r="F118" s="250" t="s">
        <v>206</v>
      </c>
      <c r="G118" s="247"/>
      <c r="H118" s="251">
        <v>15.59</v>
      </c>
      <c r="I118" s="252"/>
      <c r="J118" s="247"/>
      <c r="K118" s="247"/>
      <c r="L118" s="253"/>
      <c r="M118" s="254"/>
      <c r="N118" s="255"/>
      <c r="O118" s="255"/>
      <c r="P118" s="255"/>
      <c r="Q118" s="255"/>
      <c r="R118" s="255"/>
      <c r="S118" s="255"/>
      <c r="T118" s="256"/>
      <c r="AT118" s="257" t="s">
        <v>183</v>
      </c>
      <c r="AU118" s="257" t="s">
        <v>80</v>
      </c>
      <c r="AV118" s="12" t="s">
        <v>80</v>
      </c>
      <c r="AW118" s="12" t="s">
        <v>35</v>
      </c>
      <c r="AX118" s="12" t="s">
        <v>72</v>
      </c>
      <c r="AY118" s="257" t="s">
        <v>169</v>
      </c>
    </row>
    <row r="119" s="12" customFormat="1">
      <c r="B119" s="246"/>
      <c r="C119" s="247"/>
      <c r="D119" s="248" t="s">
        <v>183</v>
      </c>
      <c r="E119" s="249" t="s">
        <v>21</v>
      </c>
      <c r="F119" s="250" t="s">
        <v>207</v>
      </c>
      <c r="G119" s="247"/>
      <c r="H119" s="251">
        <v>-3.6000000000000001</v>
      </c>
      <c r="I119" s="252"/>
      <c r="J119" s="247"/>
      <c r="K119" s="247"/>
      <c r="L119" s="253"/>
      <c r="M119" s="254"/>
      <c r="N119" s="255"/>
      <c r="O119" s="255"/>
      <c r="P119" s="255"/>
      <c r="Q119" s="255"/>
      <c r="R119" s="255"/>
      <c r="S119" s="255"/>
      <c r="T119" s="256"/>
      <c r="AT119" s="257" t="s">
        <v>183</v>
      </c>
      <c r="AU119" s="257" t="s">
        <v>80</v>
      </c>
      <c r="AV119" s="12" t="s">
        <v>80</v>
      </c>
      <c r="AW119" s="12" t="s">
        <v>35</v>
      </c>
      <c r="AX119" s="12" t="s">
        <v>72</v>
      </c>
      <c r="AY119" s="257" t="s">
        <v>169</v>
      </c>
    </row>
    <row r="120" s="12" customFormat="1">
      <c r="B120" s="246"/>
      <c r="C120" s="247"/>
      <c r="D120" s="248" t="s">
        <v>183</v>
      </c>
      <c r="E120" s="249" t="s">
        <v>21</v>
      </c>
      <c r="F120" s="250" t="s">
        <v>208</v>
      </c>
      <c r="G120" s="247"/>
      <c r="H120" s="251">
        <v>0.17999999999999999</v>
      </c>
      <c r="I120" s="252"/>
      <c r="J120" s="247"/>
      <c r="K120" s="247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183</v>
      </c>
      <c r="AU120" s="257" t="s">
        <v>80</v>
      </c>
      <c r="AV120" s="12" t="s">
        <v>80</v>
      </c>
      <c r="AW120" s="12" t="s">
        <v>35</v>
      </c>
      <c r="AX120" s="12" t="s">
        <v>72</v>
      </c>
      <c r="AY120" s="257" t="s">
        <v>169</v>
      </c>
    </row>
    <row r="121" s="13" customFormat="1">
      <c r="B121" s="270"/>
      <c r="C121" s="271"/>
      <c r="D121" s="248" t="s">
        <v>183</v>
      </c>
      <c r="E121" s="272" t="s">
        <v>21</v>
      </c>
      <c r="F121" s="273" t="s">
        <v>209</v>
      </c>
      <c r="G121" s="271"/>
      <c r="H121" s="274">
        <v>12.17</v>
      </c>
      <c r="I121" s="275"/>
      <c r="J121" s="271"/>
      <c r="K121" s="271"/>
      <c r="L121" s="276"/>
      <c r="M121" s="277"/>
      <c r="N121" s="278"/>
      <c r="O121" s="278"/>
      <c r="P121" s="278"/>
      <c r="Q121" s="278"/>
      <c r="R121" s="278"/>
      <c r="S121" s="278"/>
      <c r="T121" s="279"/>
      <c r="AT121" s="280" t="s">
        <v>183</v>
      </c>
      <c r="AU121" s="280" t="s">
        <v>80</v>
      </c>
      <c r="AV121" s="13" t="s">
        <v>95</v>
      </c>
      <c r="AW121" s="13" t="s">
        <v>35</v>
      </c>
      <c r="AX121" s="13" t="s">
        <v>76</v>
      </c>
      <c r="AY121" s="280" t="s">
        <v>169</v>
      </c>
    </row>
    <row r="122" s="1" customFormat="1" ht="25.5" customHeight="1">
      <c r="B122" s="45"/>
      <c r="C122" s="234" t="s">
        <v>114</v>
      </c>
      <c r="D122" s="234" t="s">
        <v>172</v>
      </c>
      <c r="E122" s="235" t="s">
        <v>213</v>
      </c>
      <c r="F122" s="236" t="s">
        <v>214</v>
      </c>
      <c r="G122" s="237" t="s">
        <v>199</v>
      </c>
      <c r="H122" s="238">
        <v>12.17</v>
      </c>
      <c r="I122" s="239"/>
      <c r="J122" s="240">
        <f>ROUND(I122*H122,2)</f>
        <v>0</v>
      </c>
      <c r="K122" s="236" t="s">
        <v>181</v>
      </c>
      <c r="L122" s="71"/>
      <c r="M122" s="241" t="s">
        <v>21</v>
      </c>
      <c r="N122" s="242" t="s">
        <v>43</v>
      </c>
      <c r="O122" s="46"/>
      <c r="P122" s="243">
        <f>O122*H122</f>
        <v>0</v>
      </c>
      <c r="Q122" s="243">
        <v>0.0079000000000000008</v>
      </c>
      <c r="R122" s="243">
        <f>Q122*H122</f>
        <v>0.096143000000000006</v>
      </c>
      <c r="S122" s="243">
        <v>0</v>
      </c>
      <c r="T122" s="244">
        <f>S122*H122</f>
        <v>0</v>
      </c>
      <c r="AR122" s="23" t="s">
        <v>95</v>
      </c>
      <c r="AT122" s="23" t="s">
        <v>172</v>
      </c>
      <c r="AU122" s="23" t="s">
        <v>80</v>
      </c>
      <c r="AY122" s="23" t="s">
        <v>169</v>
      </c>
      <c r="BE122" s="245">
        <f>IF(N122="základní",J122,0)</f>
        <v>0</v>
      </c>
      <c r="BF122" s="245">
        <f>IF(N122="snížená",J122,0)</f>
        <v>0</v>
      </c>
      <c r="BG122" s="245">
        <f>IF(N122="zákl. přenesená",J122,0)</f>
        <v>0</v>
      </c>
      <c r="BH122" s="245">
        <f>IF(N122="sníž. přenesená",J122,0)</f>
        <v>0</v>
      </c>
      <c r="BI122" s="245">
        <f>IF(N122="nulová",J122,0)</f>
        <v>0</v>
      </c>
      <c r="BJ122" s="23" t="s">
        <v>76</v>
      </c>
      <c r="BK122" s="245">
        <f>ROUND(I122*H122,2)</f>
        <v>0</v>
      </c>
      <c r="BL122" s="23" t="s">
        <v>95</v>
      </c>
      <c r="BM122" s="23" t="s">
        <v>1142</v>
      </c>
    </row>
    <row r="123" s="1" customFormat="1" ht="16.5" customHeight="1">
      <c r="B123" s="45"/>
      <c r="C123" s="234" t="s">
        <v>216</v>
      </c>
      <c r="D123" s="234" t="s">
        <v>172</v>
      </c>
      <c r="E123" s="235" t="s">
        <v>217</v>
      </c>
      <c r="F123" s="236" t="s">
        <v>218</v>
      </c>
      <c r="G123" s="237" t="s">
        <v>219</v>
      </c>
      <c r="H123" s="238">
        <v>10.44</v>
      </c>
      <c r="I123" s="239"/>
      <c r="J123" s="240">
        <f>ROUND(I123*H123,2)</f>
        <v>0</v>
      </c>
      <c r="K123" s="236" t="s">
        <v>181</v>
      </c>
      <c r="L123" s="71"/>
      <c r="M123" s="241" t="s">
        <v>21</v>
      </c>
      <c r="N123" s="242" t="s">
        <v>43</v>
      </c>
      <c r="O123" s="46"/>
      <c r="P123" s="243">
        <f>O123*H123</f>
        <v>0</v>
      </c>
      <c r="Q123" s="243">
        <v>0.0015</v>
      </c>
      <c r="R123" s="243">
        <f>Q123*H123</f>
        <v>0.01566</v>
      </c>
      <c r="S123" s="243">
        <v>0</v>
      </c>
      <c r="T123" s="244">
        <f>S123*H123</f>
        <v>0</v>
      </c>
      <c r="AR123" s="23" t="s">
        <v>95</v>
      </c>
      <c r="AT123" s="23" t="s">
        <v>172</v>
      </c>
      <c r="AU123" s="23" t="s">
        <v>80</v>
      </c>
      <c r="AY123" s="23" t="s">
        <v>169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23" t="s">
        <v>76</v>
      </c>
      <c r="BK123" s="245">
        <f>ROUND(I123*H123,2)</f>
        <v>0</v>
      </c>
      <c r="BL123" s="23" t="s">
        <v>95</v>
      </c>
      <c r="BM123" s="23" t="s">
        <v>1143</v>
      </c>
    </row>
    <row r="124" s="12" customFormat="1">
      <c r="B124" s="246"/>
      <c r="C124" s="247"/>
      <c r="D124" s="248" t="s">
        <v>183</v>
      </c>
      <c r="E124" s="249" t="s">
        <v>21</v>
      </c>
      <c r="F124" s="250" t="s">
        <v>778</v>
      </c>
      <c r="G124" s="247"/>
      <c r="H124" s="251">
        <v>10.44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183</v>
      </c>
      <c r="AU124" s="257" t="s">
        <v>80</v>
      </c>
      <c r="AV124" s="12" t="s">
        <v>80</v>
      </c>
      <c r="AW124" s="12" t="s">
        <v>35</v>
      </c>
      <c r="AX124" s="12" t="s">
        <v>76</v>
      </c>
      <c r="AY124" s="257" t="s">
        <v>169</v>
      </c>
    </row>
    <row r="125" s="1" customFormat="1" ht="38.25" customHeight="1">
      <c r="B125" s="45"/>
      <c r="C125" s="234" t="s">
        <v>222</v>
      </c>
      <c r="D125" s="234" t="s">
        <v>172</v>
      </c>
      <c r="E125" s="235" t="s">
        <v>223</v>
      </c>
      <c r="F125" s="236" t="s">
        <v>224</v>
      </c>
      <c r="G125" s="237" t="s">
        <v>225</v>
      </c>
      <c r="H125" s="238">
        <v>8</v>
      </c>
      <c r="I125" s="239"/>
      <c r="J125" s="240">
        <f>ROUND(I125*H125,2)</f>
        <v>0</v>
      </c>
      <c r="K125" s="236" t="s">
        <v>181</v>
      </c>
      <c r="L125" s="71"/>
      <c r="M125" s="241" t="s">
        <v>21</v>
      </c>
      <c r="N125" s="242" t="s">
        <v>43</v>
      </c>
      <c r="O125" s="46"/>
      <c r="P125" s="243">
        <f>O125*H125</f>
        <v>0</v>
      </c>
      <c r="Q125" s="243">
        <v>0.01337</v>
      </c>
      <c r="R125" s="243">
        <f>Q125*H125</f>
        <v>0.10696</v>
      </c>
      <c r="S125" s="243">
        <v>0</v>
      </c>
      <c r="T125" s="244">
        <f>S125*H125</f>
        <v>0</v>
      </c>
      <c r="AR125" s="23" t="s">
        <v>95</v>
      </c>
      <c r="AT125" s="23" t="s">
        <v>172</v>
      </c>
      <c r="AU125" s="23" t="s">
        <v>80</v>
      </c>
      <c r="AY125" s="23" t="s">
        <v>169</v>
      </c>
      <c r="BE125" s="245">
        <f>IF(N125="základní",J125,0)</f>
        <v>0</v>
      </c>
      <c r="BF125" s="245">
        <f>IF(N125="snížená",J125,0)</f>
        <v>0</v>
      </c>
      <c r="BG125" s="245">
        <f>IF(N125="zákl. přenesená",J125,0)</f>
        <v>0</v>
      </c>
      <c r="BH125" s="245">
        <f>IF(N125="sníž. přenesená",J125,0)</f>
        <v>0</v>
      </c>
      <c r="BI125" s="245">
        <f>IF(N125="nulová",J125,0)</f>
        <v>0</v>
      </c>
      <c r="BJ125" s="23" t="s">
        <v>76</v>
      </c>
      <c r="BK125" s="245">
        <f>ROUND(I125*H125,2)</f>
        <v>0</v>
      </c>
      <c r="BL125" s="23" t="s">
        <v>95</v>
      </c>
      <c r="BM125" s="23" t="s">
        <v>1144</v>
      </c>
    </row>
    <row r="126" s="12" customFormat="1">
      <c r="B126" s="246"/>
      <c r="C126" s="247"/>
      <c r="D126" s="248" t="s">
        <v>183</v>
      </c>
      <c r="E126" s="249" t="s">
        <v>21</v>
      </c>
      <c r="F126" s="250" t="s">
        <v>227</v>
      </c>
      <c r="G126" s="247"/>
      <c r="H126" s="251">
        <v>4</v>
      </c>
      <c r="I126" s="252"/>
      <c r="J126" s="247"/>
      <c r="K126" s="247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183</v>
      </c>
      <c r="AU126" s="257" t="s">
        <v>80</v>
      </c>
      <c r="AV126" s="12" t="s">
        <v>80</v>
      </c>
      <c r="AW126" s="12" t="s">
        <v>35</v>
      </c>
      <c r="AX126" s="12" t="s">
        <v>72</v>
      </c>
      <c r="AY126" s="257" t="s">
        <v>169</v>
      </c>
    </row>
    <row r="127" s="12" customFormat="1">
      <c r="B127" s="246"/>
      <c r="C127" s="247"/>
      <c r="D127" s="248" t="s">
        <v>183</v>
      </c>
      <c r="E127" s="249" t="s">
        <v>21</v>
      </c>
      <c r="F127" s="250" t="s">
        <v>1145</v>
      </c>
      <c r="G127" s="247"/>
      <c r="H127" s="251">
        <v>2</v>
      </c>
      <c r="I127" s="252"/>
      <c r="J127" s="247"/>
      <c r="K127" s="247"/>
      <c r="L127" s="253"/>
      <c r="M127" s="254"/>
      <c r="N127" s="255"/>
      <c r="O127" s="255"/>
      <c r="P127" s="255"/>
      <c r="Q127" s="255"/>
      <c r="R127" s="255"/>
      <c r="S127" s="255"/>
      <c r="T127" s="256"/>
      <c r="AT127" s="257" t="s">
        <v>183</v>
      </c>
      <c r="AU127" s="257" t="s">
        <v>80</v>
      </c>
      <c r="AV127" s="12" t="s">
        <v>80</v>
      </c>
      <c r="AW127" s="12" t="s">
        <v>35</v>
      </c>
      <c r="AX127" s="12" t="s">
        <v>72</v>
      </c>
      <c r="AY127" s="257" t="s">
        <v>169</v>
      </c>
    </row>
    <row r="128" s="12" customFormat="1">
      <c r="B128" s="246"/>
      <c r="C128" s="247"/>
      <c r="D128" s="248" t="s">
        <v>183</v>
      </c>
      <c r="E128" s="249" t="s">
        <v>21</v>
      </c>
      <c r="F128" s="250" t="s">
        <v>1145</v>
      </c>
      <c r="G128" s="247"/>
      <c r="H128" s="251">
        <v>2</v>
      </c>
      <c r="I128" s="252"/>
      <c r="J128" s="247"/>
      <c r="K128" s="247"/>
      <c r="L128" s="253"/>
      <c r="M128" s="254"/>
      <c r="N128" s="255"/>
      <c r="O128" s="255"/>
      <c r="P128" s="255"/>
      <c r="Q128" s="255"/>
      <c r="R128" s="255"/>
      <c r="S128" s="255"/>
      <c r="T128" s="256"/>
      <c r="AT128" s="257" t="s">
        <v>183</v>
      </c>
      <c r="AU128" s="257" t="s">
        <v>80</v>
      </c>
      <c r="AV128" s="12" t="s">
        <v>80</v>
      </c>
      <c r="AW128" s="12" t="s">
        <v>35</v>
      </c>
      <c r="AX128" s="12" t="s">
        <v>72</v>
      </c>
      <c r="AY128" s="257" t="s">
        <v>169</v>
      </c>
    </row>
    <row r="129" s="13" customFormat="1">
      <c r="B129" s="270"/>
      <c r="C129" s="271"/>
      <c r="D129" s="248" t="s">
        <v>183</v>
      </c>
      <c r="E129" s="272" t="s">
        <v>21</v>
      </c>
      <c r="F129" s="273" t="s">
        <v>209</v>
      </c>
      <c r="G129" s="271"/>
      <c r="H129" s="274">
        <v>8</v>
      </c>
      <c r="I129" s="275"/>
      <c r="J129" s="271"/>
      <c r="K129" s="271"/>
      <c r="L129" s="276"/>
      <c r="M129" s="277"/>
      <c r="N129" s="278"/>
      <c r="O129" s="278"/>
      <c r="P129" s="278"/>
      <c r="Q129" s="278"/>
      <c r="R129" s="278"/>
      <c r="S129" s="278"/>
      <c r="T129" s="279"/>
      <c r="AT129" s="280" t="s">
        <v>183</v>
      </c>
      <c r="AU129" s="280" t="s">
        <v>80</v>
      </c>
      <c r="AV129" s="13" t="s">
        <v>95</v>
      </c>
      <c r="AW129" s="13" t="s">
        <v>35</v>
      </c>
      <c r="AX129" s="13" t="s">
        <v>76</v>
      </c>
      <c r="AY129" s="280" t="s">
        <v>169</v>
      </c>
    </row>
    <row r="130" s="1" customFormat="1" ht="25.5" customHeight="1">
      <c r="B130" s="45"/>
      <c r="C130" s="234" t="s">
        <v>229</v>
      </c>
      <c r="D130" s="234" t="s">
        <v>172</v>
      </c>
      <c r="E130" s="235" t="s">
        <v>230</v>
      </c>
      <c r="F130" s="236" t="s">
        <v>231</v>
      </c>
      <c r="G130" s="237" t="s">
        <v>199</v>
      </c>
      <c r="H130" s="238">
        <v>2.0750000000000002</v>
      </c>
      <c r="I130" s="239"/>
      <c r="J130" s="240">
        <f>ROUND(I130*H130,2)</f>
        <v>0</v>
      </c>
      <c r="K130" s="236" t="s">
        <v>181</v>
      </c>
      <c r="L130" s="71"/>
      <c r="M130" s="241" t="s">
        <v>21</v>
      </c>
      <c r="N130" s="242" t="s">
        <v>43</v>
      </c>
      <c r="O130" s="46"/>
      <c r="P130" s="243">
        <f>O130*H130</f>
        <v>0</v>
      </c>
      <c r="Q130" s="243">
        <v>0.0073499999999999998</v>
      </c>
      <c r="R130" s="243">
        <f>Q130*H130</f>
        <v>0.015251250000000001</v>
      </c>
      <c r="S130" s="243">
        <v>0</v>
      </c>
      <c r="T130" s="244">
        <f>S130*H130</f>
        <v>0</v>
      </c>
      <c r="AR130" s="23" t="s">
        <v>95</v>
      </c>
      <c r="AT130" s="23" t="s">
        <v>172</v>
      </c>
      <c r="AU130" s="23" t="s">
        <v>80</v>
      </c>
      <c r="AY130" s="23" t="s">
        <v>169</v>
      </c>
      <c r="BE130" s="245">
        <f>IF(N130="základní",J130,0)</f>
        <v>0</v>
      </c>
      <c r="BF130" s="245">
        <f>IF(N130="snížená",J130,0)</f>
        <v>0</v>
      </c>
      <c r="BG130" s="245">
        <f>IF(N130="zákl. přenesená",J130,0)</f>
        <v>0</v>
      </c>
      <c r="BH130" s="245">
        <f>IF(N130="sníž. přenesená",J130,0)</f>
        <v>0</v>
      </c>
      <c r="BI130" s="245">
        <f>IF(N130="nulová",J130,0)</f>
        <v>0</v>
      </c>
      <c r="BJ130" s="23" t="s">
        <v>76</v>
      </c>
      <c r="BK130" s="245">
        <f>ROUND(I130*H130,2)</f>
        <v>0</v>
      </c>
      <c r="BL130" s="23" t="s">
        <v>95</v>
      </c>
      <c r="BM130" s="23" t="s">
        <v>1146</v>
      </c>
    </row>
    <row r="131" s="12" customFormat="1">
      <c r="B131" s="246"/>
      <c r="C131" s="247"/>
      <c r="D131" s="248" t="s">
        <v>183</v>
      </c>
      <c r="E131" s="249" t="s">
        <v>21</v>
      </c>
      <c r="F131" s="250" t="s">
        <v>233</v>
      </c>
      <c r="G131" s="247"/>
      <c r="H131" s="251">
        <v>1.6399999999999999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AT131" s="257" t="s">
        <v>183</v>
      </c>
      <c r="AU131" s="257" t="s">
        <v>80</v>
      </c>
      <c r="AV131" s="12" t="s">
        <v>80</v>
      </c>
      <c r="AW131" s="12" t="s">
        <v>35</v>
      </c>
      <c r="AX131" s="12" t="s">
        <v>72</v>
      </c>
      <c r="AY131" s="257" t="s">
        <v>169</v>
      </c>
    </row>
    <row r="132" s="12" customFormat="1">
      <c r="B132" s="246"/>
      <c r="C132" s="247"/>
      <c r="D132" s="248" t="s">
        <v>183</v>
      </c>
      <c r="E132" s="249" t="s">
        <v>21</v>
      </c>
      <c r="F132" s="250" t="s">
        <v>781</v>
      </c>
      <c r="G132" s="247"/>
      <c r="H132" s="251">
        <v>0.435</v>
      </c>
      <c r="I132" s="252"/>
      <c r="J132" s="247"/>
      <c r="K132" s="247"/>
      <c r="L132" s="253"/>
      <c r="M132" s="254"/>
      <c r="N132" s="255"/>
      <c r="O132" s="255"/>
      <c r="P132" s="255"/>
      <c r="Q132" s="255"/>
      <c r="R132" s="255"/>
      <c r="S132" s="255"/>
      <c r="T132" s="256"/>
      <c r="AT132" s="257" t="s">
        <v>183</v>
      </c>
      <c r="AU132" s="257" t="s">
        <v>80</v>
      </c>
      <c r="AV132" s="12" t="s">
        <v>80</v>
      </c>
      <c r="AW132" s="12" t="s">
        <v>35</v>
      </c>
      <c r="AX132" s="12" t="s">
        <v>72</v>
      </c>
      <c r="AY132" s="257" t="s">
        <v>169</v>
      </c>
    </row>
    <row r="133" s="13" customFormat="1">
      <c r="B133" s="270"/>
      <c r="C133" s="271"/>
      <c r="D133" s="248" t="s">
        <v>183</v>
      </c>
      <c r="E133" s="272" t="s">
        <v>21</v>
      </c>
      <c r="F133" s="273" t="s">
        <v>209</v>
      </c>
      <c r="G133" s="271"/>
      <c r="H133" s="274">
        <v>2.0750000000000002</v>
      </c>
      <c r="I133" s="275"/>
      <c r="J133" s="271"/>
      <c r="K133" s="271"/>
      <c r="L133" s="276"/>
      <c r="M133" s="277"/>
      <c r="N133" s="278"/>
      <c r="O133" s="278"/>
      <c r="P133" s="278"/>
      <c r="Q133" s="278"/>
      <c r="R133" s="278"/>
      <c r="S133" s="278"/>
      <c r="T133" s="279"/>
      <c r="AT133" s="280" t="s">
        <v>183</v>
      </c>
      <c r="AU133" s="280" t="s">
        <v>80</v>
      </c>
      <c r="AV133" s="13" t="s">
        <v>95</v>
      </c>
      <c r="AW133" s="13" t="s">
        <v>35</v>
      </c>
      <c r="AX133" s="13" t="s">
        <v>76</v>
      </c>
      <c r="AY133" s="280" t="s">
        <v>169</v>
      </c>
    </row>
    <row r="134" s="1" customFormat="1" ht="25.5" customHeight="1">
      <c r="B134" s="45"/>
      <c r="C134" s="234" t="s">
        <v>235</v>
      </c>
      <c r="D134" s="234" t="s">
        <v>172</v>
      </c>
      <c r="E134" s="235" t="s">
        <v>236</v>
      </c>
      <c r="F134" s="236" t="s">
        <v>237</v>
      </c>
      <c r="G134" s="237" t="s">
        <v>199</v>
      </c>
      <c r="H134" s="238">
        <v>2.0750000000000002</v>
      </c>
      <c r="I134" s="239"/>
      <c r="J134" s="240">
        <f>ROUND(I134*H134,2)</f>
        <v>0</v>
      </c>
      <c r="K134" s="236" t="s">
        <v>181</v>
      </c>
      <c r="L134" s="71"/>
      <c r="M134" s="241" t="s">
        <v>21</v>
      </c>
      <c r="N134" s="242" t="s">
        <v>43</v>
      </c>
      <c r="O134" s="46"/>
      <c r="P134" s="243">
        <f>O134*H134</f>
        <v>0</v>
      </c>
      <c r="Q134" s="243">
        <v>0.026360000000000001</v>
      </c>
      <c r="R134" s="243">
        <f>Q134*H134</f>
        <v>0.05469700000000001</v>
      </c>
      <c r="S134" s="243">
        <v>0</v>
      </c>
      <c r="T134" s="244">
        <f>S134*H134</f>
        <v>0</v>
      </c>
      <c r="AR134" s="23" t="s">
        <v>95</v>
      </c>
      <c r="AT134" s="23" t="s">
        <v>172</v>
      </c>
      <c r="AU134" s="23" t="s">
        <v>80</v>
      </c>
      <c r="AY134" s="23" t="s">
        <v>169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23" t="s">
        <v>76</v>
      </c>
      <c r="BK134" s="245">
        <f>ROUND(I134*H134,2)</f>
        <v>0</v>
      </c>
      <c r="BL134" s="23" t="s">
        <v>95</v>
      </c>
      <c r="BM134" s="23" t="s">
        <v>1147</v>
      </c>
    </row>
    <row r="135" s="12" customFormat="1">
      <c r="B135" s="246"/>
      <c r="C135" s="247"/>
      <c r="D135" s="248" t="s">
        <v>183</v>
      </c>
      <c r="E135" s="249" t="s">
        <v>21</v>
      </c>
      <c r="F135" s="250" t="s">
        <v>233</v>
      </c>
      <c r="G135" s="247"/>
      <c r="H135" s="251">
        <v>1.6399999999999999</v>
      </c>
      <c r="I135" s="252"/>
      <c r="J135" s="247"/>
      <c r="K135" s="247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183</v>
      </c>
      <c r="AU135" s="257" t="s">
        <v>80</v>
      </c>
      <c r="AV135" s="12" t="s">
        <v>80</v>
      </c>
      <c r="AW135" s="12" t="s">
        <v>35</v>
      </c>
      <c r="AX135" s="12" t="s">
        <v>72</v>
      </c>
      <c r="AY135" s="257" t="s">
        <v>169</v>
      </c>
    </row>
    <row r="136" s="12" customFormat="1">
      <c r="B136" s="246"/>
      <c r="C136" s="247"/>
      <c r="D136" s="248" t="s">
        <v>183</v>
      </c>
      <c r="E136" s="249" t="s">
        <v>21</v>
      </c>
      <c r="F136" s="250" t="s">
        <v>781</v>
      </c>
      <c r="G136" s="247"/>
      <c r="H136" s="251">
        <v>0.435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183</v>
      </c>
      <c r="AU136" s="257" t="s">
        <v>80</v>
      </c>
      <c r="AV136" s="12" t="s">
        <v>80</v>
      </c>
      <c r="AW136" s="12" t="s">
        <v>35</v>
      </c>
      <c r="AX136" s="12" t="s">
        <v>72</v>
      </c>
      <c r="AY136" s="257" t="s">
        <v>169</v>
      </c>
    </row>
    <row r="137" s="13" customFormat="1">
      <c r="B137" s="270"/>
      <c r="C137" s="271"/>
      <c r="D137" s="248" t="s">
        <v>183</v>
      </c>
      <c r="E137" s="272" t="s">
        <v>21</v>
      </c>
      <c r="F137" s="273" t="s">
        <v>209</v>
      </c>
      <c r="G137" s="271"/>
      <c r="H137" s="274">
        <v>2.0750000000000002</v>
      </c>
      <c r="I137" s="275"/>
      <c r="J137" s="271"/>
      <c r="K137" s="271"/>
      <c r="L137" s="276"/>
      <c r="M137" s="277"/>
      <c r="N137" s="278"/>
      <c r="O137" s="278"/>
      <c r="P137" s="278"/>
      <c r="Q137" s="278"/>
      <c r="R137" s="278"/>
      <c r="S137" s="278"/>
      <c r="T137" s="279"/>
      <c r="AT137" s="280" t="s">
        <v>183</v>
      </c>
      <c r="AU137" s="280" t="s">
        <v>80</v>
      </c>
      <c r="AV137" s="13" t="s">
        <v>95</v>
      </c>
      <c r="AW137" s="13" t="s">
        <v>35</v>
      </c>
      <c r="AX137" s="13" t="s">
        <v>76</v>
      </c>
      <c r="AY137" s="280" t="s">
        <v>169</v>
      </c>
    </row>
    <row r="138" s="1" customFormat="1" ht="25.5" customHeight="1">
      <c r="B138" s="45"/>
      <c r="C138" s="234" t="s">
        <v>239</v>
      </c>
      <c r="D138" s="234" t="s">
        <v>172</v>
      </c>
      <c r="E138" s="235" t="s">
        <v>240</v>
      </c>
      <c r="F138" s="236" t="s">
        <v>241</v>
      </c>
      <c r="G138" s="237" t="s">
        <v>199</v>
      </c>
      <c r="H138" s="238">
        <v>2.0750000000000002</v>
      </c>
      <c r="I138" s="239"/>
      <c r="J138" s="240">
        <f>ROUND(I138*H138,2)</f>
        <v>0</v>
      </c>
      <c r="K138" s="236" t="s">
        <v>181</v>
      </c>
      <c r="L138" s="71"/>
      <c r="M138" s="241" t="s">
        <v>21</v>
      </c>
      <c r="N138" s="242" t="s">
        <v>43</v>
      </c>
      <c r="O138" s="46"/>
      <c r="P138" s="243">
        <f>O138*H138</f>
        <v>0</v>
      </c>
      <c r="Q138" s="243">
        <v>0.0079000000000000008</v>
      </c>
      <c r="R138" s="243">
        <f>Q138*H138</f>
        <v>0.016392500000000004</v>
      </c>
      <c r="S138" s="243">
        <v>0</v>
      </c>
      <c r="T138" s="244">
        <f>S138*H138</f>
        <v>0</v>
      </c>
      <c r="AR138" s="23" t="s">
        <v>95</v>
      </c>
      <c r="AT138" s="23" t="s">
        <v>172</v>
      </c>
      <c r="AU138" s="23" t="s">
        <v>80</v>
      </c>
      <c r="AY138" s="23" t="s">
        <v>169</v>
      </c>
      <c r="BE138" s="245">
        <f>IF(N138="základní",J138,0)</f>
        <v>0</v>
      </c>
      <c r="BF138" s="245">
        <f>IF(N138="snížená",J138,0)</f>
        <v>0</v>
      </c>
      <c r="BG138" s="245">
        <f>IF(N138="zákl. přenesená",J138,0)</f>
        <v>0</v>
      </c>
      <c r="BH138" s="245">
        <f>IF(N138="sníž. přenesená",J138,0)</f>
        <v>0</v>
      </c>
      <c r="BI138" s="245">
        <f>IF(N138="nulová",J138,0)</f>
        <v>0</v>
      </c>
      <c r="BJ138" s="23" t="s">
        <v>76</v>
      </c>
      <c r="BK138" s="245">
        <f>ROUND(I138*H138,2)</f>
        <v>0</v>
      </c>
      <c r="BL138" s="23" t="s">
        <v>95</v>
      </c>
      <c r="BM138" s="23" t="s">
        <v>1148</v>
      </c>
    </row>
    <row r="139" s="1" customFormat="1" ht="25.5" customHeight="1">
      <c r="B139" s="45"/>
      <c r="C139" s="234" t="s">
        <v>243</v>
      </c>
      <c r="D139" s="234" t="s">
        <v>172</v>
      </c>
      <c r="E139" s="235" t="s">
        <v>244</v>
      </c>
      <c r="F139" s="236" t="s">
        <v>245</v>
      </c>
      <c r="G139" s="237" t="s">
        <v>199</v>
      </c>
      <c r="H139" s="238">
        <v>3.9649999999999999</v>
      </c>
      <c r="I139" s="239"/>
      <c r="J139" s="240">
        <f>ROUND(I139*H139,2)</f>
        <v>0</v>
      </c>
      <c r="K139" s="236" t="s">
        <v>181</v>
      </c>
      <c r="L139" s="71"/>
      <c r="M139" s="241" t="s">
        <v>21</v>
      </c>
      <c r="N139" s="242" t="s">
        <v>43</v>
      </c>
      <c r="O139" s="46"/>
      <c r="P139" s="243">
        <f>O139*H139</f>
        <v>0</v>
      </c>
      <c r="Q139" s="243">
        <v>0.0048900000000000002</v>
      </c>
      <c r="R139" s="243">
        <f>Q139*H139</f>
        <v>0.019388849999999999</v>
      </c>
      <c r="S139" s="243">
        <v>0</v>
      </c>
      <c r="T139" s="244">
        <f>S139*H139</f>
        <v>0</v>
      </c>
      <c r="AR139" s="23" t="s">
        <v>95</v>
      </c>
      <c r="AT139" s="23" t="s">
        <v>172</v>
      </c>
      <c r="AU139" s="23" t="s">
        <v>80</v>
      </c>
      <c r="AY139" s="23" t="s">
        <v>169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23" t="s">
        <v>76</v>
      </c>
      <c r="BK139" s="245">
        <f>ROUND(I139*H139,2)</f>
        <v>0</v>
      </c>
      <c r="BL139" s="23" t="s">
        <v>95</v>
      </c>
      <c r="BM139" s="23" t="s">
        <v>1149</v>
      </c>
    </row>
    <row r="140" s="1" customFormat="1" ht="16.5" customHeight="1">
      <c r="B140" s="45"/>
      <c r="C140" s="234" t="s">
        <v>10</v>
      </c>
      <c r="D140" s="234" t="s">
        <v>172</v>
      </c>
      <c r="E140" s="235" t="s">
        <v>247</v>
      </c>
      <c r="F140" s="236" t="s">
        <v>248</v>
      </c>
      <c r="G140" s="237" t="s">
        <v>199</v>
      </c>
      <c r="H140" s="238">
        <v>3.9649999999999999</v>
      </c>
      <c r="I140" s="239"/>
      <c r="J140" s="240">
        <f>ROUND(I140*H140,2)</f>
        <v>0</v>
      </c>
      <c r="K140" s="236" t="s">
        <v>21</v>
      </c>
      <c r="L140" s="71"/>
      <c r="M140" s="241" t="s">
        <v>21</v>
      </c>
      <c r="N140" s="242" t="s">
        <v>43</v>
      </c>
      <c r="O140" s="46"/>
      <c r="P140" s="243">
        <f>O140*H140</f>
        <v>0</v>
      </c>
      <c r="Q140" s="243">
        <v>0.00348</v>
      </c>
      <c r="R140" s="243">
        <f>Q140*H140</f>
        <v>0.0137982</v>
      </c>
      <c r="S140" s="243">
        <v>0</v>
      </c>
      <c r="T140" s="244">
        <f>S140*H140</f>
        <v>0</v>
      </c>
      <c r="AR140" s="23" t="s">
        <v>95</v>
      </c>
      <c r="AT140" s="23" t="s">
        <v>172</v>
      </c>
      <c r="AU140" s="23" t="s">
        <v>80</v>
      </c>
      <c r="AY140" s="23" t="s">
        <v>169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23" t="s">
        <v>76</v>
      </c>
      <c r="BK140" s="245">
        <f>ROUND(I140*H140,2)</f>
        <v>0</v>
      </c>
      <c r="BL140" s="23" t="s">
        <v>95</v>
      </c>
      <c r="BM140" s="23" t="s">
        <v>1150</v>
      </c>
    </row>
    <row r="141" s="12" customFormat="1">
      <c r="B141" s="246"/>
      <c r="C141" s="247"/>
      <c r="D141" s="248" t="s">
        <v>183</v>
      </c>
      <c r="E141" s="249" t="s">
        <v>21</v>
      </c>
      <c r="F141" s="250" t="s">
        <v>250</v>
      </c>
      <c r="G141" s="247"/>
      <c r="H141" s="251">
        <v>1.276</v>
      </c>
      <c r="I141" s="252"/>
      <c r="J141" s="247"/>
      <c r="K141" s="247"/>
      <c r="L141" s="253"/>
      <c r="M141" s="254"/>
      <c r="N141" s="255"/>
      <c r="O141" s="255"/>
      <c r="P141" s="255"/>
      <c r="Q141" s="255"/>
      <c r="R141" s="255"/>
      <c r="S141" s="255"/>
      <c r="T141" s="256"/>
      <c r="AT141" s="257" t="s">
        <v>183</v>
      </c>
      <c r="AU141" s="257" t="s">
        <v>80</v>
      </c>
      <c r="AV141" s="12" t="s">
        <v>80</v>
      </c>
      <c r="AW141" s="12" t="s">
        <v>35</v>
      </c>
      <c r="AX141" s="12" t="s">
        <v>72</v>
      </c>
      <c r="AY141" s="257" t="s">
        <v>169</v>
      </c>
    </row>
    <row r="142" s="12" customFormat="1">
      <c r="B142" s="246"/>
      <c r="C142" s="247"/>
      <c r="D142" s="248" t="s">
        <v>183</v>
      </c>
      <c r="E142" s="249" t="s">
        <v>21</v>
      </c>
      <c r="F142" s="250" t="s">
        <v>786</v>
      </c>
      <c r="G142" s="247"/>
      <c r="H142" s="251">
        <v>0.307</v>
      </c>
      <c r="I142" s="252"/>
      <c r="J142" s="247"/>
      <c r="K142" s="247"/>
      <c r="L142" s="253"/>
      <c r="M142" s="254"/>
      <c r="N142" s="255"/>
      <c r="O142" s="255"/>
      <c r="P142" s="255"/>
      <c r="Q142" s="255"/>
      <c r="R142" s="255"/>
      <c r="S142" s="255"/>
      <c r="T142" s="256"/>
      <c r="AT142" s="257" t="s">
        <v>183</v>
      </c>
      <c r="AU142" s="257" t="s">
        <v>80</v>
      </c>
      <c r="AV142" s="12" t="s">
        <v>80</v>
      </c>
      <c r="AW142" s="12" t="s">
        <v>35</v>
      </c>
      <c r="AX142" s="12" t="s">
        <v>72</v>
      </c>
      <c r="AY142" s="257" t="s">
        <v>169</v>
      </c>
    </row>
    <row r="143" s="12" customFormat="1">
      <c r="B143" s="246"/>
      <c r="C143" s="247"/>
      <c r="D143" s="248" t="s">
        <v>183</v>
      </c>
      <c r="E143" s="249" t="s">
        <v>21</v>
      </c>
      <c r="F143" s="250" t="s">
        <v>786</v>
      </c>
      <c r="G143" s="247"/>
      <c r="H143" s="251">
        <v>0.307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AT143" s="257" t="s">
        <v>183</v>
      </c>
      <c r="AU143" s="257" t="s">
        <v>80</v>
      </c>
      <c r="AV143" s="12" t="s">
        <v>80</v>
      </c>
      <c r="AW143" s="12" t="s">
        <v>35</v>
      </c>
      <c r="AX143" s="12" t="s">
        <v>72</v>
      </c>
      <c r="AY143" s="257" t="s">
        <v>169</v>
      </c>
    </row>
    <row r="144" s="12" customFormat="1">
      <c r="B144" s="246"/>
      <c r="C144" s="247"/>
      <c r="D144" s="248" t="s">
        <v>183</v>
      </c>
      <c r="E144" s="249" t="s">
        <v>21</v>
      </c>
      <c r="F144" s="250" t="s">
        <v>233</v>
      </c>
      <c r="G144" s="247"/>
      <c r="H144" s="251">
        <v>1.6399999999999999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AT144" s="257" t="s">
        <v>183</v>
      </c>
      <c r="AU144" s="257" t="s">
        <v>80</v>
      </c>
      <c r="AV144" s="12" t="s">
        <v>80</v>
      </c>
      <c r="AW144" s="12" t="s">
        <v>35</v>
      </c>
      <c r="AX144" s="12" t="s">
        <v>72</v>
      </c>
      <c r="AY144" s="257" t="s">
        <v>169</v>
      </c>
    </row>
    <row r="145" s="12" customFormat="1">
      <c r="B145" s="246"/>
      <c r="C145" s="247"/>
      <c r="D145" s="248" t="s">
        <v>183</v>
      </c>
      <c r="E145" s="249" t="s">
        <v>21</v>
      </c>
      <c r="F145" s="250" t="s">
        <v>781</v>
      </c>
      <c r="G145" s="247"/>
      <c r="H145" s="251">
        <v>0.435</v>
      </c>
      <c r="I145" s="252"/>
      <c r="J145" s="247"/>
      <c r="K145" s="247"/>
      <c r="L145" s="253"/>
      <c r="M145" s="254"/>
      <c r="N145" s="255"/>
      <c r="O145" s="255"/>
      <c r="P145" s="255"/>
      <c r="Q145" s="255"/>
      <c r="R145" s="255"/>
      <c r="S145" s="255"/>
      <c r="T145" s="256"/>
      <c r="AT145" s="257" t="s">
        <v>183</v>
      </c>
      <c r="AU145" s="257" t="s">
        <v>80</v>
      </c>
      <c r="AV145" s="12" t="s">
        <v>80</v>
      </c>
      <c r="AW145" s="12" t="s">
        <v>35</v>
      </c>
      <c r="AX145" s="12" t="s">
        <v>72</v>
      </c>
      <c r="AY145" s="257" t="s">
        <v>169</v>
      </c>
    </row>
    <row r="146" s="13" customFormat="1">
      <c r="B146" s="270"/>
      <c r="C146" s="271"/>
      <c r="D146" s="248" t="s">
        <v>183</v>
      </c>
      <c r="E146" s="272" t="s">
        <v>21</v>
      </c>
      <c r="F146" s="273" t="s">
        <v>209</v>
      </c>
      <c r="G146" s="271"/>
      <c r="H146" s="274">
        <v>3.9649999999999999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AT146" s="280" t="s">
        <v>183</v>
      </c>
      <c r="AU146" s="280" t="s">
        <v>80</v>
      </c>
      <c r="AV146" s="13" t="s">
        <v>95</v>
      </c>
      <c r="AW146" s="13" t="s">
        <v>35</v>
      </c>
      <c r="AX146" s="13" t="s">
        <v>76</v>
      </c>
      <c r="AY146" s="280" t="s">
        <v>169</v>
      </c>
    </row>
    <row r="147" s="1" customFormat="1" ht="38.25" customHeight="1">
      <c r="B147" s="45"/>
      <c r="C147" s="234" t="s">
        <v>252</v>
      </c>
      <c r="D147" s="234" t="s">
        <v>172</v>
      </c>
      <c r="E147" s="235" t="s">
        <v>253</v>
      </c>
      <c r="F147" s="236" t="s">
        <v>254</v>
      </c>
      <c r="G147" s="237" t="s">
        <v>219</v>
      </c>
      <c r="H147" s="238">
        <v>8</v>
      </c>
      <c r="I147" s="239"/>
      <c r="J147" s="240">
        <f>ROUND(I147*H147,2)</f>
        <v>0</v>
      </c>
      <c r="K147" s="236" t="s">
        <v>181</v>
      </c>
      <c r="L147" s="71"/>
      <c r="M147" s="241" t="s">
        <v>21</v>
      </c>
      <c r="N147" s="242" t="s">
        <v>43</v>
      </c>
      <c r="O147" s="46"/>
      <c r="P147" s="243">
        <f>O147*H147</f>
        <v>0</v>
      </c>
      <c r="Q147" s="243">
        <v>0.00071000000000000002</v>
      </c>
      <c r="R147" s="243">
        <f>Q147*H147</f>
        <v>0.0056800000000000002</v>
      </c>
      <c r="S147" s="243">
        <v>0</v>
      </c>
      <c r="T147" s="244">
        <f>S147*H147</f>
        <v>0</v>
      </c>
      <c r="AR147" s="23" t="s">
        <v>95</v>
      </c>
      <c r="AT147" s="23" t="s">
        <v>172</v>
      </c>
      <c r="AU147" s="23" t="s">
        <v>80</v>
      </c>
      <c r="AY147" s="23" t="s">
        <v>169</v>
      </c>
      <c r="BE147" s="245">
        <f>IF(N147="základní",J147,0)</f>
        <v>0</v>
      </c>
      <c r="BF147" s="245">
        <f>IF(N147="snížená",J147,0)</f>
        <v>0</v>
      </c>
      <c r="BG147" s="245">
        <f>IF(N147="zákl. přenesená",J147,0)</f>
        <v>0</v>
      </c>
      <c r="BH147" s="245">
        <f>IF(N147="sníž. přenesená",J147,0)</f>
        <v>0</v>
      </c>
      <c r="BI147" s="245">
        <f>IF(N147="nulová",J147,0)</f>
        <v>0</v>
      </c>
      <c r="BJ147" s="23" t="s">
        <v>76</v>
      </c>
      <c r="BK147" s="245">
        <f>ROUND(I147*H147,2)</f>
        <v>0</v>
      </c>
      <c r="BL147" s="23" t="s">
        <v>95</v>
      </c>
      <c r="BM147" s="23" t="s">
        <v>1151</v>
      </c>
    </row>
    <row r="148" s="12" customFormat="1">
      <c r="B148" s="246"/>
      <c r="C148" s="247"/>
      <c r="D148" s="248" t="s">
        <v>183</v>
      </c>
      <c r="E148" s="249" t="s">
        <v>21</v>
      </c>
      <c r="F148" s="250" t="s">
        <v>256</v>
      </c>
      <c r="G148" s="247"/>
      <c r="H148" s="251">
        <v>8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AT148" s="257" t="s">
        <v>183</v>
      </c>
      <c r="AU148" s="257" t="s">
        <v>80</v>
      </c>
      <c r="AV148" s="12" t="s">
        <v>80</v>
      </c>
      <c r="AW148" s="12" t="s">
        <v>35</v>
      </c>
      <c r="AX148" s="12" t="s">
        <v>76</v>
      </c>
      <c r="AY148" s="257" t="s">
        <v>169</v>
      </c>
    </row>
    <row r="149" s="1" customFormat="1" ht="25.5" customHeight="1">
      <c r="B149" s="45"/>
      <c r="C149" s="234" t="s">
        <v>257</v>
      </c>
      <c r="D149" s="234" t="s">
        <v>172</v>
      </c>
      <c r="E149" s="235" t="s">
        <v>258</v>
      </c>
      <c r="F149" s="236" t="s">
        <v>259</v>
      </c>
      <c r="G149" s="237" t="s">
        <v>180</v>
      </c>
      <c r="H149" s="238">
        <v>0.012999999999999999</v>
      </c>
      <c r="I149" s="239"/>
      <c r="J149" s="240">
        <f>ROUND(I149*H149,2)</f>
        <v>0</v>
      </c>
      <c r="K149" s="236" t="s">
        <v>181</v>
      </c>
      <c r="L149" s="71"/>
      <c r="M149" s="241" t="s">
        <v>21</v>
      </c>
      <c r="N149" s="242" t="s">
        <v>43</v>
      </c>
      <c r="O149" s="46"/>
      <c r="P149" s="243">
        <f>O149*H149</f>
        <v>0</v>
      </c>
      <c r="Q149" s="243">
        <v>2.2563399999999998</v>
      </c>
      <c r="R149" s="243">
        <f>Q149*H149</f>
        <v>0.029332419999999994</v>
      </c>
      <c r="S149" s="243">
        <v>0</v>
      </c>
      <c r="T149" s="244">
        <f>S149*H149</f>
        <v>0</v>
      </c>
      <c r="AR149" s="23" t="s">
        <v>95</v>
      </c>
      <c r="AT149" s="23" t="s">
        <v>172</v>
      </c>
      <c r="AU149" s="23" t="s">
        <v>80</v>
      </c>
      <c r="AY149" s="23" t="s">
        <v>169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23" t="s">
        <v>76</v>
      </c>
      <c r="BK149" s="245">
        <f>ROUND(I149*H149,2)</f>
        <v>0</v>
      </c>
      <c r="BL149" s="23" t="s">
        <v>95</v>
      </c>
      <c r="BM149" s="23" t="s">
        <v>1152</v>
      </c>
    </row>
    <row r="150" s="12" customFormat="1">
      <c r="B150" s="246"/>
      <c r="C150" s="247"/>
      <c r="D150" s="248" t="s">
        <v>183</v>
      </c>
      <c r="E150" s="249" t="s">
        <v>21</v>
      </c>
      <c r="F150" s="250" t="s">
        <v>261</v>
      </c>
      <c r="G150" s="247"/>
      <c r="H150" s="251">
        <v>0.012999999999999999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AT150" s="257" t="s">
        <v>183</v>
      </c>
      <c r="AU150" s="257" t="s">
        <v>80</v>
      </c>
      <c r="AV150" s="12" t="s">
        <v>80</v>
      </c>
      <c r="AW150" s="12" t="s">
        <v>35</v>
      </c>
      <c r="AX150" s="12" t="s">
        <v>72</v>
      </c>
      <c r="AY150" s="257" t="s">
        <v>169</v>
      </c>
    </row>
    <row r="151" s="13" customFormat="1">
      <c r="B151" s="270"/>
      <c r="C151" s="271"/>
      <c r="D151" s="248" t="s">
        <v>183</v>
      </c>
      <c r="E151" s="272" t="s">
        <v>21</v>
      </c>
      <c r="F151" s="273" t="s">
        <v>209</v>
      </c>
      <c r="G151" s="271"/>
      <c r="H151" s="274">
        <v>0.012999999999999999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AT151" s="280" t="s">
        <v>183</v>
      </c>
      <c r="AU151" s="280" t="s">
        <v>80</v>
      </c>
      <c r="AV151" s="13" t="s">
        <v>95</v>
      </c>
      <c r="AW151" s="13" t="s">
        <v>35</v>
      </c>
      <c r="AX151" s="13" t="s">
        <v>76</v>
      </c>
      <c r="AY151" s="280" t="s">
        <v>169</v>
      </c>
    </row>
    <row r="152" s="11" customFormat="1" ht="29.88" customHeight="1">
      <c r="B152" s="218"/>
      <c r="C152" s="219"/>
      <c r="D152" s="220" t="s">
        <v>71</v>
      </c>
      <c r="E152" s="232" t="s">
        <v>216</v>
      </c>
      <c r="F152" s="232" t="s">
        <v>262</v>
      </c>
      <c r="G152" s="219"/>
      <c r="H152" s="219"/>
      <c r="I152" s="222"/>
      <c r="J152" s="233">
        <f>BK152</f>
        <v>0</v>
      </c>
      <c r="K152" s="219"/>
      <c r="L152" s="224"/>
      <c r="M152" s="225"/>
      <c r="N152" s="226"/>
      <c r="O152" s="226"/>
      <c r="P152" s="227">
        <f>SUM(P153:P191)</f>
        <v>0</v>
      </c>
      <c r="Q152" s="226"/>
      <c r="R152" s="227">
        <f>SUM(R153:R191)</f>
        <v>0.15868599999999999</v>
      </c>
      <c r="S152" s="226"/>
      <c r="T152" s="228">
        <f>SUM(T153:T191)</f>
        <v>0.77323200000000003</v>
      </c>
      <c r="AR152" s="229" t="s">
        <v>76</v>
      </c>
      <c r="AT152" s="230" t="s">
        <v>71</v>
      </c>
      <c r="AU152" s="230" t="s">
        <v>76</v>
      </c>
      <c r="AY152" s="229" t="s">
        <v>169</v>
      </c>
      <c r="BK152" s="231">
        <f>SUM(BK153:BK191)</f>
        <v>0</v>
      </c>
    </row>
    <row r="153" s="1" customFormat="1" ht="25.5" customHeight="1">
      <c r="B153" s="45"/>
      <c r="C153" s="234" t="s">
        <v>263</v>
      </c>
      <c r="D153" s="234" t="s">
        <v>172</v>
      </c>
      <c r="E153" s="235" t="s">
        <v>264</v>
      </c>
      <c r="F153" s="236" t="s">
        <v>265</v>
      </c>
      <c r="G153" s="237" t="s">
        <v>219</v>
      </c>
      <c r="H153" s="238">
        <v>8.4700000000000006</v>
      </c>
      <c r="I153" s="239"/>
      <c r="J153" s="240">
        <f>ROUND(I153*H153,2)</f>
        <v>0</v>
      </c>
      <c r="K153" s="236" t="s">
        <v>181</v>
      </c>
      <c r="L153" s="71"/>
      <c r="M153" s="241" t="s">
        <v>21</v>
      </c>
      <c r="N153" s="242" t="s">
        <v>43</v>
      </c>
      <c r="O153" s="46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AR153" s="23" t="s">
        <v>95</v>
      </c>
      <c r="AT153" s="23" t="s">
        <v>172</v>
      </c>
      <c r="AU153" s="23" t="s">
        <v>80</v>
      </c>
      <c r="AY153" s="23" t="s">
        <v>169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23" t="s">
        <v>76</v>
      </c>
      <c r="BK153" s="245">
        <f>ROUND(I153*H153,2)</f>
        <v>0</v>
      </c>
      <c r="BL153" s="23" t="s">
        <v>95</v>
      </c>
      <c r="BM153" s="23" t="s">
        <v>1153</v>
      </c>
    </row>
    <row r="154" s="12" customFormat="1">
      <c r="B154" s="246"/>
      <c r="C154" s="247"/>
      <c r="D154" s="248" t="s">
        <v>183</v>
      </c>
      <c r="E154" s="249" t="s">
        <v>21</v>
      </c>
      <c r="F154" s="250" t="s">
        <v>1154</v>
      </c>
      <c r="G154" s="247"/>
      <c r="H154" s="251">
        <v>8.4700000000000006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183</v>
      </c>
      <c r="AU154" s="257" t="s">
        <v>80</v>
      </c>
      <c r="AV154" s="12" t="s">
        <v>80</v>
      </c>
      <c r="AW154" s="12" t="s">
        <v>35</v>
      </c>
      <c r="AX154" s="12" t="s">
        <v>76</v>
      </c>
      <c r="AY154" s="257" t="s">
        <v>169</v>
      </c>
    </row>
    <row r="155" s="1" customFormat="1" ht="25.5" customHeight="1">
      <c r="B155" s="45"/>
      <c r="C155" s="234" t="s">
        <v>268</v>
      </c>
      <c r="D155" s="234" t="s">
        <v>172</v>
      </c>
      <c r="E155" s="235" t="s">
        <v>269</v>
      </c>
      <c r="F155" s="236" t="s">
        <v>270</v>
      </c>
      <c r="G155" s="237" t="s">
        <v>219</v>
      </c>
      <c r="H155" s="238">
        <v>321.86000000000001</v>
      </c>
      <c r="I155" s="239"/>
      <c r="J155" s="240">
        <f>ROUND(I155*H155,2)</f>
        <v>0</v>
      </c>
      <c r="K155" s="236" t="s">
        <v>181</v>
      </c>
      <c r="L155" s="71"/>
      <c r="M155" s="241" t="s">
        <v>21</v>
      </c>
      <c r="N155" s="242" t="s">
        <v>43</v>
      </c>
      <c r="O155" s="46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AR155" s="23" t="s">
        <v>95</v>
      </c>
      <c r="AT155" s="23" t="s">
        <v>172</v>
      </c>
      <c r="AU155" s="23" t="s">
        <v>80</v>
      </c>
      <c r="AY155" s="23" t="s">
        <v>169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23" t="s">
        <v>76</v>
      </c>
      <c r="BK155" s="245">
        <f>ROUND(I155*H155,2)</f>
        <v>0</v>
      </c>
      <c r="BL155" s="23" t="s">
        <v>95</v>
      </c>
      <c r="BM155" s="23" t="s">
        <v>1155</v>
      </c>
    </row>
    <row r="156" s="12" customFormat="1">
      <c r="B156" s="246"/>
      <c r="C156" s="247"/>
      <c r="D156" s="248" t="s">
        <v>183</v>
      </c>
      <c r="E156" s="249" t="s">
        <v>21</v>
      </c>
      <c r="F156" s="250" t="s">
        <v>1154</v>
      </c>
      <c r="G156" s="247"/>
      <c r="H156" s="251">
        <v>8.4700000000000006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AT156" s="257" t="s">
        <v>183</v>
      </c>
      <c r="AU156" s="257" t="s">
        <v>80</v>
      </c>
      <c r="AV156" s="12" t="s">
        <v>80</v>
      </c>
      <c r="AW156" s="12" t="s">
        <v>35</v>
      </c>
      <c r="AX156" s="12" t="s">
        <v>72</v>
      </c>
      <c r="AY156" s="257" t="s">
        <v>169</v>
      </c>
    </row>
    <row r="157" s="12" customFormat="1">
      <c r="B157" s="246"/>
      <c r="C157" s="247"/>
      <c r="D157" s="248" t="s">
        <v>183</v>
      </c>
      <c r="E157" s="249" t="s">
        <v>21</v>
      </c>
      <c r="F157" s="250" t="s">
        <v>1156</v>
      </c>
      <c r="G157" s="247"/>
      <c r="H157" s="251">
        <v>321.86000000000001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AT157" s="257" t="s">
        <v>183</v>
      </c>
      <c r="AU157" s="257" t="s">
        <v>80</v>
      </c>
      <c r="AV157" s="12" t="s">
        <v>80</v>
      </c>
      <c r="AW157" s="12" t="s">
        <v>35</v>
      </c>
      <c r="AX157" s="12" t="s">
        <v>76</v>
      </c>
      <c r="AY157" s="257" t="s">
        <v>169</v>
      </c>
    </row>
    <row r="158" s="1" customFormat="1" ht="25.5" customHeight="1">
      <c r="B158" s="45"/>
      <c r="C158" s="234" t="s">
        <v>273</v>
      </c>
      <c r="D158" s="234" t="s">
        <v>172</v>
      </c>
      <c r="E158" s="235" t="s">
        <v>274</v>
      </c>
      <c r="F158" s="236" t="s">
        <v>275</v>
      </c>
      <c r="G158" s="237" t="s">
        <v>219</v>
      </c>
      <c r="H158" s="238">
        <v>8.4700000000000006</v>
      </c>
      <c r="I158" s="239"/>
      <c r="J158" s="240">
        <f>ROUND(I158*H158,2)</f>
        <v>0</v>
      </c>
      <c r="K158" s="236" t="s">
        <v>181</v>
      </c>
      <c r="L158" s="71"/>
      <c r="M158" s="241" t="s">
        <v>21</v>
      </c>
      <c r="N158" s="242" t="s">
        <v>43</v>
      </c>
      <c r="O158" s="46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AR158" s="23" t="s">
        <v>95</v>
      </c>
      <c r="AT158" s="23" t="s">
        <v>172</v>
      </c>
      <c r="AU158" s="23" t="s">
        <v>80</v>
      </c>
      <c r="AY158" s="23" t="s">
        <v>169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23" t="s">
        <v>76</v>
      </c>
      <c r="BK158" s="245">
        <f>ROUND(I158*H158,2)</f>
        <v>0</v>
      </c>
      <c r="BL158" s="23" t="s">
        <v>95</v>
      </c>
      <c r="BM158" s="23" t="s">
        <v>1157</v>
      </c>
    </row>
    <row r="159" s="12" customFormat="1">
      <c r="B159" s="246"/>
      <c r="C159" s="247"/>
      <c r="D159" s="248" t="s">
        <v>183</v>
      </c>
      <c r="E159" s="249" t="s">
        <v>21</v>
      </c>
      <c r="F159" s="250" t="s">
        <v>1154</v>
      </c>
      <c r="G159" s="247"/>
      <c r="H159" s="251">
        <v>8.4700000000000006</v>
      </c>
      <c r="I159" s="252"/>
      <c r="J159" s="247"/>
      <c r="K159" s="247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183</v>
      </c>
      <c r="AU159" s="257" t="s">
        <v>80</v>
      </c>
      <c r="AV159" s="12" t="s">
        <v>80</v>
      </c>
      <c r="AW159" s="12" t="s">
        <v>35</v>
      </c>
      <c r="AX159" s="12" t="s">
        <v>76</v>
      </c>
      <c r="AY159" s="257" t="s">
        <v>169</v>
      </c>
    </row>
    <row r="160" s="1" customFormat="1" ht="16.5" customHeight="1">
      <c r="B160" s="45"/>
      <c r="C160" s="234" t="s">
        <v>9</v>
      </c>
      <c r="D160" s="234" t="s">
        <v>172</v>
      </c>
      <c r="E160" s="235" t="s">
        <v>277</v>
      </c>
      <c r="F160" s="236" t="s">
        <v>278</v>
      </c>
      <c r="G160" s="237" t="s">
        <v>199</v>
      </c>
      <c r="H160" s="238">
        <v>2.8799999999999999</v>
      </c>
      <c r="I160" s="239"/>
      <c r="J160" s="240">
        <f>ROUND(I160*H160,2)</f>
        <v>0</v>
      </c>
      <c r="K160" s="236" t="s">
        <v>21</v>
      </c>
      <c r="L160" s="71"/>
      <c r="M160" s="241" t="s">
        <v>21</v>
      </c>
      <c r="N160" s="242" t="s">
        <v>43</v>
      </c>
      <c r="O160" s="46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AR160" s="23" t="s">
        <v>95</v>
      </c>
      <c r="AT160" s="23" t="s">
        <v>172</v>
      </c>
      <c r="AU160" s="23" t="s">
        <v>80</v>
      </c>
      <c r="AY160" s="23" t="s">
        <v>169</v>
      </c>
      <c r="BE160" s="245">
        <f>IF(N160="základní",J160,0)</f>
        <v>0</v>
      </c>
      <c r="BF160" s="245">
        <f>IF(N160="snížená",J160,0)</f>
        <v>0</v>
      </c>
      <c r="BG160" s="245">
        <f>IF(N160="zákl. přenesená",J160,0)</f>
        <v>0</v>
      </c>
      <c r="BH160" s="245">
        <f>IF(N160="sníž. přenesená",J160,0)</f>
        <v>0</v>
      </c>
      <c r="BI160" s="245">
        <f>IF(N160="nulová",J160,0)</f>
        <v>0</v>
      </c>
      <c r="BJ160" s="23" t="s">
        <v>76</v>
      </c>
      <c r="BK160" s="245">
        <f>ROUND(I160*H160,2)</f>
        <v>0</v>
      </c>
      <c r="BL160" s="23" t="s">
        <v>95</v>
      </c>
      <c r="BM160" s="23" t="s">
        <v>1158</v>
      </c>
    </row>
    <row r="161" s="12" customFormat="1">
      <c r="B161" s="246"/>
      <c r="C161" s="247"/>
      <c r="D161" s="248" t="s">
        <v>183</v>
      </c>
      <c r="E161" s="249" t="s">
        <v>21</v>
      </c>
      <c r="F161" s="250" t="s">
        <v>796</v>
      </c>
      <c r="G161" s="247"/>
      <c r="H161" s="251">
        <v>2.8799999999999999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AT161" s="257" t="s">
        <v>183</v>
      </c>
      <c r="AU161" s="257" t="s">
        <v>80</v>
      </c>
      <c r="AV161" s="12" t="s">
        <v>80</v>
      </c>
      <c r="AW161" s="12" t="s">
        <v>35</v>
      </c>
      <c r="AX161" s="12" t="s">
        <v>76</v>
      </c>
      <c r="AY161" s="257" t="s">
        <v>169</v>
      </c>
    </row>
    <row r="162" s="1" customFormat="1" ht="38.25" customHeight="1">
      <c r="B162" s="45"/>
      <c r="C162" s="234" t="s">
        <v>281</v>
      </c>
      <c r="D162" s="234" t="s">
        <v>172</v>
      </c>
      <c r="E162" s="235" t="s">
        <v>282</v>
      </c>
      <c r="F162" s="236" t="s">
        <v>283</v>
      </c>
      <c r="G162" s="237" t="s">
        <v>225</v>
      </c>
      <c r="H162" s="238">
        <v>10</v>
      </c>
      <c r="I162" s="239"/>
      <c r="J162" s="240">
        <f>ROUND(I162*H162,2)</f>
        <v>0</v>
      </c>
      <c r="K162" s="236" t="s">
        <v>181</v>
      </c>
      <c r="L162" s="71"/>
      <c r="M162" s="241" t="s">
        <v>21</v>
      </c>
      <c r="N162" s="242" t="s">
        <v>43</v>
      </c>
      <c r="O162" s="46"/>
      <c r="P162" s="243">
        <f>O162*H162</f>
        <v>0</v>
      </c>
      <c r="Q162" s="243">
        <v>0.00025000000000000001</v>
      </c>
      <c r="R162" s="243">
        <f>Q162*H162</f>
        <v>0.0025000000000000001</v>
      </c>
      <c r="S162" s="243">
        <v>0</v>
      </c>
      <c r="T162" s="244">
        <f>S162*H162</f>
        <v>0</v>
      </c>
      <c r="AR162" s="23" t="s">
        <v>95</v>
      </c>
      <c r="AT162" s="23" t="s">
        <v>172</v>
      </c>
      <c r="AU162" s="23" t="s">
        <v>80</v>
      </c>
      <c r="AY162" s="23" t="s">
        <v>169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23" t="s">
        <v>76</v>
      </c>
      <c r="BK162" s="245">
        <f>ROUND(I162*H162,2)</f>
        <v>0</v>
      </c>
      <c r="BL162" s="23" t="s">
        <v>95</v>
      </c>
      <c r="BM162" s="23" t="s">
        <v>1159</v>
      </c>
    </row>
    <row r="163" s="12" customFormat="1">
      <c r="B163" s="246"/>
      <c r="C163" s="247"/>
      <c r="D163" s="248" t="s">
        <v>183</v>
      </c>
      <c r="E163" s="249" t="s">
        <v>21</v>
      </c>
      <c r="F163" s="250" t="s">
        <v>222</v>
      </c>
      <c r="G163" s="247"/>
      <c r="H163" s="251">
        <v>10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AT163" s="257" t="s">
        <v>183</v>
      </c>
      <c r="AU163" s="257" t="s">
        <v>80</v>
      </c>
      <c r="AV163" s="12" t="s">
        <v>80</v>
      </c>
      <c r="AW163" s="12" t="s">
        <v>35</v>
      </c>
      <c r="AX163" s="12" t="s">
        <v>76</v>
      </c>
      <c r="AY163" s="257" t="s">
        <v>169</v>
      </c>
    </row>
    <row r="164" s="1" customFormat="1" ht="16.5" customHeight="1">
      <c r="B164" s="45"/>
      <c r="C164" s="258" t="s">
        <v>285</v>
      </c>
      <c r="D164" s="258" t="s">
        <v>190</v>
      </c>
      <c r="E164" s="259" t="s">
        <v>286</v>
      </c>
      <c r="F164" s="260" t="s">
        <v>287</v>
      </c>
      <c r="G164" s="261" t="s">
        <v>187</v>
      </c>
      <c r="H164" s="262">
        <v>0.14899999999999999</v>
      </c>
      <c r="I164" s="263"/>
      <c r="J164" s="264">
        <f>ROUND(I164*H164,2)</f>
        <v>0</v>
      </c>
      <c r="K164" s="260" t="s">
        <v>21</v>
      </c>
      <c r="L164" s="265"/>
      <c r="M164" s="266" t="s">
        <v>21</v>
      </c>
      <c r="N164" s="267" t="s">
        <v>43</v>
      </c>
      <c r="O164" s="46"/>
      <c r="P164" s="243">
        <f>O164*H164</f>
        <v>0</v>
      </c>
      <c r="Q164" s="243">
        <v>1</v>
      </c>
      <c r="R164" s="243">
        <f>Q164*H164</f>
        <v>0.14899999999999999</v>
      </c>
      <c r="S164" s="243">
        <v>0</v>
      </c>
      <c r="T164" s="244">
        <f>S164*H164</f>
        <v>0</v>
      </c>
      <c r="AR164" s="23" t="s">
        <v>114</v>
      </c>
      <c r="AT164" s="23" t="s">
        <v>190</v>
      </c>
      <c r="AU164" s="23" t="s">
        <v>80</v>
      </c>
      <c r="AY164" s="23" t="s">
        <v>169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23" t="s">
        <v>76</v>
      </c>
      <c r="BK164" s="245">
        <f>ROUND(I164*H164,2)</f>
        <v>0</v>
      </c>
      <c r="BL164" s="23" t="s">
        <v>95</v>
      </c>
      <c r="BM164" s="23" t="s">
        <v>1160</v>
      </c>
    </row>
    <row r="165" s="12" customFormat="1">
      <c r="B165" s="246"/>
      <c r="C165" s="247"/>
      <c r="D165" s="248" t="s">
        <v>183</v>
      </c>
      <c r="E165" s="249" t="s">
        <v>21</v>
      </c>
      <c r="F165" s="250" t="s">
        <v>289</v>
      </c>
      <c r="G165" s="247"/>
      <c r="H165" s="251">
        <v>0.13800000000000001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AT165" s="257" t="s">
        <v>183</v>
      </c>
      <c r="AU165" s="257" t="s">
        <v>80</v>
      </c>
      <c r="AV165" s="12" t="s">
        <v>80</v>
      </c>
      <c r="AW165" s="12" t="s">
        <v>35</v>
      </c>
      <c r="AX165" s="12" t="s">
        <v>72</v>
      </c>
      <c r="AY165" s="257" t="s">
        <v>169</v>
      </c>
    </row>
    <row r="166" s="12" customFormat="1">
      <c r="B166" s="246"/>
      <c r="C166" s="247"/>
      <c r="D166" s="248" t="s">
        <v>183</v>
      </c>
      <c r="E166" s="249" t="s">
        <v>21</v>
      </c>
      <c r="F166" s="250" t="s">
        <v>290</v>
      </c>
      <c r="G166" s="247"/>
      <c r="H166" s="251">
        <v>0.14899999999999999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183</v>
      </c>
      <c r="AU166" s="257" t="s">
        <v>80</v>
      </c>
      <c r="AV166" s="12" t="s">
        <v>80</v>
      </c>
      <c r="AW166" s="12" t="s">
        <v>35</v>
      </c>
      <c r="AX166" s="12" t="s">
        <v>76</v>
      </c>
      <c r="AY166" s="257" t="s">
        <v>169</v>
      </c>
    </row>
    <row r="167" s="1" customFormat="1" ht="25.5" customHeight="1">
      <c r="B167" s="45"/>
      <c r="C167" s="234" t="s">
        <v>291</v>
      </c>
      <c r="D167" s="234" t="s">
        <v>172</v>
      </c>
      <c r="E167" s="235" t="s">
        <v>292</v>
      </c>
      <c r="F167" s="236" t="s">
        <v>293</v>
      </c>
      <c r="G167" s="237" t="s">
        <v>225</v>
      </c>
      <c r="H167" s="238">
        <v>24</v>
      </c>
      <c r="I167" s="239"/>
      <c r="J167" s="240">
        <f>ROUND(I167*H167,2)</f>
        <v>0</v>
      </c>
      <c r="K167" s="236" t="s">
        <v>181</v>
      </c>
      <c r="L167" s="71"/>
      <c r="M167" s="241" t="s">
        <v>21</v>
      </c>
      <c r="N167" s="242" t="s">
        <v>43</v>
      </c>
      <c r="O167" s="46"/>
      <c r="P167" s="243">
        <f>O167*H167</f>
        <v>0</v>
      </c>
      <c r="Q167" s="243">
        <v>1.0000000000000001E-05</v>
      </c>
      <c r="R167" s="243">
        <f>Q167*H167</f>
        <v>0.00024000000000000003</v>
      </c>
      <c r="S167" s="243">
        <v>0</v>
      </c>
      <c r="T167" s="244">
        <f>S167*H167</f>
        <v>0</v>
      </c>
      <c r="AR167" s="23" t="s">
        <v>95</v>
      </c>
      <c r="AT167" s="23" t="s">
        <v>172</v>
      </c>
      <c r="AU167" s="23" t="s">
        <v>80</v>
      </c>
      <c r="AY167" s="23" t="s">
        <v>169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23" t="s">
        <v>76</v>
      </c>
      <c r="BK167" s="245">
        <f>ROUND(I167*H167,2)</f>
        <v>0</v>
      </c>
      <c r="BL167" s="23" t="s">
        <v>95</v>
      </c>
      <c r="BM167" s="23" t="s">
        <v>1161</v>
      </c>
    </row>
    <row r="168" s="12" customFormat="1">
      <c r="B168" s="246"/>
      <c r="C168" s="247"/>
      <c r="D168" s="248" t="s">
        <v>183</v>
      </c>
      <c r="E168" s="249" t="s">
        <v>21</v>
      </c>
      <c r="F168" s="250" t="s">
        <v>295</v>
      </c>
      <c r="G168" s="247"/>
      <c r="H168" s="251">
        <v>24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183</v>
      </c>
      <c r="AU168" s="257" t="s">
        <v>80</v>
      </c>
      <c r="AV168" s="12" t="s">
        <v>80</v>
      </c>
      <c r="AW168" s="12" t="s">
        <v>35</v>
      </c>
      <c r="AX168" s="12" t="s">
        <v>76</v>
      </c>
      <c r="AY168" s="257" t="s">
        <v>169</v>
      </c>
    </row>
    <row r="169" s="1" customFormat="1" ht="25.5" customHeight="1">
      <c r="B169" s="45"/>
      <c r="C169" s="234" t="s">
        <v>296</v>
      </c>
      <c r="D169" s="234" t="s">
        <v>172</v>
      </c>
      <c r="E169" s="235" t="s">
        <v>297</v>
      </c>
      <c r="F169" s="236" t="s">
        <v>298</v>
      </c>
      <c r="G169" s="237" t="s">
        <v>225</v>
      </c>
      <c r="H169" s="238">
        <v>24</v>
      </c>
      <c r="I169" s="239"/>
      <c r="J169" s="240">
        <f>ROUND(I169*H169,2)</f>
        <v>0</v>
      </c>
      <c r="K169" s="236" t="s">
        <v>181</v>
      </c>
      <c r="L169" s="71"/>
      <c r="M169" s="241" t="s">
        <v>21</v>
      </c>
      <c r="N169" s="242" t="s">
        <v>43</v>
      </c>
      <c r="O169" s="46"/>
      <c r="P169" s="243">
        <f>O169*H169</f>
        <v>0</v>
      </c>
      <c r="Q169" s="243">
        <v>0.00020000000000000001</v>
      </c>
      <c r="R169" s="243">
        <f>Q169*H169</f>
        <v>0.0048000000000000004</v>
      </c>
      <c r="S169" s="243">
        <v>0</v>
      </c>
      <c r="T169" s="244">
        <f>S169*H169</f>
        <v>0</v>
      </c>
      <c r="AR169" s="23" t="s">
        <v>95</v>
      </c>
      <c r="AT169" s="23" t="s">
        <v>172</v>
      </c>
      <c r="AU169" s="23" t="s">
        <v>80</v>
      </c>
      <c r="AY169" s="23" t="s">
        <v>169</v>
      </c>
      <c r="BE169" s="245">
        <f>IF(N169="základní",J169,0)</f>
        <v>0</v>
      </c>
      <c r="BF169" s="245">
        <f>IF(N169="snížená",J169,0)</f>
        <v>0</v>
      </c>
      <c r="BG169" s="245">
        <f>IF(N169="zákl. přenesená",J169,0)</f>
        <v>0</v>
      </c>
      <c r="BH169" s="245">
        <f>IF(N169="sníž. přenesená",J169,0)</f>
        <v>0</v>
      </c>
      <c r="BI169" s="245">
        <f>IF(N169="nulová",J169,0)</f>
        <v>0</v>
      </c>
      <c r="BJ169" s="23" t="s">
        <v>76</v>
      </c>
      <c r="BK169" s="245">
        <f>ROUND(I169*H169,2)</f>
        <v>0</v>
      </c>
      <c r="BL169" s="23" t="s">
        <v>95</v>
      </c>
      <c r="BM169" s="23" t="s">
        <v>1162</v>
      </c>
    </row>
    <row r="170" s="12" customFormat="1">
      <c r="B170" s="246"/>
      <c r="C170" s="247"/>
      <c r="D170" s="248" t="s">
        <v>183</v>
      </c>
      <c r="E170" s="249" t="s">
        <v>21</v>
      </c>
      <c r="F170" s="250" t="s">
        <v>590</v>
      </c>
      <c r="G170" s="247"/>
      <c r="H170" s="251">
        <v>24</v>
      </c>
      <c r="I170" s="252"/>
      <c r="J170" s="247"/>
      <c r="K170" s="247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183</v>
      </c>
      <c r="AU170" s="257" t="s">
        <v>80</v>
      </c>
      <c r="AV170" s="12" t="s">
        <v>80</v>
      </c>
      <c r="AW170" s="12" t="s">
        <v>35</v>
      </c>
      <c r="AX170" s="12" t="s">
        <v>76</v>
      </c>
      <c r="AY170" s="257" t="s">
        <v>169</v>
      </c>
    </row>
    <row r="171" s="1" customFormat="1" ht="16.5" customHeight="1">
      <c r="B171" s="45"/>
      <c r="C171" s="234" t="s">
        <v>301</v>
      </c>
      <c r="D171" s="234" t="s">
        <v>172</v>
      </c>
      <c r="E171" s="235" t="s">
        <v>302</v>
      </c>
      <c r="F171" s="236" t="s">
        <v>303</v>
      </c>
      <c r="G171" s="237" t="s">
        <v>180</v>
      </c>
      <c r="H171" s="238">
        <v>0.31</v>
      </c>
      <c r="I171" s="239"/>
      <c r="J171" s="240">
        <f>ROUND(I171*H171,2)</f>
        <v>0</v>
      </c>
      <c r="K171" s="236" t="s">
        <v>181</v>
      </c>
      <c r="L171" s="71"/>
      <c r="M171" s="241" t="s">
        <v>21</v>
      </c>
      <c r="N171" s="242" t="s">
        <v>43</v>
      </c>
      <c r="O171" s="46"/>
      <c r="P171" s="243">
        <f>O171*H171</f>
        <v>0</v>
      </c>
      <c r="Q171" s="243">
        <v>0</v>
      </c>
      <c r="R171" s="243">
        <f>Q171*H171</f>
        <v>0</v>
      </c>
      <c r="S171" s="243">
        <v>2.3999999999999999</v>
      </c>
      <c r="T171" s="244">
        <f>S171*H171</f>
        <v>0.74399999999999999</v>
      </c>
      <c r="AR171" s="23" t="s">
        <v>95</v>
      </c>
      <c r="AT171" s="23" t="s">
        <v>172</v>
      </c>
      <c r="AU171" s="23" t="s">
        <v>80</v>
      </c>
      <c r="AY171" s="23" t="s">
        <v>169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23" t="s">
        <v>76</v>
      </c>
      <c r="BK171" s="245">
        <f>ROUND(I171*H171,2)</f>
        <v>0</v>
      </c>
      <c r="BL171" s="23" t="s">
        <v>95</v>
      </c>
      <c r="BM171" s="23" t="s">
        <v>1163</v>
      </c>
    </row>
    <row r="172" s="12" customFormat="1">
      <c r="B172" s="246"/>
      <c r="C172" s="247"/>
      <c r="D172" s="248" t="s">
        <v>183</v>
      </c>
      <c r="E172" s="249" t="s">
        <v>21</v>
      </c>
      <c r="F172" s="250" t="s">
        <v>802</v>
      </c>
      <c r="G172" s="247"/>
      <c r="H172" s="251">
        <v>0.59399999999999997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183</v>
      </c>
      <c r="AU172" s="257" t="s">
        <v>80</v>
      </c>
      <c r="AV172" s="12" t="s">
        <v>80</v>
      </c>
      <c r="AW172" s="12" t="s">
        <v>35</v>
      </c>
      <c r="AX172" s="12" t="s">
        <v>72</v>
      </c>
      <c r="AY172" s="257" t="s">
        <v>169</v>
      </c>
    </row>
    <row r="173" s="12" customFormat="1">
      <c r="B173" s="246"/>
      <c r="C173" s="247"/>
      <c r="D173" s="248" t="s">
        <v>183</v>
      </c>
      <c r="E173" s="249" t="s">
        <v>21</v>
      </c>
      <c r="F173" s="250" t="s">
        <v>306</v>
      </c>
      <c r="G173" s="247"/>
      <c r="H173" s="251">
        <v>-0.28399999999999997</v>
      </c>
      <c r="I173" s="252"/>
      <c r="J173" s="247"/>
      <c r="K173" s="247"/>
      <c r="L173" s="253"/>
      <c r="M173" s="254"/>
      <c r="N173" s="255"/>
      <c r="O173" s="255"/>
      <c r="P173" s="255"/>
      <c r="Q173" s="255"/>
      <c r="R173" s="255"/>
      <c r="S173" s="255"/>
      <c r="T173" s="256"/>
      <c r="AT173" s="257" t="s">
        <v>183</v>
      </c>
      <c r="AU173" s="257" t="s">
        <v>80</v>
      </c>
      <c r="AV173" s="12" t="s">
        <v>80</v>
      </c>
      <c r="AW173" s="12" t="s">
        <v>35</v>
      </c>
      <c r="AX173" s="12" t="s">
        <v>72</v>
      </c>
      <c r="AY173" s="257" t="s">
        <v>169</v>
      </c>
    </row>
    <row r="174" s="13" customFormat="1">
      <c r="B174" s="270"/>
      <c r="C174" s="271"/>
      <c r="D174" s="248" t="s">
        <v>183</v>
      </c>
      <c r="E174" s="272" t="s">
        <v>21</v>
      </c>
      <c r="F174" s="273" t="s">
        <v>209</v>
      </c>
      <c r="G174" s="271"/>
      <c r="H174" s="274">
        <v>0.31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AT174" s="280" t="s">
        <v>183</v>
      </c>
      <c r="AU174" s="280" t="s">
        <v>80</v>
      </c>
      <c r="AV174" s="13" t="s">
        <v>95</v>
      </c>
      <c r="AW174" s="13" t="s">
        <v>35</v>
      </c>
      <c r="AX174" s="13" t="s">
        <v>76</v>
      </c>
      <c r="AY174" s="280" t="s">
        <v>169</v>
      </c>
    </row>
    <row r="175" s="1" customFormat="1" ht="25.5" customHeight="1">
      <c r="B175" s="45"/>
      <c r="C175" s="234" t="s">
        <v>307</v>
      </c>
      <c r="D175" s="234" t="s">
        <v>172</v>
      </c>
      <c r="E175" s="235" t="s">
        <v>308</v>
      </c>
      <c r="F175" s="236" t="s">
        <v>309</v>
      </c>
      <c r="G175" s="237" t="s">
        <v>199</v>
      </c>
      <c r="H175" s="238">
        <v>0.23200000000000001</v>
      </c>
      <c r="I175" s="239"/>
      <c r="J175" s="240">
        <f>ROUND(I175*H175,2)</f>
        <v>0</v>
      </c>
      <c r="K175" s="236" t="s">
        <v>181</v>
      </c>
      <c r="L175" s="71"/>
      <c r="M175" s="241" t="s">
        <v>21</v>
      </c>
      <c r="N175" s="242" t="s">
        <v>43</v>
      </c>
      <c r="O175" s="46"/>
      <c r="P175" s="243">
        <f>O175*H175</f>
        <v>0</v>
      </c>
      <c r="Q175" s="243">
        <v>0</v>
      </c>
      <c r="R175" s="243">
        <f>Q175*H175</f>
        <v>0</v>
      </c>
      <c r="S175" s="243">
        <v>0.066000000000000003</v>
      </c>
      <c r="T175" s="244">
        <f>S175*H175</f>
        <v>0.015312000000000001</v>
      </c>
      <c r="AR175" s="23" t="s">
        <v>95</v>
      </c>
      <c r="AT175" s="23" t="s">
        <v>172</v>
      </c>
      <c r="AU175" s="23" t="s">
        <v>80</v>
      </c>
      <c r="AY175" s="23" t="s">
        <v>169</v>
      </c>
      <c r="BE175" s="245">
        <f>IF(N175="základní",J175,0)</f>
        <v>0</v>
      </c>
      <c r="BF175" s="245">
        <f>IF(N175="snížená",J175,0)</f>
        <v>0</v>
      </c>
      <c r="BG175" s="245">
        <f>IF(N175="zákl. přenesená",J175,0)</f>
        <v>0</v>
      </c>
      <c r="BH175" s="245">
        <f>IF(N175="sníž. přenesená",J175,0)</f>
        <v>0</v>
      </c>
      <c r="BI175" s="245">
        <f>IF(N175="nulová",J175,0)</f>
        <v>0</v>
      </c>
      <c r="BJ175" s="23" t="s">
        <v>76</v>
      </c>
      <c r="BK175" s="245">
        <f>ROUND(I175*H175,2)</f>
        <v>0</v>
      </c>
      <c r="BL175" s="23" t="s">
        <v>95</v>
      </c>
      <c r="BM175" s="23" t="s">
        <v>1164</v>
      </c>
    </row>
    <row r="176" s="12" customFormat="1">
      <c r="B176" s="246"/>
      <c r="C176" s="247"/>
      <c r="D176" s="248" t="s">
        <v>183</v>
      </c>
      <c r="E176" s="249" t="s">
        <v>21</v>
      </c>
      <c r="F176" s="250" t="s">
        <v>697</v>
      </c>
      <c r="G176" s="247"/>
      <c r="H176" s="251">
        <v>0.23200000000000001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AT176" s="257" t="s">
        <v>183</v>
      </c>
      <c r="AU176" s="257" t="s">
        <v>80</v>
      </c>
      <c r="AV176" s="12" t="s">
        <v>80</v>
      </c>
      <c r="AW176" s="12" t="s">
        <v>35</v>
      </c>
      <c r="AX176" s="12" t="s">
        <v>76</v>
      </c>
      <c r="AY176" s="257" t="s">
        <v>169</v>
      </c>
    </row>
    <row r="177" s="1" customFormat="1" ht="25.5" customHeight="1">
      <c r="B177" s="45"/>
      <c r="C177" s="234" t="s">
        <v>312</v>
      </c>
      <c r="D177" s="234" t="s">
        <v>172</v>
      </c>
      <c r="E177" s="235" t="s">
        <v>313</v>
      </c>
      <c r="F177" s="236" t="s">
        <v>314</v>
      </c>
      <c r="G177" s="237" t="s">
        <v>219</v>
      </c>
      <c r="H177" s="238">
        <v>1.74</v>
      </c>
      <c r="I177" s="239"/>
      <c r="J177" s="240">
        <f>ROUND(I177*H177,2)</f>
        <v>0</v>
      </c>
      <c r="K177" s="236" t="s">
        <v>181</v>
      </c>
      <c r="L177" s="71"/>
      <c r="M177" s="241" t="s">
        <v>21</v>
      </c>
      <c r="N177" s="242" t="s">
        <v>43</v>
      </c>
      <c r="O177" s="46"/>
      <c r="P177" s="243">
        <f>O177*H177</f>
        <v>0</v>
      </c>
      <c r="Q177" s="243">
        <v>0.00073999999999999999</v>
      </c>
      <c r="R177" s="243">
        <f>Q177*H177</f>
        <v>0.0012876000000000001</v>
      </c>
      <c r="S177" s="243">
        <v>0.0080000000000000002</v>
      </c>
      <c r="T177" s="244">
        <f>S177*H177</f>
        <v>0.01392</v>
      </c>
      <c r="AR177" s="23" t="s">
        <v>95</v>
      </c>
      <c r="AT177" s="23" t="s">
        <v>172</v>
      </c>
      <c r="AU177" s="23" t="s">
        <v>80</v>
      </c>
      <c r="AY177" s="23" t="s">
        <v>169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23" t="s">
        <v>76</v>
      </c>
      <c r="BK177" s="245">
        <f>ROUND(I177*H177,2)</f>
        <v>0</v>
      </c>
      <c r="BL177" s="23" t="s">
        <v>95</v>
      </c>
      <c r="BM177" s="23" t="s">
        <v>1165</v>
      </c>
    </row>
    <row r="178" s="12" customFormat="1">
      <c r="B178" s="246"/>
      <c r="C178" s="247"/>
      <c r="D178" s="248" t="s">
        <v>183</v>
      </c>
      <c r="E178" s="249" t="s">
        <v>21</v>
      </c>
      <c r="F178" s="250" t="s">
        <v>316</v>
      </c>
      <c r="G178" s="247"/>
      <c r="H178" s="251">
        <v>0.29999999999999999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183</v>
      </c>
      <c r="AU178" s="257" t="s">
        <v>80</v>
      </c>
      <c r="AV178" s="12" t="s">
        <v>80</v>
      </c>
      <c r="AW178" s="12" t="s">
        <v>35</v>
      </c>
      <c r="AX178" s="12" t="s">
        <v>72</v>
      </c>
      <c r="AY178" s="257" t="s">
        <v>169</v>
      </c>
    </row>
    <row r="179" s="12" customFormat="1">
      <c r="B179" s="246"/>
      <c r="C179" s="247"/>
      <c r="D179" s="248" t="s">
        <v>183</v>
      </c>
      <c r="E179" s="249" t="s">
        <v>21</v>
      </c>
      <c r="F179" s="250" t="s">
        <v>317</v>
      </c>
      <c r="G179" s="247"/>
      <c r="H179" s="251">
        <v>0.29999999999999999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AT179" s="257" t="s">
        <v>183</v>
      </c>
      <c r="AU179" s="257" t="s">
        <v>80</v>
      </c>
      <c r="AV179" s="12" t="s">
        <v>80</v>
      </c>
      <c r="AW179" s="12" t="s">
        <v>35</v>
      </c>
      <c r="AX179" s="12" t="s">
        <v>72</v>
      </c>
      <c r="AY179" s="257" t="s">
        <v>169</v>
      </c>
    </row>
    <row r="180" s="12" customFormat="1">
      <c r="B180" s="246"/>
      <c r="C180" s="247"/>
      <c r="D180" s="248" t="s">
        <v>183</v>
      </c>
      <c r="E180" s="249" t="s">
        <v>21</v>
      </c>
      <c r="F180" s="250" t="s">
        <v>901</v>
      </c>
      <c r="G180" s="247"/>
      <c r="H180" s="251">
        <v>0.56999999999999995</v>
      </c>
      <c r="I180" s="252"/>
      <c r="J180" s="247"/>
      <c r="K180" s="247"/>
      <c r="L180" s="253"/>
      <c r="M180" s="254"/>
      <c r="N180" s="255"/>
      <c r="O180" s="255"/>
      <c r="P180" s="255"/>
      <c r="Q180" s="255"/>
      <c r="R180" s="255"/>
      <c r="S180" s="255"/>
      <c r="T180" s="256"/>
      <c r="AT180" s="257" t="s">
        <v>183</v>
      </c>
      <c r="AU180" s="257" t="s">
        <v>80</v>
      </c>
      <c r="AV180" s="12" t="s">
        <v>80</v>
      </c>
      <c r="AW180" s="12" t="s">
        <v>35</v>
      </c>
      <c r="AX180" s="12" t="s">
        <v>72</v>
      </c>
      <c r="AY180" s="257" t="s">
        <v>169</v>
      </c>
    </row>
    <row r="181" s="12" customFormat="1">
      <c r="B181" s="246"/>
      <c r="C181" s="247"/>
      <c r="D181" s="248" t="s">
        <v>183</v>
      </c>
      <c r="E181" s="249" t="s">
        <v>21</v>
      </c>
      <c r="F181" s="250" t="s">
        <v>902</v>
      </c>
      <c r="G181" s="247"/>
      <c r="H181" s="251">
        <v>0.56999999999999995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AT181" s="257" t="s">
        <v>183</v>
      </c>
      <c r="AU181" s="257" t="s">
        <v>80</v>
      </c>
      <c r="AV181" s="12" t="s">
        <v>80</v>
      </c>
      <c r="AW181" s="12" t="s">
        <v>35</v>
      </c>
      <c r="AX181" s="12" t="s">
        <v>72</v>
      </c>
      <c r="AY181" s="257" t="s">
        <v>169</v>
      </c>
    </row>
    <row r="182" s="13" customFormat="1">
      <c r="B182" s="270"/>
      <c r="C182" s="271"/>
      <c r="D182" s="248" t="s">
        <v>183</v>
      </c>
      <c r="E182" s="272" t="s">
        <v>21</v>
      </c>
      <c r="F182" s="273" t="s">
        <v>209</v>
      </c>
      <c r="G182" s="271"/>
      <c r="H182" s="274">
        <v>1.74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AT182" s="280" t="s">
        <v>183</v>
      </c>
      <c r="AU182" s="280" t="s">
        <v>80</v>
      </c>
      <c r="AV182" s="13" t="s">
        <v>95</v>
      </c>
      <c r="AW182" s="13" t="s">
        <v>35</v>
      </c>
      <c r="AX182" s="13" t="s">
        <v>76</v>
      </c>
      <c r="AY182" s="280" t="s">
        <v>169</v>
      </c>
    </row>
    <row r="183" s="1" customFormat="1" ht="25.5" customHeight="1">
      <c r="B183" s="45"/>
      <c r="C183" s="234" t="s">
        <v>320</v>
      </c>
      <c r="D183" s="234" t="s">
        <v>172</v>
      </c>
      <c r="E183" s="235" t="s">
        <v>321</v>
      </c>
      <c r="F183" s="236" t="s">
        <v>322</v>
      </c>
      <c r="G183" s="237" t="s">
        <v>219</v>
      </c>
      <c r="H183" s="238">
        <v>2.3199999999999998</v>
      </c>
      <c r="I183" s="239"/>
      <c r="J183" s="240">
        <f>ROUND(I183*H183,2)</f>
        <v>0</v>
      </c>
      <c r="K183" s="236" t="s">
        <v>181</v>
      </c>
      <c r="L183" s="71"/>
      <c r="M183" s="241" t="s">
        <v>21</v>
      </c>
      <c r="N183" s="242" t="s">
        <v>43</v>
      </c>
      <c r="O183" s="46"/>
      <c r="P183" s="243">
        <f>O183*H183</f>
        <v>0</v>
      </c>
      <c r="Q183" s="243">
        <v>3.0000000000000001E-05</v>
      </c>
      <c r="R183" s="243">
        <f>Q183*H183</f>
        <v>6.9599999999999998E-05</v>
      </c>
      <c r="S183" s="243">
        <v>0</v>
      </c>
      <c r="T183" s="244">
        <f>S183*H183</f>
        <v>0</v>
      </c>
      <c r="AR183" s="23" t="s">
        <v>95</v>
      </c>
      <c r="AT183" s="23" t="s">
        <v>172</v>
      </c>
      <c r="AU183" s="23" t="s">
        <v>80</v>
      </c>
      <c r="AY183" s="23" t="s">
        <v>169</v>
      </c>
      <c r="BE183" s="245">
        <f>IF(N183="základní",J183,0)</f>
        <v>0</v>
      </c>
      <c r="BF183" s="245">
        <f>IF(N183="snížená",J183,0)</f>
        <v>0</v>
      </c>
      <c r="BG183" s="245">
        <f>IF(N183="zákl. přenesená",J183,0)</f>
        <v>0</v>
      </c>
      <c r="BH183" s="245">
        <f>IF(N183="sníž. přenesená",J183,0)</f>
        <v>0</v>
      </c>
      <c r="BI183" s="245">
        <f>IF(N183="nulová",J183,0)</f>
        <v>0</v>
      </c>
      <c r="BJ183" s="23" t="s">
        <v>76</v>
      </c>
      <c r="BK183" s="245">
        <f>ROUND(I183*H183,2)</f>
        <v>0</v>
      </c>
      <c r="BL183" s="23" t="s">
        <v>95</v>
      </c>
      <c r="BM183" s="23" t="s">
        <v>1166</v>
      </c>
    </row>
    <row r="184" s="12" customFormat="1">
      <c r="B184" s="246"/>
      <c r="C184" s="247"/>
      <c r="D184" s="248" t="s">
        <v>183</v>
      </c>
      <c r="E184" s="249" t="s">
        <v>21</v>
      </c>
      <c r="F184" s="250" t="s">
        <v>324</v>
      </c>
      <c r="G184" s="247"/>
      <c r="H184" s="251">
        <v>2.3199999999999998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AT184" s="257" t="s">
        <v>183</v>
      </c>
      <c r="AU184" s="257" t="s">
        <v>80</v>
      </c>
      <c r="AV184" s="12" t="s">
        <v>80</v>
      </c>
      <c r="AW184" s="12" t="s">
        <v>35</v>
      </c>
      <c r="AX184" s="12" t="s">
        <v>76</v>
      </c>
      <c r="AY184" s="257" t="s">
        <v>169</v>
      </c>
    </row>
    <row r="185" s="1" customFormat="1" ht="25.5" customHeight="1">
      <c r="B185" s="45"/>
      <c r="C185" s="234" t="s">
        <v>325</v>
      </c>
      <c r="D185" s="234" t="s">
        <v>172</v>
      </c>
      <c r="E185" s="235" t="s">
        <v>326</v>
      </c>
      <c r="F185" s="236" t="s">
        <v>327</v>
      </c>
      <c r="G185" s="237" t="s">
        <v>219</v>
      </c>
      <c r="H185" s="238">
        <v>2.3199999999999998</v>
      </c>
      <c r="I185" s="239"/>
      <c r="J185" s="240">
        <f>ROUND(I185*H185,2)</f>
        <v>0</v>
      </c>
      <c r="K185" s="236" t="s">
        <v>181</v>
      </c>
      <c r="L185" s="71"/>
      <c r="M185" s="241" t="s">
        <v>21</v>
      </c>
      <c r="N185" s="242" t="s">
        <v>43</v>
      </c>
      <c r="O185" s="46"/>
      <c r="P185" s="243">
        <f>O185*H185</f>
        <v>0</v>
      </c>
      <c r="Q185" s="243">
        <v>0.00034000000000000002</v>
      </c>
      <c r="R185" s="243">
        <f>Q185*H185</f>
        <v>0.00078879999999999998</v>
      </c>
      <c r="S185" s="243">
        <v>0</v>
      </c>
      <c r="T185" s="244">
        <f>S185*H185</f>
        <v>0</v>
      </c>
      <c r="AR185" s="23" t="s">
        <v>95</v>
      </c>
      <c r="AT185" s="23" t="s">
        <v>172</v>
      </c>
      <c r="AU185" s="23" t="s">
        <v>80</v>
      </c>
      <c r="AY185" s="23" t="s">
        <v>169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23" t="s">
        <v>76</v>
      </c>
      <c r="BK185" s="245">
        <f>ROUND(I185*H185,2)</f>
        <v>0</v>
      </c>
      <c r="BL185" s="23" t="s">
        <v>95</v>
      </c>
      <c r="BM185" s="23" t="s">
        <v>1167</v>
      </c>
    </row>
    <row r="186" s="1" customFormat="1" ht="25.5" customHeight="1">
      <c r="B186" s="45"/>
      <c r="C186" s="234" t="s">
        <v>329</v>
      </c>
      <c r="D186" s="234" t="s">
        <v>172</v>
      </c>
      <c r="E186" s="235" t="s">
        <v>330</v>
      </c>
      <c r="F186" s="236" t="s">
        <v>331</v>
      </c>
      <c r="G186" s="237" t="s">
        <v>219</v>
      </c>
      <c r="H186" s="238">
        <v>4.6399999999999997</v>
      </c>
      <c r="I186" s="239"/>
      <c r="J186" s="240">
        <f>ROUND(I186*H186,2)</f>
        <v>0</v>
      </c>
      <c r="K186" s="236" t="s">
        <v>181</v>
      </c>
      <c r="L186" s="71"/>
      <c r="M186" s="241" t="s">
        <v>21</v>
      </c>
      <c r="N186" s="242" t="s">
        <v>43</v>
      </c>
      <c r="O186" s="46"/>
      <c r="P186" s="243">
        <f>O186*H186</f>
        <v>0</v>
      </c>
      <c r="Q186" s="243">
        <v>0</v>
      </c>
      <c r="R186" s="243">
        <f>Q186*H186</f>
        <v>0</v>
      </c>
      <c r="S186" s="243">
        <v>0</v>
      </c>
      <c r="T186" s="244">
        <f>S186*H186</f>
        <v>0</v>
      </c>
      <c r="AR186" s="23" t="s">
        <v>95</v>
      </c>
      <c r="AT186" s="23" t="s">
        <v>172</v>
      </c>
      <c r="AU186" s="23" t="s">
        <v>80</v>
      </c>
      <c r="AY186" s="23" t="s">
        <v>169</v>
      </c>
      <c r="BE186" s="245">
        <f>IF(N186="základní",J186,0)</f>
        <v>0</v>
      </c>
      <c r="BF186" s="245">
        <f>IF(N186="snížená",J186,0)</f>
        <v>0</v>
      </c>
      <c r="BG186" s="245">
        <f>IF(N186="zákl. přenesená",J186,0)</f>
        <v>0</v>
      </c>
      <c r="BH186" s="245">
        <f>IF(N186="sníž. přenesená",J186,0)</f>
        <v>0</v>
      </c>
      <c r="BI186" s="245">
        <f>IF(N186="nulová",J186,0)</f>
        <v>0</v>
      </c>
      <c r="BJ186" s="23" t="s">
        <v>76</v>
      </c>
      <c r="BK186" s="245">
        <f>ROUND(I186*H186,2)</f>
        <v>0</v>
      </c>
      <c r="BL186" s="23" t="s">
        <v>95</v>
      </c>
      <c r="BM186" s="23" t="s">
        <v>1168</v>
      </c>
    </row>
    <row r="187" s="12" customFormat="1">
      <c r="B187" s="246"/>
      <c r="C187" s="247"/>
      <c r="D187" s="248" t="s">
        <v>183</v>
      </c>
      <c r="E187" s="249" t="s">
        <v>21</v>
      </c>
      <c r="F187" s="250" t="s">
        <v>333</v>
      </c>
      <c r="G187" s="247"/>
      <c r="H187" s="251">
        <v>4.6399999999999997</v>
      </c>
      <c r="I187" s="252"/>
      <c r="J187" s="247"/>
      <c r="K187" s="247"/>
      <c r="L187" s="253"/>
      <c r="M187" s="254"/>
      <c r="N187" s="255"/>
      <c r="O187" s="255"/>
      <c r="P187" s="255"/>
      <c r="Q187" s="255"/>
      <c r="R187" s="255"/>
      <c r="S187" s="255"/>
      <c r="T187" s="256"/>
      <c r="AT187" s="257" t="s">
        <v>183</v>
      </c>
      <c r="AU187" s="257" t="s">
        <v>80</v>
      </c>
      <c r="AV187" s="12" t="s">
        <v>80</v>
      </c>
      <c r="AW187" s="12" t="s">
        <v>35</v>
      </c>
      <c r="AX187" s="12" t="s">
        <v>76</v>
      </c>
      <c r="AY187" s="257" t="s">
        <v>169</v>
      </c>
    </row>
    <row r="188" s="1" customFormat="1" ht="25.5" customHeight="1">
      <c r="B188" s="45"/>
      <c r="C188" s="234" t="s">
        <v>334</v>
      </c>
      <c r="D188" s="234" t="s">
        <v>172</v>
      </c>
      <c r="E188" s="235" t="s">
        <v>335</v>
      </c>
      <c r="F188" s="236" t="s">
        <v>336</v>
      </c>
      <c r="G188" s="237" t="s">
        <v>219</v>
      </c>
      <c r="H188" s="238">
        <v>4.1200000000000001</v>
      </c>
      <c r="I188" s="239"/>
      <c r="J188" s="240">
        <f>ROUND(I188*H188,2)</f>
        <v>0</v>
      </c>
      <c r="K188" s="236" t="s">
        <v>181</v>
      </c>
      <c r="L188" s="71"/>
      <c r="M188" s="241" t="s">
        <v>21</v>
      </c>
      <c r="N188" s="242" t="s">
        <v>43</v>
      </c>
      <c r="O188" s="46"/>
      <c r="P188" s="243">
        <f>O188*H188</f>
        <v>0</v>
      </c>
      <c r="Q188" s="243">
        <v>0</v>
      </c>
      <c r="R188" s="243">
        <f>Q188*H188</f>
        <v>0</v>
      </c>
      <c r="S188" s="243">
        <v>0</v>
      </c>
      <c r="T188" s="244">
        <f>S188*H188</f>
        <v>0</v>
      </c>
      <c r="AR188" s="23" t="s">
        <v>95</v>
      </c>
      <c r="AT188" s="23" t="s">
        <v>172</v>
      </c>
      <c r="AU188" s="23" t="s">
        <v>80</v>
      </c>
      <c r="AY188" s="23" t="s">
        <v>169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23" t="s">
        <v>76</v>
      </c>
      <c r="BK188" s="245">
        <f>ROUND(I188*H188,2)</f>
        <v>0</v>
      </c>
      <c r="BL188" s="23" t="s">
        <v>95</v>
      </c>
      <c r="BM188" s="23" t="s">
        <v>1169</v>
      </c>
    </row>
    <row r="189" s="12" customFormat="1">
      <c r="B189" s="246"/>
      <c r="C189" s="247"/>
      <c r="D189" s="248" t="s">
        <v>183</v>
      </c>
      <c r="E189" s="249" t="s">
        <v>21</v>
      </c>
      <c r="F189" s="250" t="s">
        <v>338</v>
      </c>
      <c r="G189" s="247"/>
      <c r="H189" s="251">
        <v>2.0600000000000001</v>
      </c>
      <c r="I189" s="252"/>
      <c r="J189" s="247"/>
      <c r="K189" s="247"/>
      <c r="L189" s="253"/>
      <c r="M189" s="254"/>
      <c r="N189" s="255"/>
      <c r="O189" s="255"/>
      <c r="P189" s="255"/>
      <c r="Q189" s="255"/>
      <c r="R189" s="255"/>
      <c r="S189" s="255"/>
      <c r="T189" s="256"/>
      <c r="AT189" s="257" t="s">
        <v>183</v>
      </c>
      <c r="AU189" s="257" t="s">
        <v>80</v>
      </c>
      <c r="AV189" s="12" t="s">
        <v>80</v>
      </c>
      <c r="AW189" s="12" t="s">
        <v>35</v>
      </c>
      <c r="AX189" s="12" t="s">
        <v>72</v>
      </c>
      <c r="AY189" s="257" t="s">
        <v>169</v>
      </c>
    </row>
    <row r="190" s="12" customFormat="1">
      <c r="B190" s="246"/>
      <c r="C190" s="247"/>
      <c r="D190" s="248" t="s">
        <v>183</v>
      </c>
      <c r="E190" s="249" t="s">
        <v>21</v>
      </c>
      <c r="F190" s="250" t="s">
        <v>339</v>
      </c>
      <c r="G190" s="247"/>
      <c r="H190" s="251">
        <v>2.0600000000000001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AT190" s="257" t="s">
        <v>183</v>
      </c>
      <c r="AU190" s="257" t="s">
        <v>80</v>
      </c>
      <c r="AV190" s="12" t="s">
        <v>80</v>
      </c>
      <c r="AW190" s="12" t="s">
        <v>35</v>
      </c>
      <c r="AX190" s="12" t="s">
        <v>72</v>
      </c>
      <c r="AY190" s="257" t="s">
        <v>169</v>
      </c>
    </row>
    <row r="191" s="13" customFormat="1">
      <c r="B191" s="270"/>
      <c r="C191" s="271"/>
      <c r="D191" s="248" t="s">
        <v>183</v>
      </c>
      <c r="E191" s="272" t="s">
        <v>21</v>
      </c>
      <c r="F191" s="273" t="s">
        <v>209</v>
      </c>
      <c r="G191" s="271"/>
      <c r="H191" s="274">
        <v>4.1200000000000001</v>
      </c>
      <c r="I191" s="275"/>
      <c r="J191" s="271"/>
      <c r="K191" s="271"/>
      <c r="L191" s="276"/>
      <c r="M191" s="277"/>
      <c r="N191" s="278"/>
      <c r="O191" s="278"/>
      <c r="P191" s="278"/>
      <c r="Q191" s="278"/>
      <c r="R191" s="278"/>
      <c r="S191" s="278"/>
      <c r="T191" s="279"/>
      <c r="AT191" s="280" t="s">
        <v>183</v>
      </c>
      <c r="AU191" s="280" t="s">
        <v>80</v>
      </c>
      <c r="AV191" s="13" t="s">
        <v>95</v>
      </c>
      <c r="AW191" s="13" t="s">
        <v>35</v>
      </c>
      <c r="AX191" s="13" t="s">
        <v>76</v>
      </c>
      <c r="AY191" s="280" t="s">
        <v>169</v>
      </c>
    </row>
    <row r="192" s="11" customFormat="1" ht="29.88" customHeight="1">
      <c r="B192" s="218"/>
      <c r="C192" s="219"/>
      <c r="D192" s="220" t="s">
        <v>71</v>
      </c>
      <c r="E192" s="232" t="s">
        <v>340</v>
      </c>
      <c r="F192" s="232" t="s">
        <v>341</v>
      </c>
      <c r="G192" s="219"/>
      <c r="H192" s="219"/>
      <c r="I192" s="222"/>
      <c r="J192" s="233">
        <f>BK192</f>
        <v>0</v>
      </c>
      <c r="K192" s="219"/>
      <c r="L192" s="224"/>
      <c r="M192" s="225"/>
      <c r="N192" s="226"/>
      <c r="O192" s="226"/>
      <c r="P192" s="227">
        <f>SUM(P193:P201)</f>
        <v>0</v>
      </c>
      <c r="Q192" s="226"/>
      <c r="R192" s="227">
        <f>SUM(R193:R201)</f>
        <v>0</v>
      </c>
      <c r="S192" s="226"/>
      <c r="T192" s="228">
        <f>SUM(T193:T201)</f>
        <v>0</v>
      </c>
      <c r="AR192" s="229" t="s">
        <v>76</v>
      </c>
      <c r="AT192" s="230" t="s">
        <v>71</v>
      </c>
      <c r="AU192" s="230" t="s">
        <v>76</v>
      </c>
      <c r="AY192" s="229" t="s">
        <v>169</v>
      </c>
      <c r="BK192" s="231">
        <f>SUM(BK193:BK201)</f>
        <v>0</v>
      </c>
    </row>
    <row r="193" s="1" customFormat="1" ht="25.5" customHeight="1">
      <c r="B193" s="45"/>
      <c r="C193" s="234" t="s">
        <v>342</v>
      </c>
      <c r="D193" s="234" t="s">
        <v>172</v>
      </c>
      <c r="E193" s="235" t="s">
        <v>343</v>
      </c>
      <c r="F193" s="236" t="s">
        <v>344</v>
      </c>
      <c r="G193" s="237" t="s">
        <v>187</v>
      </c>
      <c r="H193" s="238">
        <v>0.88800000000000001</v>
      </c>
      <c r="I193" s="239"/>
      <c r="J193" s="240">
        <f>ROUND(I193*H193,2)</f>
        <v>0</v>
      </c>
      <c r="K193" s="236" t="s">
        <v>181</v>
      </c>
      <c r="L193" s="71"/>
      <c r="M193" s="241" t="s">
        <v>21</v>
      </c>
      <c r="N193" s="242" t="s">
        <v>43</v>
      </c>
      <c r="O193" s="46"/>
      <c r="P193" s="243">
        <f>O193*H193</f>
        <v>0</v>
      </c>
      <c r="Q193" s="243">
        <v>0</v>
      </c>
      <c r="R193" s="243">
        <f>Q193*H193</f>
        <v>0</v>
      </c>
      <c r="S193" s="243">
        <v>0</v>
      </c>
      <c r="T193" s="244">
        <f>S193*H193</f>
        <v>0</v>
      </c>
      <c r="AR193" s="23" t="s">
        <v>95</v>
      </c>
      <c r="AT193" s="23" t="s">
        <v>172</v>
      </c>
      <c r="AU193" s="23" t="s">
        <v>80</v>
      </c>
      <c r="AY193" s="23" t="s">
        <v>169</v>
      </c>
      <c r="BE193" s="245">
        <f>IF(N193="základní",J193,0)</f>
        <v>0</v>
      </c>
      <c r="BF193" s="245">
        <f>IF(N193="snížená",J193,0)</f>
        <v>0</v>
      </c>
      <c r="BG193" s="245">
        <f>IF(N193="zákl. přenesená",J193,0)</f>
        <v>0</v>
      </c>
      <c r="BH193" s="245">
        <f>IF(N193="sníž. přenesená",J193,0)</f>
        <v>0</v>
      </c>
      <c r="BI193" s="245">
        <f>IF(N193="nulová",J193,0)</f>
        <v>0</v>
      </c>
      <c r="BJ193" s="23" t="s">
        <v>76</v>
      </c>
      <c r="BK193" s="245">
        <f>ROUND(I193*H193,2)</f>
        <v>0</v>
      </c>
      <c r="BL193" s="23" t="s">
        <v>95</v>
      </c>
      <c r="BM193" s="23" t="s">
        <v>1170</v>
      </c>
    </row>
    <row r="194" s="1" customFormat="1" ht="38.25" customHeight="1">
      <c r="B194" s="45"/>
      <c r="C194" s="234" t="s">
        <v>346</v>
      </c>
      <c r="D194" s="234" t="s">
        <v>172</v>
      </c>
      <c r="E194" s="235" t="s">
        <v>347</v>
      </c>
      <c r="F194" s="236" t="s">
        <v>348</v>
      </c>
      <c r="G194" s="237" t="s">
        <v>187</v>
      </c>
      <c r="H194" s="238">
        <v>0.88800000000000001</v>
      </c>
      <c r="I194" s="239"/>
      <c r="J194" s="240">
        <f>ROUND(I194*H194,2)</f>
        <v>0</v>
      </c>
      <c r="K194" s="236" t="s">
        <v>181</v>
      </c>
      <c r="L194" s="71"/>
      <c r="M194" s="241" t="s">
        <v>21</v>
      </c>
      <c r="N194" s="242" t="s">
        <v>43</v>
      </c>
      <c r="O194" s="46"/>
      <c r="P194" s="243">
        <f>O194*H194</f>
        <v>0</v>
      </c>
      <c r="Q194" s="243">
        <v>0</v>
      </c>
      <c r="R194" s="243">
        <f>Q194*H194</f>
        <v>0</v>
      </c>
      <c r="S194" s="243">
        <v>0</v>
      </c>
      <c r="T194" s="244">
        <f>S194*H194</f>
        <v>0</v>
      </c>
      <c r="AR194" s="23" t="s">
        <v>95</v>
      </c>
      <c r="AT194" s="23" t="s">
        <v>172</v>
      </c>
      <c r="AU194" s="23" t="s">
        <v>80</v>
      </c>
      <c r="AY194" s="23" t="s">
        <v>169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23" t="s">
        <v>76</v>
      </c>
      <c r="BK194" s="245">
        <f>ROUND(I194*H194,2)</f>
        <v>0</v>
      </c>
      <c r="BL194" s="23" t="s">
        <v>95</v>
      </c>
      <c r="BM194" s="23" t="s">
        <v>1171</v>
      </c>
    </row>
    <row r="195" s="1" customFormat="1" ht="25.5" customHeight="1">
      <c r="B195" s="45"/>
      <c r="C195" s="234" t="s">
        <v>350</v>
      </c>
      <c r="D195" s="234" t="s">
        <v>172</v>
      </c>
      <c r="E195" s="235" t="s">
        <v>351</v>
      </c>
      <c r="F195" s="236" t="s">
        <v>352</v>
      </c>
      <c r="G195" s="237" t="s">
        <v>187</v>
      </c>
      <c r="H195" s="238">
        <v>0.88800000000000001</v>
      </c>
      <c r="I195" s="239"/>
      <c r="J195" s="240">
        <f>ROUND(I195*H195,2)</f>
        <v>0</v>
      </c>
      <c r="K195" s="236" t="s">
        <v>181</v>
      </c>
      <c r="L195" s="71"/>
      <c r="M195" s="241" t="s">
        <v>21</v>
      </c>
      <c r="N195" s="242" t="s">
        <v>43</v>
      </c>
      <c r="O195" s="46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AR195" s="23" t="s">
        <v>95</v>
      </c>
      <c r="AT195" s="23" t="s">
        <v>172</v>
      </c>
      <c r="AU195" s="23" t="s">
        <v>80</v>
      </c>
      <c r="AY195" s="23" t="s">
        <v>169</v>
      </c>
      <c r="BE195" s="245">
        <f>IF(N195="základní",J195,0)</f>
        <v>0</v>
      </c>
      <c r="BF195" s="245">
        <f>IF(N195="snížená",J195,0)</f>
        <v>0</v>
      </c>
      <c r="BG195" s="245">
        <f>IF(N195="zákl. přenesená",J195,0)</f>
        <v>0</v>
      </c>
      <c r="BH195" s="245">
        <f>IF(N195="sníž. přenesená",J195,0)</f>
        <v>0</v>
      </c>
      <c r="BI195" s="245">
        <f>IF(N195="nulová",J195,0)</f>
        <v>0</v>
      </c>
      <c r="BJ195" s="23" t="s">
        <v>76</v>
      </c>
      <c r="BK195" s="245">
        <f>ROUND(I195*H195,2)</f>
        <v>0</v>
      </c>
      <c r="BL195" s="23" t="s">
        <v>95</v>
      </c>
      <c r="BM195" s="23" t="s">
        <v>1172</v>
      </c>
    </row>
    <row r="196" s="1" customFormat="1" ht="25.5" customHeight="1">
      <c r="B196" s="45"/>
      <c r="C196" s="234" t="s">
        <v>354</v>
      </c>
      <c r="D196" s="234" t="s">
        <v>172</v>
      </c>
      <c r="E196" s="235" t="s">
        <v>355</v>
      </c>
      <c r="F196" s="236" t="s">
        <v>356</v>
      </c>
      <c r="G196" s="237" t="s">
        <v>187</v>
      </c>
      <c r="H196" s="238">
        <v>12.432</v>
      </c>
      <c r="I196" s="239"/>
      <c r="J196" s="240">
        <f>ROUND(I196*H196,2)</f>
        <v>0</v>
      </c>
      <c r="K196" s="236" t="s">
        <v>181</v>
      </c>
      <c r="L196" s="71"/>
      <c r="M196" s="241" t="s">
        <v>21</v>
      </c>
      <c r="N196" s="242" t="s">
        <v>43</v>
      </c>
      <c r="O196" s="46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AR196" s="23" t="s">
        <v>95</v>
      </c>
      <c r="AT196" s="23" t="s">
        <v>172</v>
      </c>
      <c r="AU196" s="23" t="s">
        <v>80</v>
      </c>
      <c r="AY196" s="23" t="s">
        <v>169</v>
      </c>
      <c r="BE196" s="245">
        <f>IF(N196="základní",J196,0)</f>
        <v>0</v>
      </c>
      <c r="BF196" s="245">
        <f>IF(N196="snížená",J196,0)</f>
        <v>0</v>
      </c>
      <c r="BG196" s="245">
        <f>IF(N196="zákl. přenesená",J196,0)</f>
        <v>0</v>
      </c>
      <c r="BH196" s="245">
        <f>IF(N196="sníž. přenesená",J196,0)</f>
        <v>0</v>
      </c>
      <c r="BI196" s="245">
        <f>IF(N196="nulová",J196,0)</f>
        <v>0</v>
      </c>
      <c r="BJ196" s="23" t="s">
        <v>76</v>
      </c>
      <c r="BK196" s="245">
        <f>ROUND(I196*H196,2)</f>
        <v>0</v>
      </c>
      <c r="BL196" s="23" t="s">
        <v>95</v>
      </c>
      <c r="BM196" s="23" t="s">
        <v>1173</v>
      </c>
    </row>
    <row r="197" s="12" customFormat="1">
      <c r="B197" s="246"/>
      <c r="C197" s="247"/>
      <c r="D197" s="248" t="s">
        <v>183</v>
      </c>
      <c r="E197" s="249" t="s">
        <v>21</v>
      </c>
      <c r="F197" s="250" t="s">
        <v>1174</v>
      </c>
      <c r="G197" s="247"/>
      <c r="H197" s="251">
        <v>12.432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AT197" s="257" t="s">
        <v>183</v>
      </c>
      <c r="AU197" s="257" t="s">
        <v>80</v>
      </c>
      <c r="AV197" s="12" t="s">
        <v>80</v>
      </c>
      <c r="AW197" s="12" t="s">
        <v>35</v>
      </c>
      <c r="AX197" s="12" t="s">
        <v>76</v>
      </c>
      <c r="AY197" s="257" t="s">
        <v>169</v>
      </c>
    </row>
    <row r="198" s="1" customFormat="1" ht="25.5" customHeight="1">
      <c r="B198" s="45"/>
      <c r="C198" s="234" t="s">
        <v>359</v>
      </c>
      <c r="D198" s="234" t="s">
        <v>172</v>
      </c>
      <c r="E198" s="235" t="s">
        <v>360</v>
      </c>
      <c r="F198" s="236" t="s">
        <v>361</v>
      </c>
      <c r="G198" s="237" t="s">
        <v>187</v>
      </c>
      <c r="H198" s="238">
        <v>0.77300000000000002</v>
      </c>
      <c r="I198" s="239"/>
      <c r="J198" s="240">
        <f>ROUND(I198*H198,2)</f>
        <v>0</v>
      </c>
      <c r="K198" s="236" t="s">
        <v>181</v>
      </c>
      <c r="L198" s="71"/>
      <c r="M198" s="241" t="s">
        <v>21</v>
      </c>
      <c r="N198" s="242" t="s">
        <v>43</v>
      </c>
      <c r="O198" s="46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AR198" s="23" t="s">
        <v>95</v>
      </c>
      <c r="AT198" s="23" t="s">
        <v>172</v>
      </c>
      <c r="AU198" s="23" t="s">
        <v>80</v>
      </c>
      <c r="AY198" s="23" t="s">
        <v>169</v>
      </c>
      <c r="BE198" s="245">
        <f>IF(N198="základní",J198,0)</f>
        <v>0</v>
      </c>
      <c r="BF198" s="245">
        <f>IF(N198="snížená",J198,0)</f>
        <v>0</v>
      </c>
      <c r="BG198" s="245">
        <f>IF(N198="zákl. přenesená",J198,0)</f>
        <v>0</v>
      </c>
      <c r="BH198" s="245">
        <f>IF(N198="sníž. přenesená",J198,0)</f>
        <v>0</v>
      </c>
      <c r="BI198" s="245">
        <f>IF(N198="nulová",J198,0)</f>
        <v>0</v>
      </c>
      <c r="BJ198" s="23" t="s">
        <v>76</v>
      </c>
      <c r="BK198" s="245">
        <f>ROUND(I198*H198,2)</f>
        <v>0</v>
      </c>
      <c r="BL198" s="23" t="s">
        <v>95</v>
      </c>
      <c r="BM198" s="23" t="s">
        <v>1175</v>
      </c>
    </row>
    <row r="199" s="12" customFormat="1">
      <c r="B199" s="246"/>
      <c r="C199" s="247"/>
      <c r="D199" s="248" t="s">
        <v>183</v>
      </c>
      <c r="E199" s="249" t="s">
        <v>21</v>
      </c>
      <c r="F199" s="250" t="s">
        <v>915</v>
      </c>
      <c r="G199" s="247"/>
      <c r="H199" s="251">
        <v>0.77300000000000002</v>
      </c>
      <c r="I199" s="252"/>
      <c r="J199" s="247"/>
      <c r="K199" s="247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183</v>
      </c>
      <c r="AU199" s="257" t="s">
        <v>80</v>
      </c>
      <c r="AV199" s="12" t="s">
        <v>80</v>
      </c>
      <c r="AW199" s="12" t="s">
        <v>35</v>
      </c>
      <c r="AX199" s="12" t="s">
        <v>76</v>
      </c>
      <c r="AY199" s="257" t="s">
        <v>169</v>
      </c>
    </row>
    <row r="200" s="1" customFormat="1" ht="16.5" customHeight="1">
      <c r="B200" s="45"/>
      <c r="C200" s="234" t="s">
        <v>364</v>
      </c>
      <c r="D200" s="234" t="s">
        <v>172</v>
      </c>
      <c r="E200" s="235" t="s">
        <v>365</v>
      </c>
      <c r="F200" s="236" t="s">
        <v>366</v>
      </c>
      <c r="G200" s="237" t="s">
        <v>187</v>
      </c>
      <c r="H200" s="238">
        <v>0.11500000000000001</v>
      </c>
      <c r="I200" s="239"/>
      <c r="J200" s="240">
        <f>ROUND(I200*H200,2)</f>
        <v>0</v>
      </c>
      <c r="K200" s="236" t="s">
        <v>181</v>
      </c>
      <c r="L200" s="71"/>
      <c r="M200" s="241" t="s">
        <v>21</v>
      </c>
      <c r="N200" s="242" t="s">
        <v>43</v>
      </c>
      <c r="O200" s="46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AR200" s="23" t="s">
        <v>95</v>
      </c>
      <c r="AT200" s="23" t="s">
        <v>172</v>
      </c>
      <c r="AU200" s="23" t="s">
        <v>80</v>
      </c>
      <c r="AY200" s="23" t="s">
        <v>169</v>
      </c>
      <c r="BE200" s="245">
        <f>IF(N200="základní",J200,0)</f>
        <v>0</v>
      </c>
      <c r="BF200" s="245">
        <f>IF(N200="snížená",J200,0)</f>
        <v>0</v>
      </c>
      <c r="BG200" s="245">
        <f>IF(N200="zákl. přenesená",J200,0)</f>
        <v>0</v>
      </c>
      <c r="BH200" s="245">
        <f>IF(N200="sníž. přenesená",J200,0)</f>
        <v>0</v>
      </c>
      <c r="BI200" s="245">
        <f>IF(N200="nulová",J200,0)</f>
        <v>0</v>
      </c>
      <c r="BJ200" s="23" t="s">
        <v>76</v>
      </c>
      <c r="BK200" s="245">
        <f>ROUND(I200*H200,2)</f>
        <v>0</v>
      </c>
      <c r="BL200" s="23" t="s">
        <v>95</v>
      </c>
      <c r="BM200" s="23" t="s">
        <v>1176</v>
      </c>
    </row>
    <row r="201" s="12" customFormat="1">
      <c r="B201" s="246"/>
      <c r="C201" s="247"/>
      <c r="D201" s="248" t="s">
        <v>183</v>
      </c>
      <c r="E201" s="249" t="s">
        <v>21</v>
      </c>
      <c r="F201" s="250" t="s">
        <v>1177</v>
      </c>
      <c r="G201" s="247"/>
      <c r="H201" s="251">
        <v>0.11500000000000001</v>
      </c>
      <c r="I201" s="252"/>
      <c r="J201" s="247"/>
      <c r="K201" s="247"/>
      <c r="L201" s="253"/>
      <c r="M201" s="254"/>
      <c r="N201" s="255"/>
      <c r="O201" s="255"/>
      <c r="P201" s="255"/>
      <c r="Q201" s="255"/>
      <c r="R201" s="255"/>
      <c r="S201" s="255"/>
      <c r="T201" s="256"/>
      <c r="AT201" s="257" t="s">
        <v>183</v>
      </c>
      <c r="AU201" s="257" t="s">
        <v>80</v>
      </c>
      <c r="AV201" s="12" t="s">
        <v>80</v>
      </c>
      <c r="AW201" s="12" t="s">
        <v>35</v>
      </c>
      <c r="AX201" s="12" t="s">
        <v>76</v>
      </c>
      <c r="AY201" s="257" t="s">
        <v>169</v>
      </c>
    </row>
    <row r="202" s="11" customFormat="1" ht="29.88" customHeight="1">
      <c r="B202" s="218"/>
      <c r="C202" s="219"/>
      <c r="D202" s="220" t="s">
        <v>71</v>
      </c>
      <c r="E202" s="232" t="s">
        <v>369</v>
      </c>
      <c r="F202" s="232" t="s">
        <v>370</v>
      </c>
      <c r="G202" s="219"/>
      <c r="H202" s="219"/>
      <c r="I202" s="222"/>
      <c r="J202" s="233">
        <f>BK202</f>
        <v>0</v>
      </c>
      <c r="K202" s="219"/>
      <c r="L202" s="224"/>
      <c r="M202" s="225"/>
      <c r="N202" s="226"/>
      <c r="O202" s="226"/>
      <c r="P202" s="227">
        <f>P203</f>
        <v>0</v>
      </c>
      <c r="Q202" s="226"/>
      <c r="R202" s="227">
        <f>R203</f>
        <v>0</v>
      </c>
      <c r="S202" s="226"/>
      <c r="T202" s="228">
        <f>T203</f>
        <v>0</v>
      </c>
      <c r="AR202" s="229" t="s">
        <v>76</v>
      </c>
      <c r="AT202" s="230" t="s">
        <v>71</v>
      </c>
      <c r="AU202" s="230" t="s">
        <v>76</v>
      </c>
      <c r="AY202" s="229" t="s">
        <v>169</v>
      </c>
      <c r="BK202" s="231">
        <f>BK203</f>
        <v>0</v>
      </c>
    </row>
    <row r="203" s="1" customFormat="1" ht="38.25" customHeight="1">
      <c r="B203" s="45"/>
      <c r="C203" s="234" t="s">
        <v>371</v>
      </c>
      <c r="D203" s="234" t="s">
        <v>172</v>
      </c>
      <c r="E203" s="235" t="s">
        <v>372</v>
      </c>
      <c r="F203" s="236" t="s">
        <v>373</v>
      </c>
      <c r="G203" s="237" t="s">
        <v>187</v>
      </c>
      <c r="H203" s="238">
        <v>0.95099999999999996</v>
      </c>
      <c r="I203" s="239"/>
      <c r="J203" s="240">
        <f>ROUND(I203*H203,2)</f>
        <v>0</v>
      </c>
      <c r="K203" s="236" t="s">
        <v>181</v>
      </c>
      <c r="L203" s="71"/>
      <c r="M203" s="241" t="s">
        <v>21</v>
      </c>
      <c r="N203" s="242" t="s">
        <v>43</v>
      </c>
      <c r="O203" s="46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AR203" s="23" t="s">
        <v>95</v>
      </c>
      <c r="AT203" s="23" t="s">
        <v>172</v>
      </c>
      <c r="AU203" s="23" t="s">
        <v>80</v>
      </c>
      <c r="AY203" s="23" t="s">
        <v>169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23" t="s">
        <v>76</v>
      </c>
      <c r="BK203" s="245">
        <f>ROUND(I203*H203,2)</f>
        <v>0</v>
      </c>
      <c r="BL203" s="23" t="s">
        <v>95</v>
      </c>
      <c r="BM203" s="23" t="s">
        <v>1178</v>
      </c>
    </row>
    <row r="204" s="11" customFormat="1" ht="37.44" customHeight="1">
      <c r="B204" s="218"/>
      <c r="C204" s="219"/>
      <c r="D204" s="220" t="s">
        <v>71</v>
      </c>
      <c r="E204" s="221" t="s">
        <v>375</v>
      </c>
      <c r="F204" s="221" t="s">
        <v>376</v>
      </c>
      <c r="G204" s="219"/>
      <c r="H204" s="219"/>
      <c r="I204" s="222"/>
      <c r="J204" s="223">
        <f>BK204</f>
        <v>0</v>
      </c>
      <c r="K204" s="219"/>
      <c r="L204" s="224"/>
      <c r="M204" s="225"/>
      <c r="N204" s="226"/>
      <c r="O204" s="226"/>
      <c r="P204" s="227">
        <f>P205+P224+P240+P254</f>
        <v>0</v>
      </c>
      <c r="Q204" s="226"/>
      <c r="R204" s="227">
        <f>R205+R224+R240+R254</f>
        <v>0.28585302000000001</v>
      </c>
      <c r="S204" s="226"/>
      <c r="T204" s="228">
        <f>T205+T224+T240+T254</f>
        <v>0.11499532999999998</v>
      </c>
      <c r="AR204" s="229" t="s">
        <v>80</v>
      </c>
      <c r="AT204" s="230" t="s">
        <v>71</v>
      </c>
      <c r="AU204" s="230" t="s">
        <v>72</v>
      </c>
      <c r="AY204" s="229" t="s">
        <v>169</v>
      </c>
      <c r="BK204" s="231">
        <f>BK205+BK224+BK240+BK254</f>
        <v>0</v>
      </c>
    </row>
    <row r="205" s="11" customFormat="1" ht="19.92" customHeight="1">
      <c r="B205" s="218"/>
      <c r="C205" s="219"/>
      <c r="D205" s="220" t="s">
        <v>71</v>
      </c>
      <c r="E205" s="232" t="s">
        <v>377</v>
      </c>
      <c r="F205" s="232" t="s">
        <v>378</v>
      </c>
      <c r="G205" s="219"/>
      <c r="H205" s="219"/>
      <c r="I205" s="222"/>
      <c r="J205" s="233">
        <f>BK205</f>
        <v>0</v>
      </c>
      <c r="K205" s="219"/>
      <c r="L205" s="224"/>
      <c r="M205" s="225"/>
      <c r="N205" s="226"/>
      <c r="O205" s="226"/>
      <c r="P205" s="227">
        <f>SUM(P206:P223)</f>
        <v>0</v>
      </c>
      <c r="Q205" s="226"/>
      <c r="R205" s="227">
        <f>SUM(R206:R223)</f>
        <v>0.23394592</v>
      </c>
      <c r="S205" s="226"/>
      <c r="T205" s="228">
        <f>SUM(T206:T223)</f>
        <v>0.081055999999999989</v>
      </c>
      <c r="AR205" s="229" t="s">
        <v>80</v>
      </c>
      <c r="AT205" s="230" t="s">
        <v>71</v>
      </c>
      <c r="AU205" s="230" t="s">
        <v>76</v>
      </c>
      <c r="AY205" s="229" t="s">
        <v>169</v>
      </c>
      <c r="BK205" s="231">
        <f>SUM(BK206:BK223)</f>
        <v>0</v>
      </c>
    </row>
    <row r="206" s="1" customFormat="1" ht="16.5" customHeight="1">
      <c r="B206" s="45"/>
      <c r="C206" s="234" t="s">
        <v>379</v>
      </c>
      <c r="D206" s="234" t="s">
        <v>172</v>
      </c>
      <c r="E206" s="235" t="s">
        <v>717</v>
      </c>
      <c r="F206" s="236" t="s">
        <v>718</v>
      </c>
      <c r="G206" s="237" t="s">
        <v>225</v>
      </c>
      <c r="H206" s="238">
        <v>1</v>
      </c>
      <c r="I206" s="239"/>
      <c r="J206" s="240">
        <f>ROUND(I206*H206,2)</f>
        <v>0</v>
      </c>
      <c r="K206" s="236" t="s">
        <v>181</v>
      </c>
      <c r="L206" s="71"/>
      <c r="M206" s="241" t="s">
        <v>21</v>
      </c>
      <c r="N206" s="242" t="s">
        <v>43</v>
      </c>
      <c r="O206" s="46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AR206" s="23" t="s">
        <v>252</v>
      </c>
      <c r="AT206" s="23" t="s">
        <v>172</v>
      </c>
      <c r="AU206" s="23" t="s">
        <v>80</v>
      </c>
      <c r="AY206" s="23" t="s">
        <v>169</v>
      </c>
      <c r="BE206" s="245">
        <f>IF(N206="základní",J206,0)</f>
        <v>0</v>
      </c>
      <c r="BF206" s="245">
        <f>IF(N206="snížená",J206,0)</f>
        <v>0</v>
      </c>
      <c r="BG206" s="245">
        <f>IF(N206="zákl. přenesená",J206,0)</f>
        <v>0</v>
      </c>
      <c r="BH206" s="245">
        <f>IF(N206="sníž. přenesená",J206,0)</f>
        <v>0</v>
      </c>
      <c r="BI206" s="245">
        <f>IF(N206="nulová",J206,0)</f>
        <v>0</v>
      </c>
      <c r="BJ206" s="23" t="s">
        <v>76</v>
      </c>
      <c r="BK206" s="245">
        <f>ROUND(I206*H206,2)</f>
        <v>0</v>
      </c>
      <c r="BL206" s="23" t="s">
        <v>252</v>
      </c>
      <c r="BM206" s="23" t="s">
        <v>1179</v>
      </c>
    </row>
    <row r="207" s="12" customFormat="1">
      <c r="B207" s="246"/>
      <c r="C207" s="247"/>
      <c r="D207" s="248" t="s">
        <v>183</v>
      </c>
      <c r="E207" s="249" t="s">
        <v>21</v>
      </c>
      <c r="F207" s="250" t="s">
        <v>720</v>
      </c>
      <c r="G207" s="247"/>
      <c r="H207" s="251">
        <v>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AT207" s="257" t="s">
        <v>183</v>
      </c>
      <c r="AU207" s="257" t="s">
        <v>80</v>
      </c>
      <c r="AV207" s="12" t="s">
        <v>80</v>
      </c>
      <c r="AW207" s="12" t="s">
        <v>35</v>
      </c>
      <c r="AX207" s="12" t="s">
        <v>76</v>
      </c>
      <c r="AY207" s="257" t="s">
        <v>169</v>
      </c>
    </row>
    <row r="208" s="1" customFormat="1" ht="16.5" customHeight="1">
      <c r="B208" s="45"/>
      <c r="C208" s="258" t="s">
        <v>383</v>
      </c>
      <c r="D208" s="258" t="s">
        <v>190</v>
      </c>
      <c r="E208" s="259" t="s">
        <v>721</v>
      </c>
      <c r="F208" s="260" t="s">
        <v>722</v>
      </c>
      <c r="G208" s="261" t="s">
        <v>225</v>
      </c>
      <c r="H208" s="262">
        <v>1</v>
      </c>
      <c r="I208" s="263"/>
      <c r="J208" s="264">
        <f>ROUND(I208*H208,2)</f>
        <v>0</v>
      </c>
      <c r="K208" s="260" t="s">
        <v>21</v>
      </c>
      <c r="L208" s="265"/>
      <c r="M208" s="266" t="s">
        <v>21</v>
      </c>
      <c r="N208" s="267" t="s">
        <v>43</v>
      </c>
      <c r="O208" s="46"/>
      <c r="P208" s="243">
        <f>O208*H208</f>
        <v>0</v>
      </c>
      <c r="Q208" s="243">
        <v>0.20000000000000001</v>
      </c>
      <c r="R208" s="243">
        <f>Q208*H208</f>
        <v>0.20000000000000001</v>
      </c>
      <c r="S208" s="243">
        <v>0</v>
      </c>
      <c r="T208" s="244">
        <f>S208*H208</f>
        <v>0</v>
      </c>
      <c r="AR208" s="23" t="s">
        <v>334</v>
      </c>
      <c r="AT208" s="23" t="s">
        <v>190</v>
      </c>
      <c r="AU208" s="23" t="s">
        <v>80</v>
      </c>
      <c r="AY208" s="23" t="s">
        <v>169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23" t="s">
        <v>76</v>
      </c>
      <c r="BK208" s="245">
        <f>ROUND(I208*H208,2)</f>
        <v>0</v>
      </c>
      <c r="BL208" s="23" t="s">
        <v>252</v>
      </c>
      <c r="BM208" s="23" t="s">
        <v>1180</v>
      </c>
    </row>
    <row r="209" s="1" customFormat="1" ht="38.25" customHeight="1">
      <c r="B209" s="45"/>
      <c r="C209" s="234" t="s">
        <v>391</v>
      </c>
      <c r="D209" s="234" t="s">
        <v>172</v>
      </c>
      <c r="E209" s="235" t="s">
        <v>724</v>
      </c>
      <c r="F209" s="236" t="s">
        <v>725</v>
      </c>
      <c r="G209" s="237" t="s">
        <v>225</v>
      </c>
      <c r="H209" s="238">
        <v>1</v>
      </c>
      <c r="I209" s="239"/>
      <c r="J209" s="240">
        <f>ROUND(I209*H209,2)</f>
        <v>0</v>
      </c>
      <c r="K209" s="236" t="s">
        <v>181</v>
      </c>
      <c r="L209" s="71"/>
      <c r="M209" s="241" t="s">
        <v>21</v>
      </c>
      <c r="N209" s="242" t="s">
        <v>43</v>
      </c>
      <c r="O209" s="46"/>
      <c r="P209" s="243">
        <f>O209*H209</f>
        <v>0</v>
      </c>
      <c r="Q209" s="243">
        <v>0</v>
      </c>
      <c r="R209" s="243">
        <f>Q209*H209</f>
        <v>0</v>
      </c>
      <c r="S209" s="243">
        <v>0</v>
      </c>
      <c r="T209" s="244">
        <f>S209*H209</f>
        <v>0</v>
      </c>
      <c r="AR209" s="23" t="s">
        <v>252</v>
      </c>
      <c r="AT209" s="23" t="s">
        <v>172</v>
      </c>
      <c r="AU209" s="23" t="s">
        <v>80</v>
      </c>
      <c r="AY209" s="23" t="s">
        <v>169</v>
      </c>
      <c r="BE209" s="245">
        <f>IF(N209="základní",J209,0)</f>
        <v>0</v>
      </c>
      <c r="BF209" s="245">
        <f>IF(N209="snížená",J209,0)</f>
        <v>0</v>
      </c>
      <c r="BG209" s="245">
        <f>IF(N209="zákl. přenesená",J209,0)</f>
        <v>0</v>
      </c>
      <c r="BH209" s="245">
        <f>IF(N209="sníž. přenesená",J209,0)</f>
        <v>0</v>
      </c>
      <c r="BI209" s="245">
        <f>IF(N209="nulová",J209,0)</f>
        <v>0</v>
      </c>
      <c r="BJ209" s="23" t="s">
        <v>76</v>
      </c>
      <c r="BK209" s="245">
        <f>ROUND(I209*H209,2)</f>
        <v>0</v>
      </c>
      <c r="BL209" s="23" t="s">
        <v>252</v>
      </c>
      <c r="BM209" s="23" t="s">
        <v>1181</v>
      </c>
    </row>
    <row r="210" s="12" customFormat="1">
      <c r="B210" s="246"/>
      <c r="C210" s="247"/>
      <c r="D210" s="248" t="s">
        <v>183</v>
      </c>
      <c r="E210" s="249" t="s">
        <v>21</v>
      </c>
      <c r="F210" s="250" t="s">
        <v>727</v>
      </c>
      <c r="G210" s="247"/>
      <c r="H210" s="251">
        <v>1</v>
      </c>
      <c r="I210" s="252"/>
      <c r="J210" s="247"/>
      <c r="K210" s="247"/>
      <c r="L210" s="253"/>
      <c r="M210" s="254"/>
      <c r="N210" s="255"/>
      <c r="O210" s="255"/>
      <c r="P210" s="255"/>
      <c r="Q210" s="255"/>
      <c r="R210" s="255"/>
      <c r="S210" s="255"/>
      <c r="T210" s="256"/>
      <c r="AT210" s="257" t="s">
        <v>183</v>
      </c>
      <c r="AU210" s="257" t="s">
        <v>80</v>
      </c>
      <c r="AV210" s="12" t="s">
        <v>80</v>
      </c>
      <c r="AW210" s="12" t="s">
        <v>35</v>
      </c>
      <c r="AX210" s="12" t="s">
        <v>76</v>
      </c>
      <c r="AY210" s="257" t="s">
        <v>169</v>
      </c>
    </row>
    <row r="211" s="1" customFormat="1" ht="16.5" customHeight="1">
      <c r="B211" s="45"/>
      <c r="C211" s="234" t="s">
        <v>397</v>
      </c>
      <c r="D211" s="234" t="s">
        <v>172</v>
      </c>
      <c r="E211" s="235" t="s">
        <v>380</v>
      </c>
      <c r="F211" s="236" t="s">
        <v>381</v>
      </c>
      <c r="G211" s="237" t="s">
        <v>219</v>
      </c>
      <c r="H211" s="238">
        <v>2.0600000000000001</v>
      </c>
      <c r="I211" s="239"/>
      <c r="J211" s="240">
        <f>ROUND(I211*H211,2)</f>
        <v>0</v>
      </c>
      <c r="K211" s="236" t="s">
        <v>21</v>
      </c>
      <c r="L211" s="71"/>
      <c r="M211" s="241" t="s">
        <v>21</v>
      </c>
      <c r="N211" s="242" t="s">
        <v>43</v>
      </c>
      <c r="O211" s="46"/>
      <c r="P211" s="243">
        <f>O211*H211</f>
        <v>0</v>
      </c>
      <c r="Q211" s="243">
        <v>0</v>
      </c>
      <c r="R211" s="243">
        <f>Q211*H211</f>
        <v>0</v>
      </c>
      <c r="S211" s="243">
        <v>0.00010000000000000001</v>
      </c>
      <c r="T211" s="244">
        <f>S211*H211</f>
        <v>0.00020600000000000002</v>
      </c>
      <c r="AR211" s="23" t="s">
        <v>252</v>
      </c>
      <c r="AT211" s="23" t="s">
        <v>172</v>
      </c>
      <c r="AU211" s="23" t="s">
        <v>80</v>
      </c>
      <c r="AY211" s="23" t="s">
        <v>169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23" t="s">
        <v>76</v>
      </c>
      <c r="BK211" s="245">
        <f>ROUND(I211*H211,2)</f>
        <v>0</v>
      </c>
      <c r="BL211" s="23" t="s">
        <v>252</v>
      </c>
      <c r="BM211" s="23" t="s">
        <v>1182</v>
      </c>
    </row>
    <row r="212" s="12" customFormat="1">
      <c r="B212" s="246"/>
      <c r="C212" s="247"/>
      <c r="D212" s="248" t="s">
        <v>183</v>
      </c>
      <c r="E212" s="249" t="s">
        <v>21</v>
      </c>
      <c r="F212" s="250" t="s">
        <v>338</v>
      </c>
      <c r="G212" s="247"/>
      <c r="H212" s="251">
        <v>2.0600000000000001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AT212" s="257" t="s">
        <v>183</v>
      </c>
      <c r="AU212" s="257" t="s">
        <v>80</v>
      </c>
      <c r="AV212" s="12" t="s">
        <v>80</v>
      </c>
      <c r="AW212" s="12" t="s">
        <v>35</v>
      </c>
      <c r="AX212" s="12" t="s">
        <v>76</v>
      </c>
      <c r="AY212" s="257" t="s">
        <v>169</v>
      </c>
    </row>
    <row r="213" s="1" customFormat="1" ht="25.5" customHeight="1">
      <c r="B213" s="45"/>
      <c r="C213" s="234" t="s">
        <v>403</v>
      </c>
      <c r="D213" s="234" t="s">
        <v>172</v>
      </c>
      <c r="E213" s="235" t="s">
        <v>404</v>
      </c>
      <c r="F213" s="236" t="s">
        <v>405</v>
      </c>
      <c r="G213" s="237" t="s">
        <v>386</v>
      </c>
      <c r="H213" s="238">
        <v>32.432000000000002</v>
      </c>
      <c r="I213" s="239"/>
      <c r="J213" s="240">
        <f>ROUND(I213*H213,2)</f>
        <v>0</v>
      </c>
      <c r="K213" s="236" t="s">
        <v>181</v>
      </c>
      <c r="L213" s="71"/>
      <c r="M213" s="241" t="s">
        <v>21</v>
      </c>
      <c r="N213" s="242" t="s">
        <v>43</v>
      </c>
      <c r="O213" s="46"/>
      <c r="P213" s="243">
        <f>O213*H213</f>
        <v>0</v>
      </c>
      <c r="Q213" s="243">
        <v>6.0000000000000002E-05</v>
      </c>
      <c r="R213" s="243">
        <f>Q213*H213</f>
        <v>0.0019459200000000001</v>
      </c>
      <c r="S213" s="243">
        <v>0</v>
      </c>
      <c r="T213" s="244">
        <f>S213*H213</f>
        <v>0</v>
      </c>
      <c r="AR213" s="23" t="s">
        <v>252</v>
      </c>
      <c r="AT213" s="23" t="s">
        <v>172</v>
      </c>
      <c r="AU213" s="23" t="s">
        <v>80</v>
      </c>
      <c r="AY213" s="23" t="s">
        <v>169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23" t="s">
        <v>76</v>
      </c>
      <c r="BK213" s="245">
        <f>ROUND(I213*H213,2)</f>
        <v>0</v>
      </c>
      <c r="BL213" s="23" t="s">
        <v>252</v>
      </c>
      <c r="BM213" s="23" t="s">
        <v>1183</v>
      </c>
    </row>
    <row r="214" s="12" customFormat="1">
      <c r="B214" s="246"/>
      <c r="C214" s="247"/>
      <c r="D214" s="248" t="s">
        <v>183</v>
      </c>
      <c r="E214" s="249" t="s">
        <v>21</v>
      </c>
      <c r="F214" s="250" t="s">
        <v>407</v>
      </c>
      <c r="G214" s="247"/>
      <c r="H214" s="251">
        <v>30.030000000000001</v>
      </c>
      <c r="I214" s="252"/>
      <c r="J214" s="247"/>
      <c r="K214" s="247"/>
      <c r="L214" s="253"/>
      <c r="M214" s="254"/>
      <c r="N214" s="255"/>
      <c r="O214" s="255"/>
      <c r="P214" s="255"/>
      <c r="Q214" s="255"/>
      <c r="R214" s="255"/>
      <c r="S214" s="255"/>
      <c r="T214" s="256"/>
      <c r="AT214" s="257" t="s">
        <v>183</v>
      </c>
      <c r="AU214" s="257" t="s">
        <v>80</v>
      </c>
      <c r="AV214" s="12" t="s">
        <v>80</v>
      </c>
      <c r="AW214" s="12" t="s">
        <v>35</v>
      </c>
      <c r="AX214" s="12" t="s">
        <v>72</v>
      </c>
      <c r="AY214" s="257" t="s">
        <v>169</v>
      </c>
    </row>
    <row r="215" s="12" customFormat="1">
      <c r="B215" s="246"/>
      <c r="C215" s="247"/>
      <c r="D215" s="248" t="s">
        <v>183</v>
      </c>
      <c r="E215" s="249" t="s">
        <v>21</v>
      </c>
      <c r="F215" s="250" t="s">
        <v>408</v>
      </c>
      <c r="G215" s="247"/>
      <c r="H215" s="251">
        <v>32.432000000000002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183</v>
      </c>
      <c r="AU215" s="257" t="s">
        <v>80</v>
      </c>
      <c r="AV215" s="12" t="s">
        <v>80</v>
      </c>
      <c r="AW215" s="12" t="s">
        <v>35</v>
      </c>
      <c r="AX215" s="12" t="s">
        <v>76</v>
      </c>
      <c r="AY215" s="257" t="s">
        <v>169</v>
      </c>
    </row>
    <row r="216" s="1" customFormat="1" ht="16.5" customHeight="1">
      <c r="B216" s="45"/>
      <c r="C216" s="258" t="s">
        <v>409</v>
      </c>
      <c r="D216" s="258" t="s">
        <v>190</v>
      </c>
      <c r="E216" s="259" t="s">
        <v>410</v>
      </c>
      <c r="F216" s="260" t="s">
        <v>411</v>
      </c>
      <c r="G216" s="261" t="s">
        <v>187</v>
      </c>
      <c r="H216" s="262">
        <v>0.032000000000000001</v>
      </c>
      <c r="I216" s="263"/>
      <c r="J216" s="264">
        <f>ROUND(I216*H216,2)</f>
        <v>0</v>
      </c>
      <c r="K216" s="260" t="s">
        <v>181</v>
      </c>
      <c r="L216" s="265"/>
      <c r="M216" s="266" t="s">
        <v>21</v>
      </c>
      <c r="N216" s="267" t="s">
        <v>43</v>
      </c>
      <c r="O216" s="46"/>
      <c r="P216" s="243">
        <f>O216*H216</f>
        <v>0</v>
      </c>
      <c r="Q216" s="243">
        <v>1</v>
      </c>
      <c r="R216" s="243">
        <f>Q216*H216</f>
        <v>0.032000000000000001</v>
      </c>
      <c r="S216" s="243">
        <v>0</v>
      </c>
      <c r="T216" s="244">
        <f>S216*H216</f>
        <v>0</v>
      </c>
      <c r="AR216" s="23" t="s">
        <v>334</v>
      </c>
      <c r="AT216" s="23" t="s">
        <v>190</v>
      </c>
      <c r="AU216" s="23" t="s">
        <v>80</v>
      </c>
      <c r="AY216" s="23" t="s">
        <v>169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23" t="s">
        <v>76</v>
      </c>
      <c r="BK216" s="245">
        <f>ROUND(I216*H216,2)</f>
        <v>0</v>
      </c>
      <c r="BL216" s="23" t="s">
        <v>252</v>
      </c>
      <c r="BM216" s="23" t="s">
        <v>1184</v>
      </c>
    </row>
    <row r="217" s="1" customFormat="1">
      <c r="B217" s="45"/>
      <c r="C217" s="73"/>
      <c r="D217" s="248" t="s">
        <v>194</v>
      </c>
      <c r="E217" s="73"/>
      <c r="F217" s="268" t="s">
        <v>413</v>
      </c>
      <c r="G217" s="73"/>
      <c r="H217" s="73"/>
      <c r="I217" s="202"/>
      <c r="J217" s="73"/>
      <c r="K217" s="73"/>
      <c r="L217" s="71"/>
      <c r="M217" s="269"/>
      <c r="N217" s="46"/>
      <c r="O217" s="46"/>
      <c r="P217" s="46"/>
      <c r="Q217" s="46"/>
      <c r="R217" s="46"/>
      <c r="S217" s="46"/>
      <c r="T217" s="94"/>
      <c r="AT217" s="23" t="s">
        <v>194</v>
      </c>
      <c r="AU217" s="23" t="s">
        <v>80</v>
      </c>
    </row>
    <row r="218" s="12" customFormat="1">
      <c r="B218" s="246"/>
      <c r="C218" s="247"/>
      <c r="D218" s="248" t="s">
        <v>183</v>
      </c>
      <c r="E218" s="249" t="s">
        <v>21</v>
      </c>
      <c r="F218" s="250" t="s">
        <v>414</v>
      </c>
      <c r="G218" s="247"/>
      <c r="H218" s="251">
        <v>0.029999999999999999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AT218" s="257" t="s">
        <v>183</v>
      </c>
      <c r="AU218" s="257" t="s">
        <v>80</v>
      </c>
      <c r="AV218" s="12" t="s">
        <v>80</v>
      </c>
      <c r="AW218" s="12" t="s">
        <v>35</v>
      </c>
      <c r="AX218" s="12" t="s">
        <v>72</v>
      </c>
      <c r="AY218" s="257" t="s">
        <v>169</v>
      </c>
    </row>
    <row r="219" s="12" customFormat="1">
      <c r="B219" s="246"/>
      <c r="C219" s="247"/>
      <c r="D219" s="248" t="s">
        <v>183</v>
      </c>
      <c r="E219" s="249" t="s">
        <v>21</v>
      </c>
      <c r="F219" s="250" t="s">
        <v>415</v>
      </c>
      <c r="G219" s="247"/>
      <c r="H219" s="251">
        <v>0.032000000000000001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AT219" s="257" t="s">
        <v>183</v>
      </c>
      <c r="AU219" s="257" t="s">
        <v>80</v>
      </c>
      <c r="AV219" s="12" t="s">
        <v>80</v>
      </c>
      <c r="AW219" s="12" t="s">
        <v>35</v>
      </c>
      <c r="AX219" s="12" t="s">
        <v>76</v>
      </c>
      <c r="AY219" s="257" t="s">
        <v>169</v>
      </c>
    </row>
    <row r="220" s="1" customFormat="1" ht="25.5" customHeight="1">
      <c r="B220" s="45"/>
      <c r="C220" s="234" t="s">
        <v>416</v>
      </c>
      <c r="D220" s="234" t="s">
        <v>172</v>
      </c>
      <c r="E220" s="235" t="s">
        <v>417</v>
      </c>
      <c r="F220" s="236" t="s">
        <v>418</v>
      </c>
      <c r="G220" s="237" t="s">
        <v>386</v>
      </c>
      <c r="H220" s="238">
        <v>80.849999999999994</v>
      </c>
      <c r="I220" s="239"/>
      <c r="J220" s="240">
        <f>ROUND(I220*H220,2)</f>
        <v>0</v>
      </c>
      <c r="K220" s="236" t="s">
        <v>181</v>
      </c>
      <c r="L220" s="71"/>
      <c r="M220" s="241" t="s">
        <v>21</v>
      </c>
      <c r="N220" s="242" t="s">
        <v>43</v>
      </c>
      <c r="O220" s="46"/>
      <c r="P220" s="243">
        <f>O220*H220</f>
        <v>0</v>
      </c>
      <c r="Q220" s="243">
        <v>0</v>
      </c>
      <c r="R220" s="243">
        <f>Q220*H220</f>
        <v>0</v>
      </c>
      <c r="S220" s="243">
        <v>0.001</v>
      </c>
      <c r="T220" s="244">
        <f>S220*H220</f>
        <v>0.080849999999999991</v>
      </c>
      <c r="AR220" s="23" t="s">
        <v>252</v>
      </c>
      <c r="AT220" s="23" t="s">
        <v>172</v>
      </c>
      <c r="AU220" s="23" t="s">
        <v>80</v>
      </c>
      <c r="AY220" s="23" t="s">
        <v>169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23" t="s">
        <v>76</v>
      </c>
      <c r="BK220" s="245">
        <f>ROUND(I220*H220,2)</f>
        <v>0</v>
      </c>
      <c r="BL220" s="23" t="s">
        <v>252</v>
      </c>
      <c r="BM220" s="23" t="s">
        <v>1185</v>
      </c>
    </row>
    <row r="221" s="12" customFormat="1">
      <c r="B221" s="246"/>
      <c r="C221" s="247"/>
      <c r="D221" s="248" t="s">
        <v>183</v>
      </c>
      <c r="E221" s="249" t="s">
        <v>21</v>
      </c>
      <c r="F221" s="250" t="s">
        <v>420</v>
      </c>
      <c r="G221" s="247"/>
      <c r="H221" s="251">
        <v>80.849999999999994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AT221" s="257" t="s">
        <v>183</v>
      </c>
      <c r="AU221" s="257" t="s">
        <v>80</v>
      </c>
      <c r="AV221" s="12" t="s">
        <v>80</v>
      </c>
      <c r="AW221" s="12" t="s">
        <v>35</v>
      </c>
      <c r="AX221" s="12" t="s">
        <v>76</v>
      </c>
      <c r="AY221" s="257" t="s">
        <v>169</v>
      </c>
    </row>
    <row r="222" s="1" customFormat="1" ht="38.25" customHeight="1">
      <c r="B222" s="45"/>
      <c r="C222" s="234" t="s">
        <v>421</v>
      </c>
      <c r="D222" s="234" t="s">
        <v>172</v>
      </c>
      <c r="E222" s="235" t="s">
        <v>422</v>
      </c>
      <c r="F222" s="236" t="s">
        <v>423</v>
      </c>
      <c r="G222" s="237" t="s">
        <v>187</v>
      </c>
      <c r="H222" s="238">
        <v>0.23400000000000001</v>
      </c>
      <c r="I222" s="239"/>
      <c r="J222" s="240">
        <f>ROUND(I222*H222,2)</f>
        <v>0</v>
      </c>
      <c r="K222" s="236" t="s">
        <v>181</v>
      </c>
      <c r="L222" s="71"/>
      <c r="M222" s="241" t="s">
        <v>21</v>
      </c>
      <c r="N222" s="242" t="s">
        <v>43</v>
      </c>
      <c r="O222" s="46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AR222" s="23" t="s">
        <v>252</v>
      </c>
      <c r="AT222" s="23" t="s">
        <v>172</v>
      </c>
      <c r="AU222" s="23" t="s">
        <v>80</v>
      </c>
      <c r="AY222" s="23" t="s">
        <v>169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23" t="s">
        <v>76</v>
      </c>
      <c r="BK222" s="245">
        <f>ROUND(I222*H222,2)</f>
        <v>0</v>
      </c>
      <c r="BL222" s="23" t="s">
        <v>252</v>
      </c>
      <c r="BM222" s="23" t="s">
        <v>1186</v>
      </c>
    </row>
    <row r="223" s="1" customFormat="1" ht="38.25" customHeight="1">
      <c r="B223" s="45"/>
      <c r="C223" s="234" t="s">
        <v>425</v>
      </c>
      <c r="D223" s="234" t="s">
        <v>172</v>
      </c>
      <c r="E223" s="235" t="s">
        <v>426</v>
      </c>
      <c r="F223" s="236" t="s">
        <v>427</v>
      </c>
      <c r="G223" s="237" t="s">
        <v>187</v>
      </c>
      <c r="H223" s="238">
        <v>0.23400000000000001</v>
      </c>
      <c r="I223" s="239"/>
      <c r="J223" s="240">
        <f>ROUND(I223*H223,2)</f>
        <v>0</v>
      </c>
      <c r="K223" s="236" t="s">
        <v>181</v>
      </c>
      <c r="L223" s="71"/>
      <c r="M223" s="241" t="s">
        <v>21</v>
      </c>
      <c r="N223" s="242" t="s">
        <v>43</v>
      </c>
      <c r="O223" s="46"/>
      <c r="P223" s="243">
        <f>O223*H223</f>
        <v>0</v>
      </c>
      <c r="Q223" s="243">
        <v>0</v>
      </c>
      <c r="R223" s="243">
        <f>Q223*H223</f>
        <v>0</v>
      </c>
      <c r="S223" s="243">
        <v>0</v>
      </c>
      <c r="T223" s="244">
        <f>S223*H223</f>
        <v>0</v>
      </c>
      <c r="AR223" s="23" t="s">
        <v>252</v>
      </c>
      <c r="AT223" s="23" t="s">
        <v>172</v>
      </c>
      <c r="AU223" s="23" t="s">
        <v>80</v>
      </c>
      <c r="AY223" s="23" t="s">
        <v>169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23" t="s">
        <v>76</v>
      </c>
      <c r="BK223" s="245">
        <f>ROUND(I223*H223,2)</f>
        <v>0</v>
      </c>
      <c r="BL223" s="23" t="s">
        <v>252</v>
      </c>
      <c r="BM223" s="23" t="s">
        <v>1187</v>
      </c>
    </row>
    <row r="224" s="11" customFormat="1" ht="29.88" customHeight="1">
      <c r="B224" s="218"/>
      <c r="C224" s="219"/>
      <c r="D224" s="220" t="s">
        <v>71</v>
      </c>
      <c r="E224" s="232" t="s">
        <v>429</v>
      </c>
      <c r="F224" s="232" t="s">
        <v>430</v>
      </c>
      <c r="G224" s="219"/>
      <c r="H224" s="219"/>
      <c r="I224" s="222"/>
      <c r="J224" s="233">
        <f>BK224</f>
        <v>0</v>
      </c>
      <c r="K224" s="219"/>
      <c r="L224" s="224"/>
      <c r="M224" s="225"/>
      <c r="N224" s="226"/>
      <c r="O224" s="226"/>
      <c r="P224" s="227">
        <f>SUM(P225:P239)</f>
        <v>0</v>
      </c>
      <c r="Q224" s="226"/>
      <c r="R224" s="227">
        <f>SUM(R225:R239)</f>
        <v>0.010019549999999999</v>
      </c>
      <c r="S224" s="226"/>
      <c r="T224" s="228">
        <f>SUM(T225:T239)</f>
        <v>0.033939329999999997</v>
      </c>
      <c r="AR224" s="229" t="s">
        <v>80</v>
      </c>
      <c r="AT224" s="230" t="s">
        <v>71</v>
      </c>
      <c r="AU224" s="230" t="s">
        <v>76</v>
      </c>
      <c r="AY224" s="229" t="s">
        <v>169</v>
      </c>
      <c r="BK224" s="231">
        <f>SUM(BK225:BK239)</f>
        <v>0</v>
      </c>
    </row>
    <row r="225" s="1" customFormat="1" ht="16.5" customHeight="1">
      <c r="B225" s="45"/>
      <c r="C225" s="234" t="s">
        <v>431</v>
      </c>
      <c r="D225" s="234" t="s">
        <v>172</v>
      </c>
      <c r="E225" s="235" t="s">
        <v>432</v>
      </c>
      <c r="F225" s="236" t="s">
        <v>433</v>
      </c>
      <c r="G225" s="237" t="s">
        <v>199</v>
      </c>
      <c r="H225" s="238">
        <v>0.309</v>
      </c>
      <c r="I225" s="239"/>
      <c r="J225" s="240">
        <f>ROUND(I225*H225,2)</f>
        <v>0</v>
      </c>
      <c r="K225" s="236" t="s">
        <v>181</v>
      </c>
      <c r="L225" s="71"/>
      <c r="M225" s="241" t="s">
        <v>21</v>
      </c>
      <c r="N225" s="242" t="s">
        <v>43</v>
      </c>
      <c r="O225" s="46"/>
      <c r="P225" s="243">
        <f>O225*H225</f>
        <v>0</v>
      </c>
      <c r="Q225" s="243">
        <v>0</v>
      </c>
      <c r="R225" s="243">
        <f>Q225*H225</f>
        <v>0</v>
      </c>
      <c r="S225" s="243">
        <v>0.083169999999999994</v>
      </c>
      <c r="T225" s="244">
        <f>S225*H225</f>
        <v>0.025699529999999998</v>
      </c>
      <c r="AR225" s="23" t="s">
        <v>252</v>
      </c>
      <c r="AT225" s="23" t="s">
        <v>172</v>
      </c>
      <c r="AU225" s="23" t="s">
        <v>80</v>
      </c>
      <c r="AY225" s="23" t="s">
        <v>169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23" t="s">
        <v>76</v>
      </c>
      <c r="BK225" s="245">
        <f>ROUND(I225*H225,2)</f>
        <v>0</v>
      </c>
      <c r="BL225" s="23" t="s">
        <v>252</v>
      </c>
      <c r="BM225" s="23" t="s">
        <v>1188</v>
      </c>
    </row>
    <row r="226" s="12" customFormat="1">
      <c r="B226" s="246"/>
      <c r="C226" s="247"/>
      <c r="D226" s="248" t="s">
        <v>183</v>
      </c>
      <c r="E226" s="249" t="s">
        <v>21</v>
      </c>
      <c r="F226" s="250" t="s">
        <v>1189</v>
      </c>
      <c r="G226" s="247"/>
      <c r="H226" s="251">
        <v>0.309</v>
      </c>
      <c r="I226" s="252"/>
      <c r="J226" s="247"/>
      <c r="K226" s="247"/>
      <c r="L226" s="253"/>
      <c r="M226" s="254"/>
      <c r="N226" s="255"/>
      <c r="O226" s="255"/>
      <c r="P226" s="255"/>
      <c r="Q226" s="255"/>
      <c r="R226" s="255"/>
      <c r="S226" s="255"/>
      <c r="T226" s="256"/>
      <c r="AT226" s="257" t="s">
        <v>183</v>
      </c>
      <c r="AU226" s="257" t="s">
        <v>80</v>
      </c>
      <c r="AV226" s="12" t="s">
        <v>80</v>
      </c>
      <c r="AW226" s="12" t="s">
        <v>35</v>
      </c>
      <c r="AX226" s="12" t="s">
        <v>72</v>
      </c>
      <c r="AY226" s="257" t="s">
        <v>169</v>
      </c>
    </row>
    <row r="227" s="13" customFormat="1">
      <c r="B227" s="270"/>
      <c r="C227" s="271"/>
      <c r="D227" s="248" t="s">
        <v>183</v>
      </c>
      <c r="E227" s="272" t="s">
        <v>21</v>
      </c>
      <c r="F227" s="273" t="s">
        <v>209</v>
      </c>
      <c r="G227" s="271"/>
      <c r="H227" s="274">
        <v>0.309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AT227" s="280" t="s">
        <v>183</v>
      </c>
      <c r="AU227" s="280" t="s">
        <v>80</v>
      </c>
      <c r="AV227" s="13" t="s">
        <v>95</v>
      </c>
      <c r="AW227" s="13" t="s">
        <v>35</v>
      </c>
      <c r="AX227" s="13" t="s">
        <v>76</v>
      </c>
      <c r="AY227" s="280" t="s">
        <v>169</v>
      </c>
    </row>
    <row r="228" s="1" customFormat="1" ht="25.5" customHeight="1">
      <c r="B228" s="45"/>
      <c r="C228" s="234" t="s">
        <v>436</v>
      </c>
      <c r="D228" s="234" t="s">
        <v>172</v>
      </c>
      <c r="E228" s="235" t="s">
        <v>437</v>
      </c>
      <c r="F228" s="236" t="s">
        <v>438</v>
      </c>
      <c r="G228" s="237" t="s">
        <v>225</v>
      </c>
      <c r="H228" s="238">
        <v>13.733000000000001</v>
      </c>
      <c r="I228" s="239"/>
      <c r="J228" s="240">
        <f>ROUND(I228*H228,2)</f>
        <v>0</v>
      </c>
      <c r="K228" s="236" t="s">
        <v>181</v>
      </c>
      <c r="L228" s="71"/>
      <c r="M228" s="241" t="s">
        <v>21</v>
      </c>
      <c r="N228" s="242" t="s">
        <v>43</v>
      </c>
      <c r="O228" s="46"/>
      <c r="P228" s="243">
        <f>O228*H228</f>
        <v>0</v>
      </c>
      <c r="Q228" s="243">
        <v>0.00014999999999999999</v>
      </c>
      <c r="R228" s="243">
        <f>Q228*H228</f>
        <v>0.0020599500000000001</v>
      </c>
      <c r="S228" s="243">
        <v>0.00059999999999999995</v>
      </c>
      <c r="T228" s="244">
        <f>S228*H228</f>
        <v>0.0082398000000000002</v>
      </c>
      <c r="AR228" s="23" t="s">
        <v>252</v>
      </c>
      <c r="AT228" s="23" t="s">
        <v>172</v>
      </c>
      <c r="AU228" s="23" t="s">
        <v>80</v>
      </c>
      <c r="AY228" s="23" t="s">
        <v>169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23" t="s">
        <v>76</v>
      </c>
      <c r="BK228" s="245">
        <f>ROUND(I228*H228,2)</f>
        <v>0</v>
      </c>
      <c r="BL228" s="23" t="s">
        <v>252</v>
      </c>
      <c r="BM228" s="23" t="s">
        <v>1190</v>
      </c>
    </row>
    <row r="229" s="12" customFormat="1">
      <c r="B229" s="246"/>
      <c r="C229" s="247"/>
      <c r="D229" s="248" t="s">
        <v>183</v>
      </c>
      <c r="E229" s="249" t="s">
        <v>21</v>
      </c>
      <c r="F229" s="250" t="s">
        <v>1191</v>
      </c>
      <c r="G229" s="247"/>
      <c r="H229" s="251">
        <v>13.733000000000001</v>
      </c>
      <c r="I229" s="252"/>
      <c r="J229" s="247"/>
      <c r="K229" s="247"/>
      <c r="L229" s="253"/>
      <c r="M229" s="254"/>
      <c r="N229" s="255"/>
      <c r="O229" s="255"/>
      <c r="P229" s="255"/>
      <c r="Q229" s="255"/>
      <c r="R229" s="255"/>
      <c r="S229" s="255"/>
      <c r="T229" s="256"/>
      <c r="AT229" s="257" t="s">
        <v>183</v>
      </c>
      <c r="AU229" s="257" t="s">
        <v>80</v>
      </c>
      <c r="AV229" s="12" t="s">
        <v>80</v>
      </c>
      <c r="AW229" s="12" t="s">
        <v>35</v>
      </c>
      <c r="AX229" s="12" t="s">
        <v>72</v>
      </c>
      <c r="AY229" s="257" t="s">
        <v>169</v>
      </c>
    </row>
    <row r="230" s="13" customFormat="1">
      <c r="B230" s="270"/>
      <c r="C230" s="271"/>
      <c r="D230" s="248" t="s">
        <v>183</v>
      </c>
      <c r="E230" s="272" t="s">
        <v>21</v>
      </c>
      <c r="F230" s="273" t="s">
        <v>209</v>
      </c>
      <c r="G230" s="271"/>
      <c r="H230" s="274">
        <v>13.733000000000001</v>
      </c>
      <c r="I230" s="275"/>
      <c r="J230" s="271"/>
      <c r="K230" s="271"/>
      <c r="L230" s="276"/>
      <c r="M230" s="277"/>
      <c r="N230" s="278"/>
      <c r="O230" s="278"/>
      <c r="P230" s="278"/>
      <c r="Q230" s="278"/>
      <c r="R230" s="278"/>
      <c r="S230" s="278"/>
      <c r="T230" s="279"/>
      <c r="AT230" s="280" t="s">
        <v>183</v>
      </c>
      <c r="AU230" s="280" t="s">
        <v>80</v>
      </c>
      <c r="AV230" s="13" t="s">
        <v>95</v>
      </c>
      <c r="AW230" s="13" t="s">
        <v>35</v>
      </c>
      <c r="AX230" s="13" t="s">
        <v>76</v>
      </c>
      <c r="AY230" s="280" t="s">
        <v>169</v>
      </c>
    </row>
    <row r="231" s="1" customFormat="1" ht="16.5" customHeight="1">
      <c r="B231" s="45"/>
      <c r="C231" s="258" t="s">
        <v>441</v>
      </c>
      <c r="D231" s="258" t="s">
        <v>190</v>
      </c>
      <c r="E231" s="259" t="s">
        <v>442</v>
      </c>
      <c r="F231" s="260" t="s">
        <v>443</v>
      </c>
      <c r="G231" s="261" t="s">
        <v>199</v>
      </c>
      <c r="H231" s="262">
        <v>0.34000000000000002</v>
      </c>
      <c r="I231" s="263"/>
      <c r="J231" s="264">
        <f>ROUND(I231*H231,2)</f>
        <v>0</v>
      </c>
      <c r="K231" s="260" t="s">
        <v>21</v>
      </c>
      <c r="L231" s="265"/>
      <c r="M231" s="266" t="s">
        <v>21</v>
      </c>
      <c r="N231" s="267" t="s">
        <v>43</v>
      </c>
      <c r="O231" s="46"/>
      <c r="P231" s="243">
        <f>O231*H231</f>
        <v>0</v>
      </c>
      <c r="Q231" s="243">
        <v>0.018200000000000001</v>
      </c>
      <c r="R231" s="243">
        <f>Q231*H231</f>
        <v>0.0061880000000000008</v>
      </c>
      <c r="S231" s="243">
        <v>0</v>
      </c>
      <c r="T231" s="244">
        <f>S231*H231</f>
        <v>0</v>
      </c>
      <c r="AR231" s="23" t="s">
        <v>334</v>
      </c>
      <c r="AT231" s="23" t="s">
        <v>190</v>
      </c>
      <c r="AU231" s="23" t="s">
        <v>80</v>
      </c>
      <c r="AY231" s="23" t="s">
        <v>169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23" t="s">
        <v>76</v>
      </c>
      <c r="BK231" s="245">
        <f>ROUND(I231*H231,2)</f>
        <v>0</v>
      </c>
      <c r="BL231" s="23" t="s">
        <v>252</v>
      </c>
      <c r="BM231" s="23" t="s">
        <v>1192</v>
      </c>
    </row>
    <row r="232" s="12" customFormat="1">
      <c r="B232" s="246"/>
      <c r="C232" s="247"/>
      <c r="D232" s="248" t="s">
        <v>183</v>
      </c>
      <c r="E232" s="249" t="s">
        <v>21</v>
      </c>
      <c r="F232" s="250" t="s">
        <v>1193</v>
      </c>
      <c r="G232" s="247"/>
      <c r="H232" s="251">
        <v>0.309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AT232" s="257" t="s">
        <v>183</v>
      </c>
      <c r="AU232" s="257" t="s">
        <v>80</v>
      </c>
      <c r="AV232" s="12" t="s">
        <v>80</v>
      </c>
      <c r="AW232" s="12" t="s">
        <v>35</v>
      </c>
      <c r="AX232" s="12" t="s">
        <v>72</v>
      </c>
      <c r="AY232" s="257" t="s">
        <v>169</v>
      </c>
    </row>
    <row r="233" s="12" customFormat="1">
      <c r="B233" s="246"/>
      <c r="C233" s="247"/>
      <c r="D233" s="248" t="s">
        <v>183</v>
      </c>
      <c r="E233" s="249" t="s">
        <v>21</v>
      </c>
      <c r="F233" s="250" t="s">
        <v>1194</v>
      </c>
      <c r="G233" s="247"/>
      <c r="H233" s="251">
        <v>0.34000000000000002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183</v>
      </c>
      <c r="AU233" s="257" t="s">
        <v>80</v>
      </c>
      <c r="AV233" s="12" t="s">
        <v>80</v>
      </c>
      <c r="AW233" s="12" t="s">
        <v>35</v>
      </c>
      <c r="AX233" s="12" t="s">
        <v>76</v>
      </c>
      <c r="AY233" s="257" t="s">
        <v>169</v>
      </c>
    </row>
    <row r="234" s="1" customFormat="1" ht="25.5" customHeight="1">
      <c r="B234" s="45"/>
      <c r="C234" s="234" t="s">
        <v>446</v>
      </c>
      <c r="D234" s="234" t="s">
        <v>172</v>
      </c>
      <c r="E234" s="235" t="s">
        <v>447</v>
      </c>
      <c r="F234" s="236" t="s">
        <v>448</v>
      </c>
      <c r="G234" s="237" t="s">
        <v>219</v>
      </c>
      <c r="H234" s="238">
        <v>2.0600000000000001</v>
      </c>
      <c r="I234" s="239"/>
      <c r="J234" s="240">
        <f>ROUND(I234*H234,2)</f>
        <v>0</v>
      </c>
      <c r="K234" s="236" t="s">
        <v>181</v>
      </c>
      <c r="L234" s="71"/>
      <c r="M234" s="241" t="s">
        <v>21</v>
      </c>
      <c r="N234" s="242" t="s">
        <v>43</v>
      </c>
      <c r="O234" s="46"/>
      <c r="P234" s="243">
        <f>O234*H234</f>
        <v>0</v>
      </c>
      <c r="Q234" s="243">
        <v>0.00020000000000000001</v>
      </c>
      <c r="R234" s="243">
        <f>Q234*H234</f>
        <v>0.00041200000000000004</v>
      </c>
      <c r="S234" s="243">
        <v>0</v>
      </c>
      <c r="T234" s="244">
        <f>S234*H234</f>
        <v>0</v>
      </c>
      <c r="AR234" s="23" t="s">
        <v>252</v>
      </c>
      <c r="AT234" s="23" t="s">
        <v>172</v>
      </c>
      <c r="AU234" s="23" t="s">
        <v>80</v>
      </c>
      <c r="AY234" s="23" t="s">
        <v>169</v>
      </c>
      <c r="BE234" s="245">
        <f>IF(N234="základní",J234,0)</f>
        <v>0</v>
      </c>
      <c r="BF234" s="245">
        <f>IF(N234="snížená",J234,0)</f>
        <v>0</v>
      </c>
      <c r="BG234" s="245">
        <f>IF(N234="zákl. přenesená",J234,0)</f>
        <v>0</v>
      </c>
      <c r="BH234" s="245">
        <f>IF(N234="sníž. přenesená",J234,0)</f>
        <v>0</v>
      </c>
      <c r="BI234" s="245">
        <f>IF(N234="nulová",J234,0)</f>
        <v>0</v>
      </c>
      <c r="BJ234" s="23" t="s">
        <v>76</v>
      </c>
      <c r="BK234" s="245">
        <f>ROUND(I234*H234,2)</f>
        <v>0</v>
      </c>
      <c r="BL234" s="23" t="s">
        <v>252</v>
      </c>
      <c r="BM234" s="23" t="s">
        <v>1195</v>
      </c>
    </row>
    <row r="235" s="12" customFormat="1">
      <c r="B235" s="246"/>
      <c r="C235" s="247"/>
      <c r="D235" s="248" t="s">
        <v>183</v>
      </c>
      <c r="E235" s="249" t="s">
        <v>21</v>
      </c>
      <c r="F235" s="250" t="s">
        <v>1196</v>
      </c>
      <c r="G235" s="247"/>
      <c r="H235" s="251">
        <v>2.0600000000000001</v>
      </c>
      <c r="I235" s="252"/>
      <c r="J235" s="247"/>
      <c r="K235" s="247"/>
      <c r="L235" s="253"/>
      <c r="M235" s="254"/>
      <c r="N235" s="255"/>
      <c r="O235" s="255"/>
      <c r="P235" s="255"/>
      <c r="Q235" s="255"/>
      <c r="R235" s="255"/>
      <c r="S235" s="255"/>
      <c r="T235" s="256"/>
      <c r="AT235" s="257" t="s">
        <v>183</v>
      </c>
      <c r="AU235" s="257" t="s">
        <v>80</v>
      </c>
      <c r="AV235" s="12" t="s">
        <v>80</v>
      </c>
      <c r="AW235" s="12" t="s">
        <v>35</v>
      </c>
      <c r="AX235" s="12" t="s">
        <v>76</v>
      </c>
      <c r="AY235" s="257" t="s">
        <v>169</v>
      </c>
    </row>
    <row r="236" s="1" customFormat="1" ht="16.5" customHeight="1">
      <c r="B236" s="45"/>
      <c r="C236" s="258" t="s">
        <v>451</v>
      </c>
      <c r="D236" s="258" t="s">
        <v>190</v>
      </c>
      <c r="E236" s="259" t="s">
        <v>452</v>
      </c>
      <c r="F236" s="260" t="s">
        <v>453</v>
      </c>
      <c r="G236" s="261" t="s">
        <v>219</v>
      </c>
      <c r="H236" s="262">
        <v>2.266</v>
      </c>
      <c r="I236" s="263"/>
      <c r="J236" s="264">
        <f>ROUND(I236*H236,2)</f>
        <v>0</v>
      </c>
      <c r="K236" s="260" t="s">
        <v>181</v>
      </c>
      <c r="L236" s="265"/>
      <c r="M236" s="266" t="s">
        <v>21</v>
      </c>
      <c r="N236" s="267" t="s">
        <v>43</v>
      </c>
      <c r="O236" s="46"/>
      <c r="P236" s="243">
        <f>O236*H236</f>
        <v>0</v>
      </c>
      <c r="Q236" s="243">
        <v>0.00059999999999999995</v>
      </c>
      <c r="R236" s="243">
        <f>Q236*H236</f>
        <v>0.0013595999999999999</v>
      </c>
      <c r="S236" s="243">
        <v>0</v>
      </c>
      <c r="T236" s="244">
        <f>S236*H236</f>
        <v>0</v>
      </c>
      <c r="AR236" s="23" t="s">
        <v>334</v>
      </c>
      <c r="AT236" s="23" t="s">
        <v>190</v>
      </c>
      <c r="AU236" s="23" t="s">
        <v>80</v>
      </c>
      <c r="AY236" s="23" t="s">
        <v>169</v>
      </c>
      <c r="BE236" s="245">
        <f>IF(N236="základní",J236,0)</f>
        <v>0</v>
      </c>
      <c r="BF236" s="245">
        <f>IF(N236="snížená",J236,0)</f>
        <v>0</v>
      </c>
      <c r="BG236" s="245">
        <f>IF(N236="zákl. přenesená",J236,0)</f>
        <v>0</v>
      </c>
      <c r="BH236" s="245">
        <f>IF(N236="sníž. přenesená",J236,0)</f>
        <v>0</v>
      </c>
      <c r="BI236" s="245">
        <f>IF(N236="nulová",J236,0)</f>
        <v>0</v>
      </c>
      <c r="BJ236" s="23" t="s">
        <v>76</v>
      </c>
      <c r="BK236" s="245">
        <f>ROUND(I236*H236,2)</f>
        <v>0</v>
      </c>
      <c r="BL236" s="23" t="s">
        <v>252</v>
      </c>
      <c r="BM236" s="23" t="s">
        <v>1197</v>
      </c>
    </row>
    <row r="237" s="12" customFormat="1">
      <c r="B237" s="246"/>
      <c r="C237" s="247"/>
      <c r="D237" s="248" t="s">
        <v>183</v>
      </c>
      <c r="E237" s="249" t="s">
        <v>21</v>
      </c>
      <c r="F237" s="250" t="s">
        <v>1198</v>
      </c>
      <c r="G237" s="247"/>
      <c r="H237" s="251">
        <v>2.266</v>
      </c>
      <c r="I237" s="252"/>
      <c r="J237" s="247"/>
      <c r="K237" s="247"/>
      <c r="L237" s="253"/>
      <c r="M237" s="254"/>
      <c r="N237" s="255"/>
      <c r="O237" s="255"/>
      <c r="P237" s="255"/>
      <c r="Q237" s="255"/>
      <c r="R237" s="255"/>
      <c r="S237" s="255"/>
      <c r="T237" s="256"/>
      <c r="AT237" s="257" t="s">
        <v>183</v>
      </c>
      <c r="AU237" s="257" t="s">
        <v>80</v>
      </c>
      <c r="AV237" s="12" t="s">
        <v>80</v>
      </c>
      <c r="AW237" s="12" t="s">
        <v>35</v>
      </c>
      <c r="AX237" s="12" t="s">
        <v>76</v>
      </c>
      <c r="AY237" s="257" t="s">
        <v>169</v>
      </c>
    </row>
    <row r="238" s="1" customFormat="1" ht="38.25" customHeight="1">
      <c r="B238" s="45"/>
      <c r="C238" s="234" t="s">
        <v>456</v>
      </c>
      <c r="D238" s="234" t="s">
        <v>172</v>
      </c>
      <c r="E238" s="235" t="s">
        <v>457</v>
      </c>
      <c r="F238" s="236" t="s">
        <v>458</v>
      </c>
      <c r="G238" s="237" t="s">
        <v>187</v>
      </c>
      <c r="H238" s="238">
        <v>0.01</v>
      </c>
      <c r="I238" s="239"/>
      <c r="J238" s="240">
        <f>ROUND(I238*H238,2)</f>
        <v>0</v>
      </c>
      <c r="K238" s="236" t="s">
        <v>181</v>
      </c>
      <c r="L238" s="71"/>
      <c r="M238" s="241" t="s">
        <v>21</v>
      </c>
      <c r="N238" s="242" t="s">
        <v>43</v>
      </c>
      <c r="O238" s="46"/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AR238" s="23" t="s">
        <v>252</v>
      </c>
      <c r="AT238" s="23" t="s">
        <v>172</v>
      </c>
      <c r="AU238" s="23" t="s">
        <v>80</v>
      </c>
      <c r="AY238" s="23" t="s">
        <v>169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23" t="s">
        <v>76</v>
      </c>
      <c r="BK238" s="245">
        <f>ROUND(I238*H238,2)</f>
        <v>0</v>
      </c>
      <c r="BL238" s="23" t="s">
        <v>252</v>
      </c>
      <c r="BM238" s="23" t="s">
        <v>1199</v>
      </c>
    </row>
    <row r="239" s="1" customFormat="1" ht="38.25" customHeight="1">
      <c r="B239" s="45"/>
      <c r="C239" s="234" t="s">
        <v>460</v>
      </c>
      <c r="D239" s="234" t="s">
        <v>172</v>
      </c>
      <c r="E239" s="235" t="s">
        <v>461</v>
      </c>
      <c r="F239" s="236" t="s">
        <v>462</v>
      </c>
      <c r="G239" s="237" t="s">
        <v>187</v>
      </c>
      <c r="H239" s="238">
        <v>0.01</v>
      </c>
      <c r="I239" s="239"/>
      <c r="J239" s="240">
        <f>ROUND(I239*H239,2)</f>
        <v>0</v>
      </c>
      <c r="K239" s="236" t="s">
        <v>181</v>
      </c>
      <c r="L239" s="71"/>
      <c r="M239" s="241" t="s">
        <v>21</v>
      </c>
      <c r="N239" s="242" t="s">
        <v>43</v>
      </c>
      <c r="O239" s="46"/>
      <c r="P239" s="243">
        <f>O239*H239</f>
        <v>0</v>
      </c>
      <c r="Q239" s="243">
        <v>0</v>
      </c>
      <c r="R239" s="243">
        <f>Q239*H239</f>
        <v>0</v>
      </c>
      <c r="S239" s="243">
        <v>0</v>
      </c>
      <c r="T239" s="244">
        <f>S239*H239</f>
        <v>0</v>
      </c>
      <c r="AR239" s="23" t="s">
        <v>252</v>
      </c>
      <c r="AT239" s="23" t="s">
        <v>172</v>
      </c>
      <c r="AU239" s="23" t="s">
        <v>80</v>
      </c>
      <c r="AY239" s="23" t="s">
        <v>169</v>
      </c>
      <c r="BE239" s="245">
        <f>IF(N239="základní",J239,0)</f>
        <v>0</v>
      </c>
      <c r="BF239" s="245">
        <f>IF(N239="snížená",J239,0)</f>
        <v>0</v>
      </c>
      <c r="BG239" s="245">
        <f>IF(N239="zákl. přenesená",J239,0)</f>
        <v>0</v>
      </c>
      <c r="BH239" s="245">
        <f>IF(N239="sníž. přenesená",J239,0)</f>
        <v>0</v>
      </c>
      <c r="BI239" s="245">
        <f>IF(N239="nulová",J239,0)</f>
        <v>0</v>
      </c>
      <c r="BJ239" s="23" t="s">
        <v>76</v>
      </c>
      <c r="BK239" s="245">
        <f>ROUND(I239*H239,2)</f>
        <v>0</v>
      </c>
      <c r="BL239" s="23" t="s">
        <v>252</v>
      </c>
      <c r="BM239" s="23" t="s">
        <v>1200</v>
      </c>
    </row>
    <row r="240" s="11" customFormat="1" ht="29.88" customHeight="1">
      <c r="B240" s="218"/>
      <c r="C240" s="219"/>
      <c r="D240" s="220" t="s">
        <v>71</v>
      </c>
      <c r="E240" s="232" t="s">
        <v>464</v>
      </c>
      <c r="F240" s="232" t="s">
        <v>465</v>
      </c>
      <c r="G240" s="219"/>
      <c r="H240" s="219"/>
      <c r="I240" s="222"/>
      <c r="J240" s="233">
        <f>BK240</f>
        <v>0</v>
      </c>
      <c r="K240" s="219"/>
      <c r="L240" s="224"/>
      <c r="M240" s="225"/>
      <c r="N240" s="226"/>
      <c r="O240" s="226"/>
      <c r="P240" s="227">
        <f>SUM(P241:P253)</f>
        <v>0</v>
      </c>
      <c r="Q240" s="226"/>
      <c r="R240" s="227">
        <f>SUM(R241:R253)</f>
        <v>0.0075500599999999999</v>
      </c>
      <c r="S240" s="226"/>
      <c r="T240" s="228">
        <f>SUM(T241:T253)</f>
        <v>0</v>
      </c>
      <c r="AR240" s="229" t="s">
        <v>80</v>
      </c>
      <c r="AT240" s="230" t="s">
        <v>71</v>
      </c>
      <c r="AU240" s="230" t="s">
        <v>76</v>
      </c>
      <c r="AY240" s="229" t="s">
        <v>169</v>
      </c>
      <c r="BK240" s="231">
        <f>SUM(BK241:BK253)</f>
        <v>0</v>
      </c>
    </row>
    <row r="241" s="1" customFormat="1" ht="16.5" customHeight="1">
      <c r="B241" s="45"/>
      <c r="C241" s="234" t="s">
        <v>466</v>
      </c>
      <c r="D241" s="234" t="s">
        <v>172</v>
      </c>
      <c r="E241" s="235" t="s">
        <v>467</v>
      </c>
      <c r="F241" s="236" t="s">
        <v>468</v>
      </c>
      <c r="G241" s="237" t="s">
        <v>199</v>
      </c>
      <c r="H241" s="238">
        <v>10.433999999999999</v>
      </c>
      <c r="I241" s="239"/>
      <c r="J241" s="240">
        <f>ROUND(I241*H241,2)</f>
        <v>0</v>
      </c>
      <c r="K241" s="236" t="s">
        <v>181</v>
      </c>
      <c r="L241" s="71"/>
      <c r="M241" s="241" t="s">
        <v>21</v>
      </c>
      <c r="N241" s="242" t="s">
        <v>43</v>
      </c>
      <c r="O241" s="46"/>
      <c r="P241" s="243">
        <f>O241*H241</f>
        <v>0</v>
      </c>
      <c r="Q241" s="243">
        <v>0.00012999999999999999</v>
      </c>
      <c r="R241" s="243">
        <f>Q241*H241</f>
        <v>0.0013564199999999999</v>
      </c>
      <c r="S241" s="243">
        <v>0</v>
      </c>
      <c r="T241" s="244">
        <f>S241*H241</f>
        <v>0</v>
      </c>
      <c r="AR241" s="23" t="s">
        <v>252</v>
      </c>
      <c r="AT241" s="23" t="s">
        <v>172</v>
      </c>
      <c r="AU241" s="23" t="s">
        <v>80</v>
      </c>
      <c r="AY241" s="23" t="s">
        <v>169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23" t="s">
        <v>76</v>
      </c>
      <c r="BK241" s="245">
        <f>ROUND(I241*H241,2)</f>
        <v>0</v>
      </c>
      <c r="BL241" s="23" t="s">
        <v>252</v>
      </c>
      <c r="BM241" s="23" t="s">
        <v>1201</v>
      </c>
    </row>
    <row r="242" s="12" customFormat="1">
      <c r="B242" s="246"/>
      <c r="C242" s="247"/>
      <c r="D242" s="248" t="s">
        <v>183</v>
      </c>
      <c r="E242" s="249" t="s">
        <v>21</v>
      </c>
      <c r="F242" s="250" t="s">
        <v>470</v>
      </c>
      <c r="G242" s="247"/>
      <c r="H242" s="251">
        <v>1.6799999999999999</v>
      </c>
      <c r="I242" s="252"/>
      <c r="J242" s="247"/>
      <c r="K242" s="247"/>
      <c r="L242" s="253"/>
      <c r="M242" s="254"/>
      <c r="N242" s="255"/>
      <c r="O242" s="255"/>
      <c r="P242" s="255"/>
      <c r="Q242" s="255"/>
      <c r="R242" s="255"/>
      <c r="S242" s="255"/>
      <c r="T242" s="256"/>
      <c r="AT242" s="257" t="s">
        <v>183</v>
      </c>
      <c r="AU242" s="257" t="s">
        <v>80</v>
      </c>
      <c r="AV242" s="12" t="s">
        <v>80</v>
      </c>
      <c r="AW242" s="12" t="s">
        <v>35</v>
      </c>
      <c r="AX242" s="12" t="s">
        <v>72</v>
      </c>
      <c r="AY242" s="257" t="s">
        <v>169</v>
      </c>
    </row>
    <row r="243" s="12" customFormat="1">
      <c r="B243" s="246"/>
      <c r="C243" s="247"/>
      <c r="D243" s="248" t="s">
        <v>183</v>
      </c>
      <c r="E243" s="249" t="s">
        <v>21</v>
      </c>
      <c r="F243" s="250" t="s">
        <v>471</v>
      </c>
      <c r="G243" s="247"/>
      <c r="H243" s="251">
        <v>7.54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AT243" s="257" t="s">
        <v>183</v>
      </c>
      <c r="AU243" s="257" t="s">
        <v>80</v>
      </c>
      <c r="AV243" s="12" t="s">
        <v>80</v>
      </c>
      <c r="AW243" s="12" t="s">
        <v>35</v>
      </c>
      <c r="AX243" s="12" t="s">
        <v>72</v>
      </c>
      <c r="AY243" s="257" t="s">
        <v>169</v>
      </c>
    </row>
    <row r="244" s="12" customFormat="1">
      <c r="B244" s="246"/>
      <c r="C244" s="247"/>
      <c r="D244" s="248" t="s">
        <v>183</v>
      </c>
      <c r="E244" s="249" t="s">
        <v>21</v>
      </c>
      <c r="F244" s="250" t="s">
        <v>472</v>
      </c>
      <c r="G244" s="247"/>
      <c r="H244" s="251">
        <v>1.214</v>
      </c>
      <c r="I244" s="252"/>
      <c r="J244" s="247"/>
      <c r="K244" s="247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183</v>
      </c>
      <c r="AU244" s="257" t="s">
        <v>80</v>
      </c>
      <c r="AV244" s="12" t="s">
        <v>80</v>
      </c>
      <c r="AW244" s="12" t="s">
        <v>35</v>
      </c>
      <c r="AX244" s="12" t="s">
        <v>72</v>
      </c>
      <c r="AY244" s="257" t="s">
        <v>169</v>
      </c>
    </row>
    <row r="245" s="13" customFormat="1">
      <c r="B245" s="270"/>
      <c r="C245" s="271"/>
      <c r="D245" s="248" t="s">
        <v>183</v>
      </c>
      <c r="E245" s="272" t="s">
        <v>21</v>
      </c>
      <c r="F245" s="273" t="s">
        <v>209</v>
      </c>
      <c r="G245" s="271"/>
      <c r="H245" s="274">
        <v>10.433999999999999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AT245" s="280" t="s">
        <v>183</v>
      </c>
      <c r="AU245" s="280" t="s">
        <v>80</v>
      </c>
      <c r="AV245" s="13" t="s">
        <v>95</v>
      </c>
      <c r="AW245" s="13" t="s">
        <v>35</v>
      </c>
      <c r="AX245" s="13" t="s">
        <v>76</v>
      </c>
      <c r="AY245" s="280" t="s">
        <v>169</v>
      </c>
    </row>
    <row r="246" s="1" customFormat="1" ht="16.5" customHeight="1">
      <c r="B246" s="45"/>
      <c r="C246" s="234" t="s">
        <v>473</v>
      </c>
      <c r="D246" s="234" t="s">
        <v>172</v>
      </c>
      <c r="E246" s="235" t="s">
        <v>474</v>
      </c>
      <c r="F246" s="236" t="s">
        <v>475</v>
      </c>
      <c r="G246" s="237" t="s">
        <v>199</v>
      </c>
      <c r="H246" s="238">
        <v>10.433999999999999</v>
      </c>
      <c r="I246" s="239"/>
      <c r="J246" s="240">
        <f>ROUND(I246*H246,2)</f>
        <v>0</v>
      </c>
      <c r="K246" s="236" t="s">
        <v>181</v>
      </c>
      <c r="L246" s="71"/>
      <c r="M246" s="241" t="s">
        <v>21</v>
      </c>
      <c r="N246" s="242" t="s">
        <v>43</v>
      </c>
      <c r="O246" s="46"/>
      <c r="P246" s="243">
        <f>O246*H246</f>
        <v>0</v>
      </c>
      <c r="Q246" s="243">
        <v>0.00023000000000000001</v>
      </c>
      <c r="R246" s="243">
        <f>Q246*H246</f>
        <v>0.00239982</v>
      </c>
      <c r="S246" s="243">
        <v>0</v>
      </c>
      <c r="T246" s="244">
        <f>S246*H246</f>
        <v>0</v>
      </c>
      <c r="AR246" s="23" t="s">
        <v>252</v>
      </c>
      <c r="AT246" s="23" t="s">
        <v>172</v>
      </c>
      <c r="AU246" s="23" t="s">
        <v>80</v>
      </c>
      <c r="AY246" s="23" t="s">
        <v>169</v>
      </c>
      <c r="BE246" s="245">
        <f>IF(N246="základní",J246,0)</f>
        <v>0</v>
      </c>
      <c r="BF246" s="245">
        <f>IF(N246="snížená",J246,0)</f>
        <v>0</v>
      </c>
      <c r="BG246" s="245">
        <f>IF(N246="zákl. přenesená",J246,0)</f>
        <v>0</v>
      </c>
      <c r="BH246" s="245">
        <f>IF(N246="sníž. přenesená",J246,0)</f>
        <v>0</v>
      </c>
      <c r="BI246" s="245">
        <f>IF(N246="nulová",J246,0)</f>
        <v>0</v>
      </c>
      <c r="BJ246" s="23" t="s">
        <v>76</v>
      </c>
      <c r="BK246" s="245">
        <f>ROUND(I246*H246,2)</f>
        <v>0</v>
      </c>
      <c r="BL246" s="23" t="s">
        <v>252</v>
      </c>
      <c r="BM246" s="23" t="s">
        <v>1202</v>
      </c>
    </row>
    <row r="247" s="1" customFormat="1" ht="25.5" customHeight="1">
      <c r="B247" s="45"/>
      <c r="C247" s="234" t="s">
        <v>477</v>
      </c>
      <c r="D247" s="234" t="s">
        <v>172</v>
      </c>
      <c r="E247" s="235" t="s">
        <v>478</v>
      </c>
      <c r="F247" s="236" t="s">
        <v>479</v>
      </c>
      <c r="G247" s="237" t="s">
        <v>199</v>
      </c>
      <c r="H247" s="238">
        <v>10.433999999999999</v>
      </c>
      <c r="I247" s="239"/>
      <c r="J247" s="240">
        <f>ROUND(I247*H247,2)</f>
        <v>0</v>
      </c>
      <c r="K247" s="236" t="s">
        <v>181</v>
      </c>
      <c r="L247" s="71"/>
      <c r="M247" s="241" t="s">
        <v>21</v>
      </c>
      <c r="N247" s="242" t="s">
        <v>43</v>
      </c>
      <c r="O247" s="46"/>
      <c r="P247" s="243">
        <f>O247*H247</f>
        <v>0</v>
      </c>
      <c r="Q247" s="243">
        <v>0.00023000000000000001</v>
      </c>
      <c r="R247" s="243">
        <f>Q247*H247</f>
        <v>0.00239982</v>
      </c>
      <c r="S247" s="243">
        <v>0</v>
      </c>
      <c r="T247" s="244">
        <f>S247*H247</f>
        <v>0</v>
      </c>
      <c r="AR247" s="23" t="s">
        <v>252</v>
      </c>
      <c r="AT247" s="23" t="s">
        <v>172</v>
      </c>
      <c r="AU247" s="23" t="s">
        <v>80</v>
      </c>
      <c r="AY247" s="23" t="s">
        <v>169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23" t="s">
        <v>76</v>
      </c>
      <c r="BK247" s="245">
        <f>ROUND(I247*H247,2)</f>
        <v>0</v>
      </c>
      <c r="BL247" s="23" t="s">
        <v>252</v>
      </c>
      <c r="BM247" s="23" t="s">
        <v>1203</v>
      </c>
    </row>
    <row r="248" s="1" customFormat="1" ht="16.5" customHeight="1">
      <c r="B248" s="45"/>
      <c r="C248" s="234" t="s">
        <v>481</v>
      </c>
      <c r="D248" s="234" t="s">
        <v>172</v>
      </c>
      <c r="E248" s="235" t="s">
        <v>482</v>
      </c>
      <c r="F248" s="236" t="s">
        <v>483</v>
      </c>
      <c r="G248" s="237" t="s">
        <v>199</v>
      </c>
      <c r="H248" s="238">
        <v>0.68000000000000005</v>
      </c>
      <c r="I248" s="239"/>
      <c r="J248" s="240">
        <f>ROUND(I248*H248,2)</f>
        <v>0</v>
      </c>
      <c r="K248" s="236" t="s">
        <v>181</v>
      </c>
      <c r="L248" s="71"/>
      <c r="M248" s="241" t="s">
        <v>21</v>
      </c>
      <c r="N248" s="242" t="s">
        <v>43</v>
      </c>
      <c r="O248" s="46"/>
      <c r="P248" s="243">
        <f>O248*H248</f>
        <v>0</v>
      </c>
      <c r="Q248" s="243">
        <v>0.0015</v>
      </c>
      <c r="R248" s="243">
        <f>Q248*H248</f>
        <v>0.0010200000000000001</v>
      </c>
      <c r="S248" s="243">
        <v>0</v>
      </c>
      <c r="T248" s="244">
        <f>S248*H248</f>
        <v>0</v>
      </c>
      <c r="AR248" s="23" t="s">
        <v>252</v>
      </c>
      <c r="AT248" s="23" t="s">
        <v>172</v>
      </c>
      <c r="AU248" s="23" t="s">
        <v>80</v>
      </c>
      <c r="AY248" s="23" t="s">
        <v>169</v>
      </c>
      <c r="BE248" s="245">
        <f>IF(N248="základní",J248,0)</f>
        <v>0</v>
      </c>
      <c r="BF248" s="245">
        <f>IF(N248="snížená",J248,0)</f>
        <v>0</v>
      </c>
      <c r="BG248" s="245">
        <f>IF(N248="zákl. přenesená",J248,0)</f>
        <v>0</v>
      </c>
      <c r="BH248" s="245">
        <f>IF(N248="sníž. přenesená",J248,0)</f>
        <v>0</v>
      </c>
      <c r="BI248" s="245">
        <f>IF(N248="nulová",J248,0)</f>
        <v>0</v>
      </c>
      <c r="BJ248" s="23" t="s">
        <v>76</v>
      </c>
      <c r="BK248" s="245">
        <f>ROUND(I248*H248,2)</f>
        <v>0</v>
      </c>
      <c r="BL248" s="23" t="s">
        <v>252</v>
      </c>
      <c r="BM248" s="23" t="s">
        <v>1204</v>
      </c>
    </row>
    <row r="249" s="12" customFormat="1">
      <c r="B249" s="246"/>
      <c r="C249" s="247"/>
      <c r="D249" s="248" t="s">
        <v>183</v>
      </c>
      <c r="E249" s="249" t="s">
        <v>21</v>
      </c>
      <c r="F249" s="250" t="s">
        <v>847</v>
      </c>
      <c r="G249" s="247"/>
      <c r="H249" s="251">
        <v>0.68000000000000005</v>
      </c>
      <c r="I249" s="252"/>
      <c r="J249" s="247"/>
      <c r="K249" s="247"/>
      <c r="L249" s="253"/>
      <c r="M249" s="254"/>
      <c r="N249" s="255"/>
      <c r="O249" s="255"/>
      <c r="P249" s="255"/>
      <c r="Q249" s="255"/>
      <c r="R249" s="255"/>
      <c r="S249" s="255"/>
      <c r="T249" s="256"/>
      <c r="AT249" s="257" t="s">
        <v>183</v>
      </c>
      <c r="AU249" s="257" t="s">
        <v>80</v>
      </c>
      <c r="AV249" s="12" t="s">
        <v>80</v>
      </c>
      <c r="AW249" s="12" t="s">
        <v>35</v>
      </c>
      <c r="AX249" s="12" t="s">
        <v>72</v>
      </c>
      <c r="AY249" s="257" t="s">
        <v>169</v>
      </c>
    </row>
    <row r="250" s="13" customFormat="1">
      <c r="B250" s="270"/>
      <c r="C250" s="271"/>
      <c r="D250" s="248" t="s">
        <v>183</v>
      </c>
      <c r="E250" s="272" t="s">
        <v>21</v>
      </c>
      <c r="F250" s="273" t="s">
        <v>209</v>
      </c>
      <c r="G250" s="271"/>
      <c r="H250" s="274">
        <v>0.68000000000000005</v>
      </c>
      <c r="I250" s="275"/>
      <c r="J250" s="271"/>
      <c r="K250" s="271"/>
      <c r="L250" s="276"/>
      <c r="M250" s="277"/>
      <c r="N250" s="278"/>
      <c r="O250" s="278"/>
      <c r="P250" s="278"/>
      <c r="Q250" s="278"/>
      <c r="R250" s="278"/>
      <c r="S250" s="278"/>
      <c r="T250" s="279"/>
      <c r="AT250" s="280" t="s">
        <v>183</v>
      </c>
      <c r="AU250" s="280" t="s">
        <v>80</v>
      </c>
      <c r="AV250" s="13" t="s">
        <v>95</v>
      </c>
      <c r="AW250" s="13" t="s">
        <v>35</v>
      </c>
      <c r="AX250" s="13" t="s">
        <v>76</v>
      </c>
      <c r="AY250" s="280" t="s">
        <v>169</v>
      </c>
    </row>
    <row r="251" s="1" customFormat="1" ht="16.5" customHeight="1">
      <c r="B251" s="45"/>
      <c r="C251" s="234" t="s">
        <v>486</v>
      </c>
      <c r="D251" s="234" t="s">
        <v>172</v>
      </c>
      <c r="E251" s="235" t="s">
        <v>487</v>
      </c>
      <c r="F251" s="236" t="s">
        <v>488</v>
      </c>
      <c r="G251" s="237" t="s">
        <v>199</v>
      </c>
      <c r="H251" s="238">
        <v>0.68000000000000005</v>
      </c>
      <c r="I251" s="239"/>
      <c r="J251" s="240">
        <f>ROUND(I251*H251,2)</f>
        <v>0</v>
      </c>
      <c r="K251" s="236" t="s">
        <v>181</v>
      </c>
      <c r="L251" s="71"/>
      <c r="M251" s="241" t="s">
        <v>21</v>
      </c>
      <c r="N251" s="242" t="s">
        <v>43</v>
      </c>
      <c r="O251" s="46"/>
      <c r="P251" s="243">
        <f>O251*H251</f>
        <v>0</v>
      </c>
      <c r="Q251" s="243">
        <v>0.00027999999999999998</v>
      </c>
      <c r="R251" s="243">
        <f>Q251*H251</f>
        <v>0.00019039999999999999</v>
      </c>
      <c r="S251" s="243">
        <v>0</v>
      </c>
      <c r="T251" s="244">
        <f>S251*H251</f>
        <v>0</v>
      </c>
      <c r="AR251" s="23" t="s">
        <v>252</v>
      </c>
      <c r="AT251" s="23" t="s">
        <v>172</v>
      </c>
      <c r="AU251" s="23" t="s">
        <v>80</v>
      </c>
      <c r="AY251" s="23" t="s">
        <v>169</v>
      </c>
      <c r="BE251" s="245">
        <f>IF(N251="základní",J251,0)</f>
        <v>0</v>
      </c>
      <c r="BF251" s="245">
        <f>IF(N251="snížená",J251,0)</f>
        <v>0</v>
      </c>
      <c r="BG251" s="245">
        <f>IF(N251="zákl. přenesená",J251,0)</f>
        <v>0</v>
      </c>
      <c r="BH251" s="245">
        <f>IF(N251="sníž. přenesená",J251,0)</f>
        <v>0</v>
      </c>
      <c r="BI251" s="245">
        <f>IF(N251="nulová",J251,0)</f>
        <v>0</v>
      </c>
      <c r="BJ251" s="23" t="s">
        <v>76</v>
      </c>
      <c r="BK251" s="245">
        <f>ROUND(I251*H251,2)</f>
        <v>0</v>
      </c>
      <c r="BL251" s="23" t="s">
        <v>252</v>
      </c>
      <c r="BM251" s="23" t="s">
        <v>1205</v>
      </c>
    </row>
    <row r="252" s="1" customFormat="1" ht="25.5" customHeight="1">
      <c r="B252" s="45"/>
      <c r="C252" s="234" t="s">
        <v>490</v>
      </c>
      <c r="D252" s="234" t="s">
        <v>172</v>
      </c>
      <c r="E252" s="235" t="s">
        <v>491</v>
      </c>
      <c r="F252" s="236" t="s">
        <v>492</v>
      </c>
      <c r="G252" s="237" t="s">
        <v>199</v>
      </c>
      <c r="H252" s="238">
        <v>0.68000000000000005</v>
      </c>
      <c r="I252" s="239"/>
      <c r="J252" s="240">
        <f>ROUND(I252*H252,2)</f>
        <v>0</v>
      </c>
      <c r="K252" s="236" t="s">
        <v>181</v>
      </c>
      <c r="L252" s="71"/>
      <c r="M252" s="241" t="s">
        <v>21</v>
      </c>
      <c r="N252" s="242" t="s">
        <v>43</v>
      </c>
      <c r="O252" s="46"/>
      <c r="P252" s="243">
        <f>O252*H252</f>
        <v>0</v>
      </c>
      <c r="Q252" s="243">
        <v>0.00027</v>
      </c>
      <c r="R252" s="243">
        <f>Q252*H252</f>
        <v>0.00018360000000000002</v>
      </c>
      <c r="S252" s="243">
        <v>0</v>
      </c>
      <c r="T252" s="244">
        <f>S252*H252</f>
        <v>0</v>
      </c>
      <c r="AR252" s="23" t="s">
        <v>252</v>
      </c>
      <c r="AT252" s="23" t="s">
        <v>172</v>
      </c>
      <c r="AU252" s="23" t="s">
        <v>80</v>
      </c>
      <c r="AY252" s="23" t="s">
        <v>169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23" t="s">
        <v>76</v>
      </c>
      <c r="BK252" s="245">
        <f>ROUND(I252*H252,2)</f>
        <v>0</v>
      </c>
      <c r="BL252" s="23" t="s">
        <v>252</v>
      </c>
      <c r="BM252" s="23" t="s">
        <v>1206</v>
      </c>
    </row>
    <row r="253" s="12" customFormat="1">
      <c r="B253" s="246"/>
      <c r="C253" s="247"/>
      <c r="D253" s="248" t="s">
        <v>183</v>
      </c>
      <c r="E253" s="249" t="s">
        <v>21</v>
      </c>
      <c r="F253" s="250" t="s">
        <v>850</v>
      </c>
      <c r="G253" s="247"/>
      <c r="H253" s="251">
        <v>0.68000000000000005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AT253" s="257" t="s">
        <v>183</v>
      </c>
      <c r="AU253" s="257" t="s">
        <v>80</v>
      </c>
      <c r="AV253" s="12" t="s">
        <v>80</v>
      </c>
      <c r="AW253" s="12" t="s">
        <v>35</v>
      </c>
      <c r="AX253" s="12" t="s">
        <v>76</v>
      </c>
      <c r="AY253" s="257" t="s">
        <v>169</v>
      </c>
    </row>
    <row r="254" s="11" customFormat="1" ht="29.88" customHeight="1">
      <c r="B254" s="218"/>
      <c r="C254" s="219"/>
      <c r="D254" s="220" t="s">
        <v>71</v>
      </c>
      <c r="E254" s="232" t="s">
        <v>495</v>
      </c>
      <c r="F254" s="232" t="s">
        <v>496</v>
      </c>
      <c r="G254" s="219"/>
      <c r="H254" s="219"/>
      <c r="I254" s="222"/>
      <c r="J254" s="233">
        <f>BK254</f>
        <v>0</v>
      </c>
      <c r="K254" s="219"/>
      <c r="L254" s="224"/>
      <c r="M254" s="225"/>
      <c r="N254" s="226"/>
      <c r="O254" s="226"/>
      <c r="P254" s="227">
        <f>SUM(P255:P269)</f>
        <v>0</v>
      </c>
      <c r="Q254" s="226"/>
      <c r="R254" s="227">
        <f>SUM(R255:R269)</f>
        <v>0.034337489999999998</v>
      </c>
      <c r="S254" s="226"/>
      <c r="T254" s="228">
        <f>SUM(T255:T269)</f>
        <v>0</v>
      </c>
      <c r="AR254" s="229" t="s">
        <v>80</v>
      </c>
      <c r="AT254" s="230" t="s">
        <v>71</v>
      </c>
      <c r="AU254" s="230" t="s">
        <v>76</v>
      </c>
      <c r="AY254" s="229" t="s">
        <v>169</v>
      </c>
      <c r="BK254" s="231">
        <f>SUM(BK255:BK269)</f>
        <v>0</v>
      </c>
    </row>
    <row r="255" s="1" customFormat="1" ht="16.5" customHeight="1">
      <c r="B255" s="45"/>
      <c r="C255" s="234" t="s">
        <v>497</v>
      </c>
      <c r="D255" s="234" t="s">
        <v>172</v>
      </c>
      <c r="E255" s="235" t="s">
        <v>498</v>
      </c>
      <c r="F255" s="236" t="s">
        <v>499</v>
      </c>
      <c r="G255" s="237" t="s">
        <v>199</v>
      </c>
      <c r="H255" s="238">
        <v>88.462999999999994</v>
      </c>
      <c r="I255" s="239"/>
      <c r="J255" s="240">
        <f>ROUND(I255*H255,2)</f>
        <v>0</v>
      </c>
      <c r="K255" s="236" t="s">
        <v>181</v>
      </c>
      <c r="L255" s="71"/>
      <c r="M255" s="241" t="s">
        <v>21</v>
      </c>
      <c r="N255" s="242" t="s">
        <v>43</v>
      </c>
      <c r="O255" s="46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AR255" s="23" t="s">
        <v>252</v>
      </c>
      <c r="AT255" s="23" t="s">
        <v>172</v>
      </c>
      <c r="AU255" s="23" t="s">
        <v>80</v>
      </c>
      <c r="AY255" s="23" t="s">
        <v>169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23" t="s">
        <v>76</v>
      </c>
      <c r="BK255" s="245">
        <f>ROUND(I255*H255,2)</f>
        <v>0</v>
      </c>
      <c r="BL255" s="23" t="s">
        <v>252</v>
      </c>
      <c r="BM255" s="23" t="s">
        <v>1207</v>
      </c>
    </row>
    <row r="256" s="12" customFormat="1">
      <c r="B256" s="246"/>
      <c r="C256" s="247"/>
      <c r="D256" s="248" t="s">
        <v>183</v>
      </c>
      <c r="E256" s="249" t="s">
        <v>21</v>
      </c>
      <c r="F256" s="250" t="s">
        <v>1208</v>
      </c>
      <c r="G256" s="247"/>
      <c r="H256" s="251">
        <v>33.162999999999997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183</v>
      </c>
      <c r="AU256" s="257" t="s">
        <v>80</v>
      </c>
      <c r="AV256" s="12" t="s">
        <v>80</v>
      </c>
      <c r="AW256" s="12" t="s">
        <v>35</v>
      </c>
      <c r="AX256" s="12" t="s">
        <v>72</v>
      </c>
      <c r="AY256" s="257" t="s">
        <v>169</v>
      </c>
    </row>
    <row r="257" s="12" customFormat="1">
      <c r="B257" s="246"/>
      <c r="C257" s="247"/>
      <c r="D257" s="248" t="s">
        <v>183</v>
      </c>
      <c r="E257" s="249" t="s">
        <v>21</v>
      </c>
      <c r="F257" s="250" t="s">
        <v>502</v>
      </c>
      <c r="G257" s="247"/>
      <c r="H257" s="251">
        <v>-1.5760000000000001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AT257" s="257" t="s">
        <v>183</v>
      </c>
      <c r="AU257" s="257" t="s">
        <v>80</v>
      </c>
      <c r="AV257" s="12" t="s">
        <v>80</v>
      </c>
      <c r="AW257" s="12" t="s">
        <v>35</v>
      </c>
      <c r="AX257" s="12" t="s">
        <v>72</v>
      </c>
      <c r="AY257" s="257" t="s">
        <v>169</v>
      </c>
    </row>
    <row r="258" s="12" customFormat="1">
      <c r="B258" s="246"/>
      <c r="C258" s="247"/>
      <c r="D258" s="248" t="s">
        <v>183</v>
      </c>
      <c r="E258" s="249" t="s">
        <v>21</v>
      </c>
      <c r="F258" s="250" t="s">
        <v>207</v>
      </c>
      <c r="G258" s="247"/>
      <c r="H258" s="251">
        <v>-3.6000000000000001</v>
      </c>
      <c r="I258" s="252"/>
      <c r="J258" s="247"/>
      <c r="K258" s="247"/>
      <c r="L258" s="253"/>
      <c r="M258" s="254"/>
      <c r="N258" s="255"/>
      <c r="O258" s="255"/>
      <c r="P258" s="255"/>
      <c r="Q258" s="255"/>
      <c r="R258" s="255"/>
      <c r="S258" s="255"/>
      <c r="T258" s="256"/>
      <c r="AT258" s="257" t="s">
        <v>183</v>
      </c>
      <c r="AU258" s="257" t="s">
        <v>80</v>
      </c>
      <c r="AV258" s="12" t="s">
        <v>80</v>
      </c>
      <c r="AW258" s="12" t="s">
        <v>35</v>
      </c>
      <c r="AX258" s="12" t="s">
        <v>72</v>
      </c>
      <c r="AY258" s="257" t="s">
        <v>169</v>
      </c>
    </row>
    <row r="259" s="12" customFormat="1">
      <c r="B259" s="246"/>
      <c r="C259" s="247"/>
      <c r="D259" s="248" t="s">
        <v>183</v>
      </c>
      <c r="E259" s="249" t="s">
        <v>21</v>
      </c>
      <c r="F259" s="250" t="s">
        <v>1209</v>
      </c>
      <c r="G259" s="247"/>
      <c r="H259" s="251">
        <v>60.475999999999999</v>
      </c>
      <c r="I259" s="252"/>
      <c r="J259" s="247"/>
      <c r="K259" s="247"/>
      <c r="L259" s="253"/>
      <c r="M259" s="254"/>
      <c r="N259" s="255"/>
      <c r="O259" s="255"/>
      <c r="P259" s="255"/>
      <c r="Q259" s="255"/>
      <c r="R259" s="255"/>
      <c r="S259" s="255"/>
      <c r="T259" s="256"/>
      <c r="AT259" s="257" t="s">
        <v>183</v>
      </c>
      <c r="AU259" s="257" t="s">
        <v>80</v>
      </c>
      <c r="AV259" s="12" t="s">
        <v>80</v>
      </c>
      <c r="AW259" s="12" t="s">
        <v>35</v>
      </c>
      <c r="AX259" s="12" t="s">
        <v>72</v>
      </c>
      <c r="AY259" s="257" t="s">
        <v>169</v>
      </c>
    </row>
    <row r="260" s="13" customFormat="1">
      <c r="B260" s="270"/>
      <c r="C260" s="271"/>
      <c r="D260" s="248" t="s">
        <v>183</v>
      </c>
      <c r="E260" s="272" t="s">
        <v>21</v>
      </c>
      <c r="F260" s="273" t="s">
        <v>209</v>
      </c>
      <c r="G260" s="271"/>
      <c r="H260" s="274">
        <v>88.462999999999994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AT260" s="280" t="s">
        <v>183</v>
      </c>
      <c r="AU260" s="280" t="s">
        <v>80</v>
      </c>
      <c r="AV260" s="13" t="s">
        <v>95</v>
      </c>
      <c r="AW260" s="13" t="s">
        <v>35</v>
      </c>
      <c r="AX260" s="13" t="s">
        <v>76</v>
      </c>
      <c r="AY260" s="280" t="s">
        <v>169</v>
      </c>
    </row>
    <row r="261" s="1" customFormat="1" ht="25.5" customHeight="1">
      <c r="B261" s="45"/>
      <c r="C261" s="234" t="s">
        <v>505</v>
      </c>
      <c r="D261" s="234" t="s">
        <v>172</v>
      </c>
      <c r="E261" s="235" t="s">
        <v>506</v>
      </c>
      <c r="F261" s="236" t="s">
        <v>507</v>
      </c>
      <c r="G261" s="237" t="s">
        <v>199</v>
      </c>
      <c r="H261" s="238">
        <v>104.053</v>
      </c>
      <c r="I261" s="239"/>
      <c r="J261" s="240">
        <f>ROUND(I261*H261,2)</f>
        <v>0</v>
      </c>
      <c r="K261" s="236" t="s">
        <v>181</v>
      </c>
      <c r="L261" s="71"/>
      <c r="M261" s="241" t="s">
        <v>21</v>
      </c>
      <c r="N261" s="242" t="s">
        <v>43</v>
      </c>
      <c r="O261" s="46"/>
      <c r="P261" s="243">
        <f>O261*H261</f>
        <v>0</v>
      </c>
      <c r="Q261" s="243">
        <v>0.00020000000000000001</v>
      </c>
      <c r="R261" s="243">
        <f>Q261*H261</f>
        <v>0.020810600000000002</v>
      </c>
      <c r="S261" s="243">
        <v>0</v>
      </c>
      <c r="T261" s="244">
        <f>S261*H261</f>
        <v>0</v>
      </c>
      <c r="AR261" s="23" t="s">
        <v>252</v>
      </c>
      <c r="AT261" s="23" t="s">
        <v>172</v>
      </c>
      <c r="AU261" s="23" t="s">
        <v>80</v>
      </c>
      <c r="AY261" s="23" t="s">
        <v>169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23" t="s">
        <v>76</v>
      </c>
      <c r="BK261" s="245">
        <f>ROUND(I261*H261,2)</f>
        <v>0</v>
      </c>
      <c r="BL261" s="23" t="s">
        <v>252</v>
      </c>
      <c r="BM261" s="23" t="s">
        <v>1210</v>
      </c>
    </row>
    <row r="262" s="12" customFormat="1">
      <c r="B262" s="246"/>
      <c r="C262" s="247"/>
      <c r="D262" s="248" t="s">
        <v>183</v>
      </c>
      <c r="E262" s="249" t="s">
        <v>21</v>
      </c>
      <c r="F262" s="250" t="s">
        <v>1208</v>
      </c>
      <c r="G262" s="247"/>
      <c r="H262" s="251">
        <v>33.162999999999997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AT262" s="257" t="s">
        <v>183</v>
      </c>
      <c r="AU262" s="257" t="s">
        <v>80</v>
      </c>
      <c r="AV262" s="12" t="s">
        <v>80</v>
      </c>
      <c r="AW262" s="12" t="s">
        <v>35</v>
      </c>
      <c r="AX262" s="12" t="s">
        <v>72</v>
      </c>
      <c r="AY262" s="257" t="s">
        <v>169</v>
      </c>
    </row>
    <row r="263" s="12" customFormat="1">
      <c r="B263" s="246"/>
      <c r="C263" s="247"/>
      <c r="D263" s="248" t="s">
        <v>183</v>
      </c>
      <c r="E263" s="249" t="s">
        <v>21</v>
      </c>
      <c r="F263" s="250" t="s">
        <v>502</v>
      </c>
      <c r="G263" s="247"/>
      <c r="H263" s="251">
        <v>-1.5760000000000001</v>
      </c>
      <c r="I263" s="252"/>
      <c r="J263" s="247"/>
      <c r="K263" s="247"/>
      <c r="L263" s="253"/>
      <c r="M263" s="254"/>
      <c r="N263" s="255"/>
      <c r="O263" s="255"/>
      <c r="P263" s="255"/>
      <c r="Q263" s="255"/>
      <c r="R263" s="255"/>
      <c r="S263" s="255"/>
      <c r="T263" s="256"/>
      <c r="AT263" s="257" t="s">
        <v>183</v>
      </c>
      <c r="AU263" s="257" t="s">
        <v>80</v>
      </c>
      <c r="AV263" s="12" t="s">
        <v>80</v>
      </c>
      <c r="AW263" s="12" t="s">
        <v>35</v>
      </c>
      <c r="AX263" s="12" t="s">
        <v>72</v>
      </c>
      <c r="AY263" s="257" t="s">
        <v>169</v>
      </c>
    </row>
    <row r="264" s="12" customFormat="1">
      <c r="B264" s="246"/>
      <c r="C264" s="247"/>
      <c r="D264" s="248" t="s">
        <v>183</v>
      </c>
      <c r="E264" s="249" t="s">
        <v>21</v>
      </c>
      <c r="F264" s="250" t="s">
        <v>206</v>
      </c>
      <c r="G264" s="247"/>
      <c r="H264" s="251">
        <v>15.59</v>
      </c>
      <c r="I264" s="252"/>
      <c r="J264" s="247"/>
      <c r="K264" s="247"/>
      <c r="L264" s="253"/>
      <c r="M264" s="254"/>
      <c r="N264" s="255"/>
      <c r="O264" s="255"/>
      <c r="P264" s="255"/>
      <c r="Q264" s="255"/>
      <c r="R264" s="255"/>
      <c r="S264" s="255"/>
      <c r="T264" s="256"/>
      <c r="AT264" s="257" t="s">
        <v>183</v>
      </c>
      <c r="AU264" s="257" t="s">
        <v>80</v>
      </c>
      <c r="AV264" s="12" t="s">
        <v>80</v>
      </c>
      <c r="AW264" s="12" t="s">
        <v>35</v>
      </c>
      <c r="AX264" s="12" t="s">
        <v>72</v>
      </c>
      <c r="AY264" s="257" t="s">
        <v>169</v>
      </c>
    </row>
    <row r="265" s="12" customFormat="1">
      <c r="B265" s="246"/>
      <c r="C265" s="247"/>
      <c r="D265" s="248" t="s">
        <v>183</v>
      </c>
      <c r="E265" s="249" t="s">
        <v>21</v>
      </c>
      <c r="F265" s="250" t="s">
        <v>207</v>
      </c>
      <c r="G265" s="247"/>
      <c r="H265" s="251">
        <v>-3.6000000000000001</v>
      </c>
      <c r="I265" s="252"/>
      <c r="J265" s="247"/>
      <c r="K265" s="247"/>
      <c r="L265" s="253"/>
      <c r="M265" s="254"/>
      <c r="N265" s="255"/>
      <c r="O265" s="255"/>
      <c r="P265" s="255"/>
      <c r="Q265" s="255"/>
      <c r="R265" s="255"/>
      <c r="S265" s="255"/>
      <c r="T265" s="256"/>
      <c r="AT265" s="257" t="s">
        <v>183</v>
      </c>
      <c r="AU265" s="257" t="s">
        <v>80</v>
      </c>
      <c r="AV265" s="12" t="s">
        <v>80</v>
      </c>
      <c r="AW265" s="12" t="s">
        <v>35</v>
      </c>
      <c r="AX265" s="12" t="s">
        <v>72</v>
      </c>
      <c r="AY265" s="257" t="s">
        <v>169</v>
      </c>
    </row>
    <row r="266" s="12" customFormat="1">
      <c r="B266" s="246"/>
      <c r="C266" s="247"/>
      <c r="D266" s="248" t="s">
        <v>183</v>
      </c>
      <c r="E266" s="249" t="s">
        <v>21</v>
      </c>
      <c r="F266" s="250" t="s">
        <v>1211</v>
      </c>
      <c r="G266" s="247"/>
      <c r="H266" s="251">
        <v>60.475999999999999</v>
      </c>
      <c r="I266" s="252"/>
      <c r="J266" s="247"/>
      <c r="K266" s="247"/>
      <c r="L266" s="253"/>
      <c r="M266" s="254"/>
      <c r="N266" s="255"/>
      <c r="O266" s="255"/>
      <c r="P266" s="255"/>
      <c r="Q266" s="255"/>
      <c r="R266" s="255"/>
      <c r="S266" s="255"/>
      <c r="T266" s="256"/>
      <c r="AT266" s="257" t="s">
        <v>183</v>
      </c>
      <c r="AU266" s="257" t="s">
        <v>80</v>
      </c>
      <c r="AV266" s="12" t="s">
        <v>80</v>
      </c>
      <c r="AW266" s="12" t="s">
        <v>35</v>
      </c>
      <c r="AX266" s="12" t="s">
        <v>72</v>
      </c>
      <c r="AY266" s="257" t="s">
        <v>169</v>
      </c>
    </row>
    <row r="267" s="13" customFormat="1">
      <c r="B267" s="270"/>
      <c r="C267" s="271"/>
      <c r="D267" s="248" t="s">
        <v>183</v>
      </c>
      <c r="E267" s="272" t="s">
        <v>21</v>
      </c>
      <c r="F267" s="273" t="s">
        <v>209</v>
      </c>
      <c r="G267" s="271"/>
      <c r="H267" s="274">
        <v>104.053</v>
      </c>
      <c r="I267" s="275"/>
      <c r="J267" s="271"/>
      <c r="K267" s="271"/>
      <c r="L267" s="276"/>
      <c r="M267" s="277"/>
      <c r="N267" s="278"/>
      <c r="O267" s="278"/>
      <c r="P267" s="278"/>
      <c r="Q267" s="278"/>
      <c r="R267" s="278"/>
      <c r="S267" s="278"/>
      <c r="T267" s="279"/>
      <c r="AT267" s="280" t="s">
        <v>183</v>
      </c>
      <c r="AU267" s="280" t="s">
        <v>80</v>
      </c>
      <c r="AV267" s="13" t="s">
        <v>95</v>
      </c>
      <c r="AW267" s="13" t="s">
        <v>35</v>
      </c>
      <c r="AX267" s="13" t="s">
        <v>76</v>
      </c>
      <c r="AY267" s="280" t="s">
        <v>169</v>
      </c>
    </row>
    <row r="268" s="1" customFormat="1" ht="25.5" customHeight="1">
      <c r="B268" s="45"/>
      <c r="C268" s="234" t="s">
        <v>511</v>
      </c>
      <c r="D268" s="234" t="s">
        <v>172</v>
      </c>
      <c r="E268" s="235" t="s">
        <v>512</v>
      </c>
      <c r="F268" s="236" t="s">
        <v>513</v>
      </c>
      <c r="G268" s="237" t="s">
        <v>199</v>
      </c>
      <c r="H268" s="238">
        <v>104.053</v>
      </c>
      <c r="I268" s="239"/>
      <c r="J268" s="240">
        <f>ROUND(I268*H268,2)</f>
        <v>0</v>
      </c>
      <c r="K268" s="236" t="s">
        <v>181</v>
      </c>
      <c r="L268" s="71"/>
      <c r="M268" s="241" t="s">
        <v>21</v>
      </c>
      <c r="N268" s="242" t="s">
        <v>43</v>
      </c>
      <c r="O268" s="46"/>
      <c r="P268" s="243">
        <f>O268*H268</f>
        <v>0</v>
      </c>
      <c r="Q268" s="243">
        <v>0.00012999999999999999</v>
      </c>
      <c r="R268" s="243">
        <f>Q268*H268</f>
        <v>0.013526889999999998</v>
      </c>
      <c r="S268" s="243">
        <v>0</v>
      </c>
      <c r="T268" s="244">
        <f>S268*H268</f>
        <v>0</v>
      </c>
      <c r="AR268" s="23" t="s">
        <v>252</v>
      </c>
      <c r="AT268" s="23" t="s">
        <v>172</v>
      </c>
      <c r="AU268" s="23" t="s">
        <v>80</v>
      </c>
      <c r="AY268" s="23" t="s">
        <v>169</v>
      </c>
      <c r="BE268" s="245">
        <f>IF(N268="základní",J268,0)</f>
        <v>0</v>
      </c>
      <c r="BF268" s="245">
        <f>IF(N268="snížená",J268,0)</f>
        <v>0</v>
      </c>
      <c r="BG268" s="245">
        <f>IF(N268="zákl. přenesená",J268,0)</f>
        <v>0</v>
      </c>
      <c r="BH268" s="245">
        <f>IF(N268="sníž. přenesená",J268,0)</f>
        <v>0</v>
      </c>
      <c r="BI268" s="245">
        <f>IF(N268="nulová",J268,0)</f>
        <v>0</v>
      </c>
      <c r="BJ268" s="23" t="s">
        <v>76</v>
      </c>
      <c r="BK268" s="245">
        <f>ROUND(I268*H268,2)</f>
        <v>0</v>
      </c>
      <c r="BL268" s="23" t="s">
        <v>252</v>
      </c>
      <c r="BM268" s="23" t="s">
        <v>1212</v>
      </c>
    </row>
    <row r="269" s="12" customFormat="1">
      <c r="B269" s="246"/>
      <c r="C269" s="247"/>
      <c r="D269" s="248" t="s">
        <v>183</v>
      </c>
      <c r="E269" s="249" t="s">
        <v>21</v>
      </c>
      <c r="F269" s="250" t="s">
        <v>1213</v>
      </c>
      <c r="G269" s="247"/>
      <c r="H269" s="251">
        <v>104.053</v>
      </c>
      <c r="I269" s="252"/>
      <c r="J269" s="247"/>
      <c r="K269" s="247"/>
      <c r="L269" s="253"/>
      <c r="M269" s="254"/>
      <c r="N269" s="255"/>
      <c r="O269" s="255"/>
      <c r="P269" s="255"/>
      <c r="Q269" s="255"/>
      <c r="R269" s="255"/>
      <c r="S269" s="255"/>
      <c r="T269" s="256"/>
      <c r="AT269" s="257" t="s">
        <v>183</v>
      </c>
      <c r="AU269" s="257" t="s">
        <v>80</v>
      </c>
      <c r="AV269" s="12" t="s">
        <v>80</v>
      </c>
      <c r="AW269" s="12" t="s">
        <v>35</v>
      </c>
      <c r="AX269" s="12" t="s">
        <v>76</v>
      </c>
      <c r="AY269" s="257" t="s">
        <v>169</v>
      </c>
    </row>
    <row r="270" s="11" customFormat="1" ht="37.44" customHeight="1">
      <c r="B270" s="218"/>
      <c r="C270" s="219"/>
      <c r="D270" s="220" t="s">
        <v>71</v>
      </c>
      <c r="E270" s="221" t="s">
        <v>190</v>
      </c>
      <c r="F270" s="221" t="s">
        <v>515</v>
      </c>
      <c r="G270" s="219"/>
      <c r="H270" s="219"/>
      <c r="I270" s="222"/>
      <c r="J270" s="223">
        <f>BK270</f>
        <v>0</v>
      </c>
      <c r="K270" s="219"/>
      <c r="L270" s="224"/>
      <c r="M270" s="225"/>
      <c r="N270" s="226"/>
      <c r="O270" s="226"/>
      <c r="P270" s="227">
        <f>P271</f>
        <v>0</v>
      </c>
      <c r="Q270" s="226"/>
      <c r="R270" s="227">
        <f>R271</f>
        <v>0</v>
      </c>
      <c r="S270" s="226"/>
      <c r="T270" s="228">
        <f>T271</f>
        <v>0</v>
      </c>
      <c r="AR270" s="229" t="s">
        <v>91</v>
      </c>
      <c r="AT270" s="230" t="s">
        <v>71</v>
      </c>
      <c r="AU270" s="230" t="s">
        <v>72</v>
      </c>
      <c r="AY270" s="229" t="s">
        <v>169</v>
      </c>
      <c r="BK270" s="231">
        <f>BK271</f>
        <v>0</v>
      </c>
    </row>
    <row r="271" s="11" customFormat="1" ht="19.92" customHeight="1">
      <c r="B271" s="218"/>
      <c r="C271" s="219"/>
      <c r="D271" s="220" t="s">
        <v>71</v>
      </c>
      <c r="E271" s="232" t="s">
        <v>516</v>
      </c>
      <c r="F271" s="232" t="s">
        <v>517</v>
      </c>
      <c r="G271" s="219"/>
      <c r="H271" s="219"/>
      <c r="I271" s="222"/>
      <c r="J271" s="233">
        <f>BK271</f>
        <v>0</v>
      </c>
      <c r="K271" s="219"/>
      <c r="L271" s="224"/>
      <c r="M271" s="225"/>
      <c r="N271" s="226"/>
      <c r="O271" s="226"/>
      <c r="P271" s="227">
        <f>SUM(P272:P279)</f>
        <v>0</v>
      </c>
      <c r="Q271" s="226"/>
      <c r="R271" s="227">
        <f>SUM(R272:R279)</f>
        <v>0</v>
      </c>
      <c r="S271" s="226"/>
      <c r="T271" s="228">
        <f>SUM(T272:T279)</f>
        <v>0</v>
      </c>
      <c r="AR271" s="229" t="s">
        <v>91</v>
      </c>
      <c r="AT271" s="230" t="s">
        <v>71</v>
      </c>
      <c r="AU271" s="230" t="s">
        <v>76</v>
      </c>
      <c r="AY271" s="229" t="s">
        <v>169</v>
      </c>
      <c r="BK271" s="231">
        <f>SUM(BK272:BK279)</f>
        <v>0</v>
      </c>
    </row>
    <row r="272" s="1" customFormat="1" ht="16.5" customHeight="1">
      <c r="B272" s="45"/>
      <c r="C272" s="234" t="s">
        <v>518</v>
      </c>
      <c r="D272" s="234" t="s">
        <v>172</v>
      </c>
      <c r="E272" s="235" t="s">
        <v>519</v>
      </c>
      <c r="F272" s="236" t="s">
        <v>520</v>
      </c>
      <c r="G272" s="237" t="s">
        <v>175</v>
      </c>
      <c r="H272" s="238">
        <v>1</v>
      </c>
      <c r="I272" s="239"/>
      <c r="J272" s="240">
        <f>ROUND(I272*H272,2)</f>
        <v>0</v>
      </c>
      <c r="K272" s="236" t="s">
        <v>21</v>
      </c>
      <c r="L272" s="71"/>
      <c r="M272" s="241" t="s">
        <v>21</v>
      </c>
      <c r="N272" s="242" t="s">
        <v>43</v>
      </c>
      <c r="O272" s="46"/>
      <c r="P272" s="243">
        <f>O272*H272</f>
        <v>0</v>
      </c>
      <c r="Q272" s="243">
        <v>0</v>
      </c>
      <c r="R272" s="243">
        <f>Q272*H272</f>
        <v>0</v>
      </c>
      <c r="S272" s="243">
        <v>0</v>
      </c>
      <c r="T272" s="244">
        <f>S272*H272</f>
        <v>0</v>
      </c>
      <c r="AR272" s="23" t="s">
        <v>511</v>
      </c>
      <c r="AT272" s="23" t="s">
        <v>172</v>
      </c>
      <c r="AU272" s="23" t="s">
        <v>80</v>
      </c>
      <c r="AY272" s="23" t="s">
        <v>169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23" t="s">
        <v>76</v>
      </c>
      <c r="BK272" s="245">
        <f>ROUND(I272*H272,2)</f>
        <v>0</v>
      </c>
      <c r="BL272" s="23" t="s">
        <v>511</v>
      </c>
      <c r="BM272" s="23" t="s">
        <v>1214</v>
      </c>
    </row>
    <row r="273" s="12" customFormat="1">
      <c r="B273" s="246"/>
      <c r="C273" s="247"/>
      <c r="D273" s="248" t="s">
        <v>183</v>
      </c>
      <c r="E273" s="249" t="s">
        <v>21</v>
      </c>
      <c r="F273" s="250" t="s">
        <v>522</v>
      </c>
      <c r="G273" s="247"/>
      <c r="H273" s="251">
        <v>1</v>
      </c>
      <c r="I273" s="252"/>
      <c r="J273" s="247"/>
      <c r="K273" s="247"/>
      <c r="L273" s="253"/>
      <c r="M273" s="254"/>
      <c r="N273" s="255"/>
      <c r="O273" s="255"/>
      <c r="P273" s="255"/>
      <c r="Q273" s="255"/>
      <c r="R273" s="255"/>
      <c r="S273" s="255"/>
      <c r="T273" s="256"/>
      <c r="AT273" s="257" t="s">
        <v>183</v>
      </c>
      <c r="AU273" s="257" t="s">
        <v>80</v>
      </c>
      <c r="AV273" s="12" t="s">
        <v>80</v>
      </c>
      <c r="AW273" s="12" t="s">
        <v>35</v>
      </c>
      <c r="AX273" s="12" t="s">
        <v>76</v>
      </c>
      <c r="AY273" s="257" t="s">
        <v>169</v>
      </c>
    </row>
    <row r="274" s="1" customFormat="1" ht="16.5" customHeight="1">
      <c r="B274" s="45"/>
      <c r="C274" s="234" t="s">
        <v>523</v>
      </c>
      <c r="D274" s="234" t="s">
        <v>172</v>
      </c>
      <c r="E274" s="235" t="s">
        <v>524</v>
      </c>
      <c r="F274" s="236" t="s">
        <v>525</v>
      </c>
      <c r="G274" s="237" t="s">
        <v>175</v>
      </c>
      <c r="H274" s="238">
        <v>1</v>
      </c>
      <c r="I274" s="239"/>
      <c r="J274" s="240">
        <f>ROUND(I274*H274,2)</f>
        <v>0</v>
      </c>
      <c r="K274" s="236" t="s">
        <v>21</v>
      </c>
      <c r="L274" s="71"/>
      <c r="M274" s="241" t="s">
        <v>21</v>
      </c>
      <c r="N274" s="242" t="s">
        <v>43</v>
      </c>
      <c r="O274" s="46"/>
      <c r="P274" s="243">
        <f>O274*H274</f>
        <v>0</v>
      </c>
      <c r="Q274" s="243">
        <v>0</v>
      </c>
      <c r="R274" s="243">
        <f>Q274*H274</f>
        <v>0</v>
      </c>
      <c r="S274" s="243">
        <v>0</v>
      </c>
      <c r="T274" s="244">
        <f>S274*H274</f>
        <v>0</v>
      </c>
      <c r="AR274" s="23" t="s">
        <v>511</v>
      </c>
      <c r="AT274" s="23" t="s">
        <v>172</v>
      </c>
      <c r="AU274" s="23" t="s">
        <v>80</v>
      </c>
      <c r="AY274" s="23" t="s">
        <v>169</v>
      </c>
      <c r="BE274" s="245">
        <f>IF(N274="základní",J274,0)</f>
        <v>0</v>
      </c>
      <c r="BF274" s="245">
        <f>IF(N274="snížená",J274,0)</f>
        <v>0</v>
      </c>
      <c r="BG274" s="245">
        <f>IF(N274="zákl. přenesená",J274,0)</f>
        <v>0</v>
      </c>
      <c r="BH274" s="245">
        <f>IF(N274="sníž. přenesená",J274,0)</f>
        <v>0</v>
      </c>
      <c r="BI274" s="245">
        <f>IF(N274="nulová",J274,0)</f>
        <v>0</v>
      </c>
      <c r="BJ274" s="23" t="s">
        <v>76</v>
      </c>
      <c r="BK274" s="245">
        <f>ROUND(I274*H274,2)</f>
        <v>0</v>
      </c>
      <c r="BL274" s="23" t="s">
        <v>511</v>
      </c>
      <c r="BM274" s="23" t="s">
        <v>1215</v>
      </c>
    </row>
    <row r="275" s="12" customFormat="1">
      <c r="B275" s="246"/>
      <c r="C275" s="247"/>
      <c r="D275" s="248" t="s">
        <v>183</v>
      </c>
      <c r="E275" s="249" t="s">
        <v>21</v>
      </c>
      <c r="F275" s="250" t="s">
        <v>527</v>
      </c>
      <c r="G275" s="247"/>
      <c r="H275" s="251">
        <v>1</v>
      </c>
      <c r="I275" s="252"/>
      <c r="J275" s="247"/>
      <c r="K275" s="247"/>
      <c r="L275" s="253"/>
      <c r="M275" s="254"/>
      <c r="N275" s="255"/>
      <c r="O275" s="255"/>
      <c r="P275" s="255"/>
      <c r="Q275" s="255"/>
      <c r="R275" s="255"/>
      <c r="S275" s="255"/>
      <c r="T275" s="256"/>
      <c r="AT275" s="257" t="s">
        <v>183</v>
      </c>
      <c r="AU275" s="257" t="s">
        <v>80</v>
      </c>
      <c r="AV275" s="12" t="s">
        <v>80</v>
      </c>
      <c r="AW275" s="12" t="s">
        <v>35</v>
      </c>
      <c r="AX275" s="12" t="s">
        <v>76</v>
      </c>
      <c r="AY275" s="257" t="s">
        <v>169</v>
      </c>
    </row>
    <row r="276" s="1" customFormat="1" ht="16.5" customHeight="1">
      <c r="B276" s="45"/>
      <c r="C276" s="234" t="s">
        <v>528</v>
      </c>
      <c r="D276" s="234" t="s">
        <v>172</v>
      </c>
      <c r="E276" s="235" t="s">
        <v>529</v>
      </c>
      <c r="F276" s="236" t="s">
        <v>530</v>
      </c>
      <c r="G276" s="237" t="s">
        <v>175</v>
      </c>
      <c r="H276" s="238">
        <v>1</v>
      </c>
      <c r="I276" s="239"/>
      <c r="J276" s="240">
        <f>ROUND(I276*H276,2)</f>
        <v>0</v>
      </c>
      <c r="K276" s="236" t="s">
        <v>21</v>
      </c>
      <c r="L276" s="71"/>
      <c r="M276" s="241" t="s">
        <v>21</v>
      </c>
      <c r="N276" s="242" t="s">
        <v>43</v>
      </c>
      <c r="O276" s="46"/>
      <c r="P276" s="243">
        <f>O276*H276</f>
        <v>0</v>
      </c>
      <c r="Q276" s="243">
        <v>0</v>
      </c>
      <c r="R276" s="243">
        <f>Q276*H276</f>
        <v>0</v>
      </c>
      <c r="S276" s="243">
        <v>0</v>
      </c>
      <c r="T276" s="244">
        <f>S276*H276</f>
        <v>0</v>
      </c>
      <c r="AR276" s="23" t="s">
        <v>511</v>
      </c>
      <c r="AT276" s="23" t="s">
        <v>172</v>
      </c>
      <c r="AU276" s="23" t="s">
        <v>80</v>
      </c>
      <c r="AY276" s="23" t="s">
        <v>169</v>
      </c>
      <c r="BE276" s="245">
        <f>IF(N276="základní",J276,0)</f>
        <v>0</v>
      </c>
      <c r="BF276" s="245">
        <f>IF(N276="snížená",J276,0)</f>
        <v>0</v>
      </c>
      <c r="BG276" s="245">
        <f>IF(N276="zákl. přenesená",J276,0)</f>
        <v>0</v>
      </c>
      <c r="BH276" s="245">
        <f>IF(N276="sníž. přenesená",J276,0)</f>
        <v>0</v>
      </c>
      <c r="BI276" s="245">
        <f>IF(N276="nulová",J276,0)</f>
        <v>0</v>
      </c>
      <c r="BJ276" s="23" t="s">
        <v>76</v>
      </c>
      <c r="BK276" s="245">
        <f>ROUND(I276*H276,2)</f>
        <v>0</v>
      </c>
      <c r="BL276" s="23" t="s">
        <v>511</v>
      </c>
      <c r="BM276" s="23" t="s">
        <v>1216</v>
      </c>
    </row>
    <row r="277" s="12" customFormat="1">
      <c r="B277" s="246"/>
      <c r="C277" s="247"/>
      <c r="D277" s="248" t="s">
        <v>183</v>
      </c>
      <c r="E277" s="249" t="s">
        <v>21</v>
      </c>
      <c r="F277" s="250" t="s">
        <v>532</v>
      </c>
      <c r="G277" s="247"/>
      <c r="H277" s="251">
        <v>1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183</v>
      </c>
      <c r="AU277" s="257" t="s">
        <v>80</v>
      </c>
      <c r="AV277" s="12" t="s">
        <v>80</v>
      </c>
      <c r="AW277" s="12" t="s">
        <v>35</v>
      </c>
      <c r="AX277" s="12" t="s">
        <v>76</v>
      </c>
      <c r="AY277" s="257" t="s">
        <v>169</v>
      </c>
    </row>
    <row r="278" s="1" customFormat="1" ht="16.5" customHeight="1">
      <c r="B278" s="45"/>
      <c r="C278" s="234" t="s">
        <v>533</v>
      </c>
      <c r="D278" s="234" t="s">
        <v>172</v>
      </c>
      <c r="E278" s="235" t="s">
        <v>534</v>
      </c>
      <c r="F278" s="236" t="s">
        <v>535</v>
      </c>
      <c r="G278" s="237" t="s">
        <v>175</v>
      </c>
      <c r="H278" s="238">
        <v>1</v>
      </c>
      <c r="I278" s="239"/>
      <c r="J278" s="240">
        <f>ROUND(I278*H278,2)</f>
        <v>0</v>
      </c>
      <c r="K278" s="236" t="s">
        <v>21</v>
      </c>
      <c r="L278" s="71"/>
      <c r="M278" s="241" t="s">
        <v>21</v>
      </c>
      <c r="N278" s="242" t="s">
        <v>43</v>
      </c>
      <c r="O278" s="46"/>
      <c r="P278" s="243">
        <f>O278*H278</f>
        <v>0</v>
      </c>
      <c r="Q278" s="243">
        <v>0</v>
      </c>
      <c r="R278" s="243">
        <f>Q278*H278</f>
        <v>0</v>
      </c>
      <c r="S278" s="243">
        <v>0</v>
      </c>
      <c r="T278" s="244">
        <f>S278*H278</f>
        <v>0</v>
      </c>
      <c r="AR278" s="23" t="s">
        <v>511</v>
      </c>
      <c r="AT278" s="23" t="s">
        <v>172</v>
      </c>
      <c r="AU278" s="23" t="s">
        <v>80</v>
      </c>
      <c r="AY278" s="23" t="s">
        <v>169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23" t="s">
        <v>76</v>
      </c>
      <c r="BK278" s="245">
        <f>ROUND(I278*H278,2)</f>
        <v>0</v>
      </c>
      <c r="BL278" s="23" t="s">
        <v>511</v>
      </c>
      <c r="BM278" s="23" t="s">
        <v>1217</v>
      </c>
    </row>
    <row r="279" s="12" customFormat="1">
      <c r="B279" s="246"/>
      <c r="C279" s="247"/>
      <c r="D279" s="248" t="s">
        <v>183</v>
      </c>
      <c r="E279" s="249" t="s">
        <v>21</v>
      </c>
      <c r="F279" s="250" t="s">
        <v>537</v>
      </c>
      <c r="G279" s="247"/>
      <c r="H279" s="251">
        <v>1</v>
      </c>
      <c r="I279" s="252"/>
      <c r="J279" s="247"/>
      <c r="K279" s="247"/>
      <c r="L279" s="253"/>
      <c r="M279" s="254"/>
      <c r="N279" s="255"/>
      <c r="O279" s="255"/>
      <c r="P279" s="255"/>
      <c r="Q279" s="255"/>
      <c r="R279" s="255"/>
      <c r="S279" s="255"/>
      <c r="T279" s="256"/>
      <c r="AT279" s="257" t="s">
        <v>183</v>
      </c>
      <c r="AU279" s="257" t="s">
        <v>80</v>
      </c>
      <c r="AV279" s="12" t="s">
        <v>80</v>
      </c>
      <c r="AW279" s="12" t="s">
        <v>35</v>
      </c>
      <c r="AX279" s="12" t="s">
        <v>76</v>
      </c>
      <c r="AY279" s="257" t="s">
        <v>169</v>
      </c>
    </row>
    <row r="280" s="11" customFormat="1" ht="37.44" customHeight="1">
      <c r="B280" s="218"/>
      <c r="C280" s="219"/>
      <c r="D280" s="220" t="s">
        <v>71</v>
      </c>
      <c r="E280" s="221" t="s">
        <v>538</v>
      </c>
      <c r="F280" s="221" t="s">
        <v>539</v>
      </c>
      <c r="G280" s="219"/>
      <c r="H280" s="219"/>
      <c r="I280" s="222"/>
      <c r="J280" s="223">
        <f>BK280</f>
        <v>0</v>
      </c>
      <c r="K280" s="219"/>
      <c r="L280" s="224"/>
      <c r="M280" s="225"/>
      <c r="N280" s="226"/>
      <c r="O280" s="226"/>
      <c r="P280" s="227">
        <f>SUM(P281:P287)</f>
        <v>0</v>
      </c>
      <c r="Q280" s="226"/>
      <c r="R280" s="227">
        <f>SUM(R281:R287)</f>
        <v>0</v>
      </c>
      <c r="S280" s="226"/>
      <c r="T280" s="228">
        <f>SUM(T281:T287)</f>
        <v>0</v>
      </c>
      <c r="AR280" s="229" t="s">
        <v>95</v>
      </c>
      <c r="AT280" s="230" t="s">
        <v>71</v>
      </c>
      <c r="AU280" s="230" t="s">
        <v>72</v>
      </c>
      <c r="AY280" s="229" t="s">
        <v>169</v>
      </c>
      <c r="BK280" s="231">
        <f>SUM(BK281:BK287)</f>
        <v>0</v>
      </c>
    </row>
    <row r="281" s="1" customFormat="1" ht="16.5" customHeight="1">
      <c r="B281" s="45"/>
      <c r="C281" s="234" t="s">
        <v>540</v>
      </c>
      <c r="D281" s="234" t="s">
        <v>172</v>
      </c>
      <c r="E281" s="235" t="s">
        <v>538</v>
      </c>
      <c r="F281" s="236" t="s">
        <v>541</v>
      </c>
      <c r="G281" s="237" t="s">
        <v>175</v>
      </c>
      <c r="H281" s="238">
        <v>1</v>
      </c>
      <c r="I281" s="239"/>
      <c r="J281" s="240">
        <f>ROUND(I281*H281,2)</f>
        <v>0</v>
      </c>
      <c r="K281" s="236" t="s">
        <v>21</v>
      </c>
      <c r="L281" s="71"/>
      <c r="M281" s="241" t="s">
        <v>21</v>
      </c>
      <c r="N281" s="242" t="s">
        <v>43</v>
      </c>
      <c r="O281" s="46"/>
      <c r="P281" s="243">
        <f>O281*H281</f>
        <v>0</v>
      </c>
      <c r="Q281" s="243">
        <v>0</v>
      </c>
      <c r="R281" s="243">
        <f>Q281*H281</f>
        <v>0</v>
      </c>
      <c r="S281" s="243">
        <v>0</v>
      </c>
      <c r="T281" s="244">
        <f>S281*H281</f>
        <v>0</v>
      </c>
      <c r="AR281" s="23" t="s">
        <v>542</v>
      </c>
      <c r="AT281" s="23" t="s">
        <v>172</v>
      </c>
      <c r="AU281" s="23" t="s">
        <v>76</v>
      </c>
      <c r="AY281" s="23" t="s">
        <v>169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23" t="s">
        <v>76</v>
      </c>
      <c r="BK281" s="245">
        <f>ROUND(I281*H281,2)</f>
        <v>0</v>
      </c>
      <c r="BL281" s="23" t="s">
        <v>542</v>
      </c>
      <c r="BM281" s="23" t="s">
        <v>1218</v>
      </c>
    </row>
    <row r="282" s="12" customFormat="1">
      <c r="B282" s="246"/>
      <c r="C282" s="247"/>
      <c r="D282" s="248" t="s">
        <v>183</v>
      </c>
      <c r="E282" s="249" t="s">
        <v>21</v>
      </c>
      <c r="F282" s="250" t="s">
        <v>544</v>
      </c>
      <c r="G282" s="247"/>
      <c r="H282" s="251">
        <v>1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AT282" s="257" t="s">
        <v>183</v>
      </c>
      <c r="AU282" s="257" t="s">
        <v>76</v>
      </c>
      <c r="AV282" s="12" t="s">
        <v>80</v>
      </c>
      <c r="AW282" s="12" t="s">
        <v>35</v>
      </c>
      <c r="AX282" s="12" t="s">
        <v>76</v>
      </c>
      <c r="AY282" s="257" t="s">
        <v>169</v>
      </c>
    </row>
    <row r="283" s="1" customFormat="1" ht="16.5" customHeight="1">
      <c r="B283" s="45"/>
      <c r="C283" s="234" t="s">
        <v>545</v>
      </c>
      <c r="D283" s="234" t="s">
        <v>172</v>
      </c>
      <c r="E283" s="235" t="s">
        <v>546</v>
      </c>
      <c r="F283" s="236" t="s">
        <v>547</v>
      </c>
      <c r="G283" s="237" t="s">
        <v>175</v>
      </c>
      <c r="H283" s="238">
        <v>1</v>
      </c>
      <c r="I283" s="239"/>
      <c r="J283" s="240">
        <f>ROUND(I283*H283,2)</f>
        <v>0</v>
      </c>
      <c r="K283" s="236" t="s">
        <v>21</v>
      </c>
      <c r="L283" s="71"/>
      <c r="M283" s="241" t="s">
        <v>21</v>
      </c>
      <c r="N283" s="242" t="s">
        <v>43</v>
      </c>
      <c r="O283" s="46"/>
      <c r="P283" s="243">
        <f>O283*H283</f>
        <v>0</v>
      </c>
      <c r="Q283" s="243">
        <v>0</v>
      </c>
      <c r="R283" s="243">
        <f>Q283*H283</f>
        <v>0</v>
      </c>
      <c r="S283" s="243">
        <v>0</v>
      </c>
      <c r="T283" s="244">
        <f>S283*H283</f>
        <v>0</v>
      </c>
      <c r="AR283" s="23" t="s">
        <v>542</v>
      </c>
      <c r="AT283" s="23" t="s">
        <v>172</v>
      </c>
      <c r="AU283" s="23" t="s">
        <v>76</v>
      </c>
      <c r="AY283" s="23" t="s">
        <v>169</v>
      </c>
      <c r="BE283" s="245">
        <f>IF(N283="základní",J283,0)</f>
        <v>0</v>
      </c>
      <c r="BF283" s="245">
        <f>IF(N283="snížená",J283,0)</f>
        <v>0</v>
      </c>
      <c r="BG283" s="245">
        <f>IF(N283="zákl. přenesená",J283,0)</f>
        <v>0</v>
      </c>
      <c r="BH283" s="245">
        <f>IF(N283="sníž. přenesená",J283,0)</f>
        <v>0</v>
      </c>
      <c r="BI283" s="245">
        <f>IF(N283="nulová",J283,0)</f>
        <v>0</v>
      </c>
      <c r="BJ283" s="23" t="s">
        <v>76</v>
      </c>
      <c r="BK283" s="245">
        <f>ROUND(I283*H283,2)</f>
        <v>0</v>
      </c>
      <c r="BL283" s="23" t="s">
        <v>542</v>
      </c>
      <c r="BM283" s="23" t="s">
        <v>1219</v>
      </c>
    </row>
    <row r="284" s="1" customFormat="1" ht="16.5" customHeight="1">
      <c r="B284" s="45"/>
      <c r="C284" s="234" t="s">
        <v>553</v>
      </c>
      <c r="D284" s="234" t="s">
        <v>172</v>
      </c>
      <c r="E284" s="235" t="s">
        <v>961</v>
      </c>
      <c r="F284" s="236" t="s">
        <v>962</v>
      </c>
      <c r="G284" s="237" t="s">
        <v>175</v>
      </c>
      <c r="H284" s="238">
        <v>1</v>
      </c>
      <c r="I284" s="239"/>
      <c r="J284" s="240">
        <f>ROUND(I284*H284,2)</f>
        <v>0</v>
      </c>
      <c r="K284" s="236" t="s">
        <v>21</v>
      </c>
      <c r="L284" s="71"/>
      <c r="M284" s="241" t="s">
        <v>21</v>
      </c>
      <c r="N284" s="242" t="s">
        <v>43</v>
      </c>
      <c r="O284" s="46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AR284" s="23" t="s">
        <v>542</v>
      </c>
      <c r="AT284" s="23" t="s">
        <v>172</v>
      </c>
      <c r="AU284" s="23" t="s">
        <v>76</v>
      </c>
      <c r="AY284" s="23" t="s">
        <v>169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23" t="s">
        <v>76</v>
      </c>
      <c r="BK284" s="245">
        <f>ROUND(I284*H284,2)</f>
        <v>0</v>
      </c>
      <c r="BL284" s="23" t="s">
        <v>542</v>
      </c>
      <c r="BM284" s="23" t="s">
        <v>1220</v>
      </c>
    </row>
    <row r="285" s="12" customFormat="1">
      <c r="B285" s="246"/>
      <c r="C285" s="247"/>
      <c r="D285" s="248" t="s">
        <v>183</v>
      </c>
      <c r="E285" s="249" t="s">
        <v>21</v>
      </c>
      <c r="F285" s="250" t="s">
        <v>964</v>
      </c>
      <c r="G285" s="247"/>
      <c r="H285" s="251">
        <v>1</v>
      </c>
      <c r="I285" s="252"/>
      <c r="J285" s="247"/>
      <c r="K285" s="247"/>
      <c r="L285" s="253"/>
      <c r="M285" s="254"/>
      <c r="N285" s="255"/>
      <c r="O285" s="255"/>
      <c r="P285" s="255"/>
      <c r="Q285" s="255"/>
      <c r="R285" s="255"/>
      <c r="S285" s="255"/>
      <c r="T285" s="256"/>
      <c r="AT285" s="257" t="s">
        <v>183</v>
      </c>
      <c r="AU285" s="257" t="s">
        <v>76</v>
      </c>
      <c r="AV285" s="12" t="s">
        <v>80</v>
      </c>
      <c r="AW285" s="12" t="s">
        <v>35</v>
      </c>
      <c r="AX285" s="12" t="s">
        <v>76</v>
      </c>
      <c r="AY285" s="257" t="s">
        <v>169</v>
      </c>
    </row>
    <row r="286" s="1" customFormat="1" ht="16.5" customHeight="1">
      <c r="B286" s="45"/>
      <c r="C286" s="234" t="s">
        <v>549</v>
      </c>
      <c r="D286" s="234" t="s">
        <v>172</v>
      </c>
      <c r="E286" s="235" t="s">
        <v>554</v>
      </c>
      <c r="F286" s="236" t="s">
        <v>555</v>
      </c>
      <c r="G286" s="237" t="s">
        <v>175</v>
      </c>
      <c r="H286" s="238">
        <v>1</v>
      </c>
      <c r="I286" s="239"/>
      <c r="J286" s="240">
        <f>ROUND(I286*H286,2)</f>
        <v>0</v>
      </c>
      <c r="K286" s="236" t="s">
        <v>21</v>
      </c>
      <c r="L286" s="71"/>
      <c r="M286" s="241" t="s">
        <v>21</v>
      </c>
      <c r="N286" s="242" t="s">
        <v>43</v>
      </c>
      <c r="O286" s="46"/>
      <c r="P286" s="243">
        <f>O286*H286</f>
        <v>0</v>
      </c>
      <c r="Q286" s="243">
        <v>0</v>
      </c>
      <c r="R286" s="243">
        <f>Q286*H286</f>
        <v>0</v>
      </c>
      <c r="S286" s="243">
        <v>0</v>
      </c>
      <c r="T286" s="244">
        <f>S286*H286</f>
        <v>0</v>
      </c>
      <c r="AR286" s="23" t="s">
        <v>542</v>
      </c>
      <c r="AT286" s="23" t="s">
        <v>172</v>
      </c>
      <c r="AU286" s="23" t="s">
        <v>76</v>
      </c>
      <c r="AY286" s="23" t="s">
        <v>169</v>
      </c>
      <c r="BE286" s="245">
        <f>IF(N286="základní",J286,0)</f>
        <v>0</v>
      </c>
      <c r="BF286" s="245">
        <f>IF(N286="snížená",J286,0)</f>
        <v>0</v>
      </c>
      <c r="BG286" s="245">
        <f>IF(N286="zákl. přenesená",J286,0)</f>
        <v>0</v>
      </c>
      <c r="BH286" s="245">
        <f>IF(N286="sníž. přenesená",J286,0)</f>
        <v>0</v>
      </c>
      <c r="BI286" s="245">
        <f>IF(N286="nulová",J286,0)</f>
        <v>0</v>
      </c>
      <c r="BJ286" s="23" t="s">
        <v>76</v>
      </c>
      <c r="BK286" s="245">
        <f>ROUND(I286*H286,2)</f>
        <v>0</v>
      </c>
      <c r="BL286" s="23" t="s">
        <v>542</v>
      </c>
      <c r="BM286" s="23" t="s">
        <v>1221</v>
      </c>
    </row>
    <row r="287" s="1" customFormat="1" ht="16.5" customHeight="1">
      <c r="B287" s="45"/>
      <c r="C287" s="234" t="s">
        <v>965</v>
      </c>
      <c r="D287" s="234" t="s">
        <v>172</v>
      </c>
      <c r="E287" s="235" t="s">
        <v>550</v>
      </c>
      <c r="F287" s="236" t="s">
        <v>551</v>
      </c>
      <c r="G287" s="237" t="s">
        <v>175</v>
      </c>
      <c r="H287" s="238">
        <v>1</v>
      </c>
      <c r="I287" s="239"/>
      <c r="J287" s="240">
        <f>ROUND(I287*H287,2)</f>
        <v>0</v>
      </c>
      <c r="K287" s="236" t="s">
        <v>21</v>
      </c>
      <c r="L287" s="71"/>
      <c r="M287" s="241" t="s">
        <v>21</v>
      </c>
      <c r="N287" s="281" t="s">
        <v>43</v>
      </c>
      <c r="O287" s="282"/>
      <c r="P287" s="283">
        <f>O287*H287</f>
        <v>0</v>
      </c>
      <c r="Q287" s="283">
        <v>0</v>
      </c>
      <c r="R287" s="283">
        <f>Q287*H287</f>
        <v>0</v>
      </c>
      <c r="S287" s="283">
        <v>0</v>
      </c>
      <c r="T287" s="284">
        <f>S287*H287</f>
        <v>0</v>
      </c>
      <c r="AR287" s="23" t="s">
        <v>542</v>
      </c>
      <c r="AT287" s="23" t="s">
        <v>172</v>
      </c>
      <c r="AU287" s="23" t="s">
        <v>76</v>
      </c>
      <c r="AY287" s="23" t="s">
        <v>169</v>
      </c>
      <c r="BE287" s="245">
        <f>IF(N287="základní",J287,0)</f>
        <v>0</v>
      </c>
      <c r="BF287" s="245">
        <f>IF(N287="snížená",J287,0)</f>
        <v>0</v>
      </c>
      <c r="BG287" s="245">
        <f>IF(N287="zákl. přenesená",J287,0)</f>
        <v>0</v>
      </c>
      <c r="BH287" s="245">
        <f>IF(N287="sníž. přenesená",J287,0)</f>
        <v>0</v>
      </c>
      <c r="BI287" s="245">
        <f>IF(N287="nulová",J287,0)</f>
        <v>0</v>
      </c>
      <c r="BJ287" s="23" t="s">
        <v>76</v>
      </c>
      <c r="BK287" s="245">
        <f>ROUND(I287*H287,2)</f>
        <v>0</v>
      </c>
      <c r="BL287" s="23" t="s">
        <v>542</v>
      </c>
      <c r="BM287" s="23" t="s">
        <v>1222</v>
      </c>
    </row>
    <row r="288" s="1" customFormat="1" ht="6.96" customHeight="1">
      <c r="B288" s="66"/>
      <c r="C288" s="67"/>
      <c r="D288" s="67"/>
      <c r="E288" s="67"/>
      <c r="F288" s="67"/>
      <c r="G288" s="67"/>
      <c r="H288" s="67"/>
      <c r="I288" s="177"/>
      <c r="J288" s="67"/>
      <c r="K288" s="67"/>
      <c r="L288" s="71"/>
    </row>
  </sheetData>
  <sheetProtection sheet="1" autoFilter="0" formatColumns="0" formatRows="0" objects="1" scenarios="1" spinCount="100000" saltValue="BhY6x4IVgjgSSNEKzznB0Z3Kx3cbP2QcYiCDJ2RNeFeyxnafs9P/DFQIRPIzmZ1+GWxjFanIXAyd+Jtc7UFUtA==" hashValue="cBFOvpDt9CDBFXS8LtdFpTUV3WusHab/6KEuePA4ag3u9dfV1cJmZ4Fx0pb/AZmCkSNaCJuBYeLAk8zFUGwxtg==" algorithmName="SHA-512" password="CC35"/>
  <autoFilter ref="C96:K28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85:H85"/>
    <mergeCell ref="E87:H87"/>
    <mergeCell ref="E89:H89"/>
    <mergeCell ref="G1:H1"/>
    <mergeCell ref="L2:V2"/>
  </mergeCells>
  <hyperlinks>
    <hyperlink ref="F1:G1" location="C2" display="1) Krycí list soupisu"/>
    <hyperlink ref="G1:H1" location="C58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Křehlík Petr</dc:creator>
  <cp:lastModifiedBy>Křehlík Petr</cp:lastModifiedBy>
  <dcterms:created xsi:type="dcterms:W3CDTF">2018-09-11T11:57:36Z</dcterms:created>
  <dcterms:modified xsi:type="dcterms:W3CDTF">2018-09-11T11:57:59Z</dcterms:modified>
</cp:coreProperties>
</file>