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231"/>
  <workbookPr/>
  <mc:AlternateContent xmlns:mc="http://schemas.openxmlformats.org/markup-compatibility/2006">
    <mc:Choice Requires="x15">
      <x15ac:absPath xmlns:x15ac="http://schemas.microsoft.com/office/spreadsheetml/2010/11/ac" url="C:\Users\Cmejla\Documents\+++ 0_PSEE\Soutěže\2024\údržbovka\"/>
    </mc:Choice>
  </mc:AlternateContent>
  <xr:revisionPtr revIDLastSave="0" documentId="8_{91442762-C86E-41A2-91B9-8CA4719AD5B9}" xr6:coauthVersionLast="47" xr6:coauthVersionMax="47" xr10:uidLastSave="{00000000-0000-0000-0000-000000000000}"/>
  <bookViews>
    <workbookView xWindow="28680" yWindow="-120" windowWidth="29040" windowHeight="15840" activeTab="1" xr2:uid="{00000000-000D-0000-FFFF-FFFF00000000}"/>
  </bookViews>
  <sheets>
    <sheet name="Rekapitulace stavby" sheetId="1" r:id="rId1"/>
    <sheet name="1 - ÚOŽI" sheetId="2" r:id="rId2"/>
    <sheet name="2 - ÚRS" sheetId="3" r:id="rId3"/>
  </sheets>
  <definedNames>
    <definedName name="_xlnm._FilterDatabase" localSheetId="1" hidden="1">'1 - ÚOŽI'!$C$116:$K$1262</definedName>
    <definedName name="_xlnm._FilterDatabase" localSheetId="2" hidden="1">'2 - ÚRS'!$C$116:$K$321</definedName>
    <definedName name="_xlnm.Print_Titles" localSheetId="1">'1 - ÚOŽI'!$116:$116</definedName>
    <definedName name="_xlnm.Print_Titles" localSheetId="2">'2 - ÚRS'!$116:$116</definedName>
    <definedName name="_xlnm.Print_Titles" localSheetId="0">'Rekapitulace stavby'!$92:$92</definedName>
    <definedName name="_xlnm.Print_Area" localSheetId="1">'1 - ÚOŽI'!$C$4:$J$76,'1 - ÚOŽI'!$C$82:$J$98,'1 - ÚOŽI'!$C$104:$K$1262</definedName>
    <definedName name="_xlnm.Print_Area" localSheetId="2">'2 - ÚRS'!$C$4:$J$76,'2 - ÚRS'!$C$82:$J$98,'2 - ÚRS'!$C$104:$K$321</definedName>
    <definedName name="_xlnm.Print_Area" localSheetId="0">'Rekapitulace stavby'!$D$4:$AO$76,'Rekapitulace stavby'!$C$82:$AQ$97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37" i="3" l="1"/>
  <c r="J36" i="3"/>
  <c r="AY96" i="1" s="1"/>
  <c r="J35" i="3"/>
  <c r="AX96" i="1"/>
  <c r="BI320" i="3"/>
  <c r="BH320" i="3"/>
  <c r="BG320" i="3"/>
  <c r="BF320" i="3"/>
  <c r="T320" i="3"/>
  <c r="R320" i="3"/>
  <c r="P320" i="3"/>
  <c r="BI318" i="3"/>
  <c r="BH318" i="3"/>
  <c r="BG318" i="3"/>
  <c r="BF318" i="3"/>
  <c r="T318" i="3"/>
  <c r="R318" i="3"/>
  <c r="P318" i="3"/>
  <c r="BI316" i="3"/>
  <c r="BH316" i="3"/>
  <c r="BG316" i="3"/>
  <c r="BF316" i="3"/>
  <c r="T316" i="3"/>
  <c r="R316" i="3"/>
  <c r="P316" i="3"/>
  <c r="BI314" i="3"/>
  <c r="BH314" i="3"/>
  <c r="BG314" i="3"/>
  <c r="BF314" i="3"/>
  <c r="T314" i="3"/>
  <c r="R314" i="3"/>
  <c r="P314" i="3"/>
  <c r="BI312" i="3"/>
  <c r="BH312" i="3"/>
  <c r="BG312" i="3"/>
  <c r="BF312" i="3"/>
  <c r="T312" i="3"/>
  <c r="R312" i="3"/>
  <c r="P312" i="3"/>
  <c r="BI309" i="3"/>
  <c r="BH309" i="3"/>
  <c r="BG309" i="3"/>
  <c r="BF309" i="3"/>
  <c r="T309" i="3"/>
  <c r="R309" i="3"/>
  <c r="P309" i="3"/>
  <c r="BI307" i="3"/>
  <c r="BH307" i="3"/>
  <c r="BG307" i="3"/>
  <c r="BF307" i="3"/>
  <c r="T307" i="3"/>
  <c r="R307" i="3"/>
  <c r="P307" i="3"/>
  <c r="BI305" i="3"/>
  <c r="BH305" i="3"/>
  <c r="BG305" i="3"/>
  <c r="BF305" i="3"/>
  <c r="T305" i="3"/>
  <c r="R305" i="3"/>
  <c r="P305" i="3"/>
  <c r="BI303" i="3"/>
  <c r="BH303" i="3"/>
  <c r="BG303" i="3"/>
  <c r="BF303" i="3"/>
  <c r="T303" i="3"/>
  <c r="R303" i="3"/>
  <c r="P303" i="3"/>
  <c r="BI301" i="3"/>
  <c r="BH301" i="3"/>
  <c r="BG301" i="3"/>
  <c r="BF301" i="3"/>
  <c r="T301" i="3"/>
  <c r="R301" i="3"/>
  <c r="P301" i="3"/>
  <c r="BI299" i="3"/>
  <c r="BH299" i="3"/>
  <c r="BG299" i="3"/>
  <c r="BF299" i="3"/>
  <c r="T299" i="3"/>
  <c r="R299" i="3"/>
  <c r="P299" i="3"/>
  <c r="BI297" i="3"/>
  <c r="BH297" i="3"/>
  <c r="BG297" i="3"/>
  <c r="BF297" i="3"/>
  <c r="T297" i="3"/>
  <c r="R297" i="3"/>
  <c r="P297" i="3"/>
  <c r="BI295" i="3"/>
  <c r="BH295" i="3"/>
  <c r="BG295" i="3"/>
  <c r="BF295" i="3"/>
  <c r="T295" i="3"/>
  <c r="R295" i="3"/>
  <c r="P295" i="3"/>
  <c r="BI293" i="3"/>
  <c r="BH293" i="3"/>
  <c r="BG293" i="3"/>
  <c r="BF293" i="3"/>
  <c r="T293" i="3"/>
  <c r="R293" i="3"/>
  <c r="P293" i="3"/>
  <c r="BI291" i="3"/>
  <c r="BH291" i="3"/>
  <c r="BG291" i="3"/>
  <c r="BF291" i="3"/>
  <c r="T291" i="3"/>
  <c r="R291" i="3"/>
  <c r="P291" i="3"/>
  <c r="BI289" i="3"/>
  <c r="BH289" i="3"/>
  <c r="BG289" i="3"/>
  <c r="BF289" i="3"/>
  <c r="T289" i="3"/>
  <c r="R289" i="3"/>
  <c r="P289" i="3"/>
  <c r="BI287" i="3"/>
  <c r="BH287" i="3"/>
  <c r="BG287" i="3"/>
  <c r="BF287" i="3"/>
  <c r="T287" i="3"/>
  <c r="R287" i="3"/>
  <c r="P287" i="3"/>
  <c r="BI285" i="3"/>
  <c r="BH285" i="3"/>
  <c r="BG285" i="3"/>
  <c r="BF285" i="3"/>
  <c r="T285" i="3"/>
  <c r="R285" i="3"/>
  <c r="P285" i="3"/>
  <c r="BI283" i="3"/>
  <c r="BH283" i="3"/>
  <c r="BG283" i="3"/>
  <c r="BF283" i="3"/>
  <c r="T283" i="3"/>
  <c r="R283" i="3"/>
  <c r="P283" i="3"/>
  <c r="BI281" i="3"/>
  <c r="BH281" i="3"/>
  <c r="BG281" i="3"/>
  <c r="BF281" i="3"/>
  <c r="T281" i="3"/>
  <c r="R281" i="3"/>
  <c r="P281" i="3"/>
  <c r="BI279" i="3"/>
  <c r="BH279" i="3"/>
  <c r="BG279" i="3"/>
  <c r="BF279" i="3"/>
  <c r="T279" i="3"/>
  <c r="R279" i="3"/>
  <c r="P279" i="3"/>
  <c r="BI277" i="3"/>
  <c r="BH277" i="3"/>
  <c r="BG277" i="3"/>
  <c r="BF277" i="3"/>
  <c r="T277" i="3"/>
  <c r="R277" i="3"/>
  <c r="P277" i="3"/>
  <c r="BI275" i="3"/>
  <c r="BH275" i="3"/>
  <c r="BG275" i="3"/>
  <c r="BF275" i="3"/>
  <c r="T275" i="3"/>
  <c r="R275" i="3"/>
  <c r="P275" i="3"/>
  <c r="BI273" i="3"/>
  <c r="BH273" i="3"/>
  <c r="BG273" i="3"/>
  <c r="BF273" i="3"/>
  <c r="T273" i="3"/>
  <c r="R273" i="3"/>
  <c r="P273" i="3"/>
  <c r="BI271" i="3"/>
  <c r="BH271" i="3"/>
  <c r="BG271" i="3"/>
  <c r="BF271" i="3"/>
  <c r="T271" i="3"/>
  <c r="R271" i="3"/>
  <c r="P271" i="3"/>
  <c r="BI269" i="3"/>
  <c r="BH269" i="3"/>
  <c r="BG269" i="3"/>
  <c r="BF269" i="3"/>
  <c r="T269" i="3"/>
  <c r="R269" i="3"/>
  <c r="P269" i="3"/>
  <c r="BI267" i="3"/>
  <c r="BH267" i="3"/>
  <c r="BG267" i="3"/>
  <c r="BF267" i="3"/>
  <c r="T267" i="3"/>
  <c r="R267" i="3"/>
  <c r="P267" i="3"/>
  <c r="BI265" i="3"/>
  <c r="BH265" i="3"/>
  <c r="BG265" i="3"/>
  <c r="BF265" i="3"/>
  <c r="T265" i="3"/>
  <c r="R265" i="3"/>
  <c r="P265" i="3"/>
  <c r="BI263" i="3"/>
  <c r="BH263" i="3"/>
  <c r="BG263" i="3"/>
  <c r="BF263" i="3"/>
  <c r="T263" i="3"/>
  <c r="R263" i="3"/>
  <c r="P263" i="3"/>
  <c r="BI261" i="3"/>
  <c r="BH261" i="3"/>
  <c r="BG261" i="3"/>
  <c r="BF261" i="3"/>
  <c r="T261" i="3"/>
  <c r="R261" i="3"/>
  <c r="P261" i="3"/>
  <c r="BI259" i="3"/>
  <c r="BH259" i="3"/>
  <c r="BG259" i="3"/>
  <c r="BF259" i="3"/>
  <c r="T259" i="3"/>
  <c r="R259" i="3"/>
  <c r="P259" i="3"/>
  <c r="BI257" i="3"/>
  <c r="BH257" i="3"/>
  <c r="BG257" i="3"/>
  <c r="BF257" i="3"/>
  <c r="T257" i="3"/>
  <c r="R257" i="3"/>
  <c r="P257" i="3"/>
  <c r="BI255" i="3"/>
  <c r="BH255" i="3"/>
  <c r="BG255" i="3"/>
  <c r="BF255" i="3"/>
  <c r="T255" i="3"/>
  <c r="R255" i="3"/>
  <c r="P255" i="3"/>
  <c r="BI253" i="3"/>
  <c r="BH253" i="3"/>
  <c r="BG253" i="3"/>
  <c r="BF253" i="3"/>
  <c r="T253" i="3"/>
  <c r="R253" i="3"/>
  <c r="P253" i="3"/>
  <c r="BI251" i="3"/>
  <c r="BH251" i="3"/>
  <c r="BG251" i="3"/>
  <c r="BF251" i="3"/>
  <c r="T251" i="3"/>
  <c r="R251" i="3"/>
  <c r="P251" i="3"/>
  <c r="BI249" i="3"/>
  <c r="BH249" i="3"/>
  <c r="BG249" i="3"/>
  <c r="BF249" i="3"/>
  <c r="T249" i="3"/>
  <c r="R249" i="3"/>
  <c r="P249" i="3"/>
  <c r="BI247" i="3"/>
  <c r="BH247" i="3"/>
  <c r="BG247" i="3"/>
  <c r="BF247" i="3"/>
  <c r="T247" i="3"/>
  <c r="R247" i="3"/>
  <c r="P247" i="3"/>
  <c r="BI245" i="3"/>
  <c r="BH245" i="3"/>
  <c r="BG245" i="3"/>
  <c r="BF245" i="3"/>
  <c r="T245" i="3"/>
  <c r="R245" i="3"/>
  <c r="P245" i="3"/>
  <c r="BI243" i="3"/>
  <c r="BH243" i="3"/>
  <c r="BG243" i="3"/>
  <c r="BF243" i="3"/>
  <c r="T243" i="3"/>
  <c r="R243" i="3"/>
  <c r="P243" i="3"/>
  <c r="BI241" i="3"/>
  <c r="BH241" i="3"/>
  <c r="BG241" i="3"/>
  <c r="BF241" i="3"/>
  <c r="T241" i="3"/>
  <c r="R241" i="3"/>
  <c r="P241" i="3"/>
  <c r="BI239" i="3"/>
  <c r="BH239" i="3"/>
  <c r="BG239" i="3"/>
  <c r="BF239" i="3"/>
  <c r="T239" i="3"/>
  <c r="R239" i="3"/>
  <c r="P239" i="3"/>
  <c r="BI237" i="3"/>
  <c r="BH237" i="3"/>
  <c r="BG237" i="3"/>
  <c r="BF237" i="3"/>
  <c r="T237" i="3"/>
  <c r="R237" i="3"/>
  <c r="P237" i="3"/>
  <c r="BI235" i="3"/>
  <c r="BH235" i="3"/>
  <c r="BG235" i="3"/>
  <c r="BF235" i="3"/>
  <c r="T235" i="3"/>
  <c r="R235" i="3"/>
  <c r="P235" i="3"/>
  <c r="BI233" i="3"/>
  <c r="BH233" i="3"/>
  <c r="BG233" i="3"/>
  <c r="BF233" i="3"/>
  <c r="T233" i="3"/>
  <c r="R233" i="3"/>
  <c r="P233" i="3"/>
  <c r="BI231" i="3"/>
  <c r="BH231" i="3"/>
  <c r="BG231" i="3"/>
  <c r="BF231" i="3"/>
  <c r="T231" i="3"/>
  <c r="R231" i="3"/>
  <c r="P231" i="3"/>
  <c r="BI229" i="3"/>
  <c r="BH229" i="3"/>
  <c r="BG229" i="3"/>
  <c r="BF229" i="3"/>
  <c r="T229" i="3"/>
  <c r="R229" i="3"/>
  <c r="P229" i="3"/>
  <c r="BI227" i="3"/>
  <c r="BH227" i="3"/>
  <c r="BG227" i="3"/>
  <c r="BF227" i="3"/>
  <c r="T227" i="3"/>
  <c r="R227" i="3"/>
  <c r="P227" i="3"/>
  <c r="BI225" i="3"/>
  <c r="BH225" i="3"/>
  <c r="BG225" i="3"/>
  <c r="BF225" i="3"/>
  <c r="T225" i="3"/>
  <c r="R225" i="3"/>
  <c r="P225" i="3"/>
  <c r="BI223" i="3"/>
  <c r="BH223" i="3"/>
  <c r="BG223" i="3"/>
  <c r="BF223" i="3"/>
  <c r="T223" i="3"/>
  <c r="R223" i="3"/>
  <c r="P223" i="3"/>
  <c r="BI221" i="3"/>
  <c r="BH221" i="3"/>
  <c r="BG221" i="3"/>
  <c r="BF221" i="3"/>
  <c r="T221" i="3"/>
  <c r="R221" i="3"/>
  <c r="P221" i="3"/>
  <c r="BI219" i="3"/>
  <c r="BH219" i="3"/>
  <c r="BG219" i="3"/>
  <c r="BF219" i="3"/>
  <c r="T219" i="3"/>
  <c r="R219" i="3"/>
  <c r="P219" i="3"/>
  <c r="BI217" i="3"/>
  <c r="BH217" i="3"/>
  <c r="BG217" i="3"/>
  <c r="BF217" i="3"/>
  <c r="T217" i="3"/>
  <c r="R217" i="3"/>
  <c r="P217" i="3"/>
  <c r="BI215" i="3"/>
  <c r="BH215" i="3"/>
  <c r="BG215" i="3"/>
  <c r="BF215" i="3"/>
  <c r="T215" i="3"/>
  <c r="R215" i="3"/>
  <c r="P215" i="3"/>
  <c r="BI213" i="3"/>
  <c r="BH213" i="3"/>
  <c r="BG213" i="3"/>
  <c r="BF213" i="3"/>
  <c r="T213" i="3"/>
  <c r="R213" i="3"/>
  <c r="P213" i="3"/>
  <c r="BI211" i="3"/>
  <c r="BH211" i="3"/>
  <c r="BG211" i="3"/>
  <c r="BF211" i="3"/>
  <c r="T211" i="3"/>
  <c r="R211" i="3"/>
  <c r="P211" i="3"/>
  <c r="BI209" i="3"/>
  <c r="BH209" i="3"/>
  <c r="BG209" i="3"/>
  <c r="BF209" i="3"/>
  <c r="T209" i="3"/>
  <c r="R209" i="3"/>
  <c r="P209" i="3"/>
  <c r="BI207" i="3"/>
  <c r="BH207" i="3"/>
  <c r="BG207" i="3"/>
  <c r="BF207" i="3"/>
  <c r="T207" i="3"/>
  <c r="R207" i="3"/>
  <c r="P207" i="3"/>
  <c r="BI205" i="3"/>
  <c r="BH205" i="3"/>
  <c r="BG205" i="3"/>
  <c r="BF205" i="3"/>
  <c r="T205" i="3"/>
  <c r="R205" i="3"/>
  <c r="P205" i="3"/>
  <c r="BI203" i="3"/>
  <c r="BH203" i="3"/>
  <c r="BG203" i="3"/>
  <c r="BF203" i="3"/>
  <c r="T203" i="3"/>
  <c r="R203" i="3"/>
  <c r="P203" i="3"/>
  <c r="BI201" i="3"/>
  <c r="BH201" i="3"/>
  <c r="BG201" i="3"/>
  <c r="BF201" i="3"/>
  <c r="T201" i="3"/>
  <c r="R201" i="3"/>
  <c r="P201" i="3"/>
  <c r="BI199" i="3"/>
  <c r="BH199" i="3"/>
  <c r="BG199" i="3"/>
  <c r="BF199" i="3"/>
  <c r="T199" i="3"/>
  <c r="R199" i="3"/>
  <c r="P199" i="3"/>
  <c r="BI197" i="3"/>
  <c r="BH197" i="3"/>
  <c r="BG197" i="3"/>
  <c r="BF197" i="3"/>
  <c r="T197" i="3"/>
  <c r="R197" i="3"/>
  <c r="P197" i="3"/>
  <c r="BI195" i="3"/>
  <c r="BH195" i="3"/>
  <c r="BG195" i="3"/>
  <c r="BF195" i="3"/>
  <c r="T195" i="3"/>
  <c r="R195" i="3"/>
  <c r="P195" i="3"/>
  <c r="BI193" i="3"/>
  <c r="BH193" i="3"/>
  <c r="BG193" i="3"/>
  <c r="BF193" i="3"/>
  <c r="T193" i="3"/>
  <c r="R193" i="3"/>
  <c r="P193" i="3"/>
  <c r="BI191" i="3"/>
  <c r="BH191" i="3"/>
  <c r="BG191" i="3"/>
  <c r="BF191" i="3"/>
  <c r="T191" i="3"/>
  <c r="R191" i="3"/>
  <c r="P191" i="3"/>
  <c r="BI189" i="3"/>
  <c r="BH189" i="3"/>
  <c r="BG189" i="3"/>
  <c r="BF189" i="3"/>
  <c r="T189" i="3"/>
  <c r="R189" i="3"/>
  <c r="P189" i="3"/>
  <c r="BI187" i="3"/>
  <c r="BH187" i="3"/>
  <c r="BG187" i="3"/>
  <c r="BF187" i="3"/>
  <c r="T187" i="3"/>
  <c r="R187" i="3"/>
  <c r="P187" i="3"/>
  <c r="BI185" i="3"/>
  <c r="BH185" i="3"/>
  <c r="BG185" i="3"/>
  <c r="BF185" i="3"/>
  <c r="T185" i="3"/>
  <c r="R185" i="3"/>
  <c r="P185" i="3"/>
  <c r="BI183" i="3"/>
  <c r="BH183" i="3"/>
  <c r="BG183" i="3"/>
  <c r="BF183" i="3"/>
  <c r="T183" i="3"/>
  <c r="R183" i="3"/>
  <c r="P183" i="3"/>
  <c r="BI181" i="3"/>
  <c r="BH181" i="3"/>
  <c r="BG181" i="3"/>
  <c r="BF181" i="3"/>
  <c r="T181" i="3"/>
  <c r="R181" i="3"/>
  <c r="P181" i="3"/>
  <c r="BI179" i="3"/>
  <c r="BH179" i="3"/>
  <c r="BG179" i="3"/>
  <c r="BF179" i="3"/>
  <c r="T179" i="3"/>
  <c r="R179" i="3"/>
  <c r="P179" i="3"/>
  <c r="BI177" i="3"/>
  <c r="BH177" i="3"/>
  <c r="BG177" i="3"/>
  <c r="BF177" i="3"/>
  <c r="T177" i="3"/>
  <c r="R177" i="3"/>
  <c r="P177" i="3"/>
  <c r="BI175" i="3"/>
  <c r="BH175" i="3"/>
  <c r="BG175" i="3"/>
  <c r="BF175" i="3"/>
  <c r="T175" i="3"/>
  <c r="R175" i="3"/>
  <c r="P175" i="3"/>
  <c r="BI173" i="3"/>
  <c r="BH173" i="3"/>
  <c r="BG173" i="3"/>
  <c r="BF173" i="3"/>
  <c r="T173" i="3"/>
  <c r="R173" i="3"/>
  <c r="P173" i="3"/>
  <c r="BI171" i="3"/>
  <c r="BH171" i="3"/>
  <c r="BG171" i="3"/>
  <c r="BF171" i="3"/>
  <c r="T171" i="3"/>
  <c r="R171" i="3"/>
  <c r="P171" i="3"/>
  <c r="BI169" i="3"/>
  <c r="BH169" i="3"/>
  <c r="BG169" i="3"/>
  <c r="BF169" i="3"/>
  <c r="T169" i="3"/>
  <c r="R169" i="3"/>
  <c r="P169" i="3"/>
  <c r="BI167" i="3"/>
  <c r="BH167" i="3"/>
  <c r="BG167" i="3"/>
  <c r="BF167" i="3"/>
  <c r="T167" i="3"/>
  <c r="R167" i="3"/>
  <c r="P167" i="3"/>
  <c r="BI165" i="3"/>
  <c r="BH165" i="3"/>
  <c r="BG165" i="3"/>
  <c r="BF165" i="3"/>
  <c r="T165" i="3"/>
  <c r="R165" i="3"/>
  <c r="P165" i="3"/>
  <c r="BI163" i="3"/>
  <c r="BH163" i="3"/>
  <c r="BG163" i="3"/>
  <c r="BF163" i="3"/>
  <c r="T163" i="3"/>
  <c r="R163" i="3"/>
  <c r="P163" i="3"/>
  <c r="BI161" i="3"/>
  <c r="BH161" i="3"/>
  <c r="BG161" i="3"/>
  <c r="BF161" i="3"/>
  <c r="T161" i="3"/>
  <c r="R161" i="3"/>
  <c r="P161" i="3"/>
  <c r="BI159" i="3"/>
  <c r="BH159" i="3"/>
  <c r="BG159" i="3"/>
  <c r="BF159" i="3"/>
  <c r="T159" i="3"/>
  <c r="R159" i="3"/>
  <c r="P159" i="3"/>
  <c r="BI157" i="3"/>
  <c r="BH157" i="3"/>
  <c r="BG157" i="3"/>
  <c r="BF157" i="3"/>
  <c r="T157" i="3"/>
  <c r="R157" i="3"/>
  <c r="P157" i="3"/>
  <c r="BI155" i="3"/>
  <c r="BH155" i="3"/>
  <c r="BG155" i="3"/>
  <c r="BF155" i="3"/>
  <c r="T155" i="3"/>
  <c r="R155" i="3"/>
  <c r="P155" i="3"/>
  <c r="BI153" i="3"/>
  <c r="BH153" i="3"/>
  <c r="BG153" i="3"/>
  <c r="BF153" i="3"/>
  <c r="T153" i="3"/>
  <c r="R153" i="3"/>
  <c r="P153" i="3"/>
  <c r="BI151" i="3"/>
  <c r="BH151" i="3"/>
  <c r="BG151" i="3"/>
  <c r="BF151" i="3"/>
  <c r="T151" i="3"/>
  <c r="R151" i="3"/>
  <c r="P151" i="3"/>
  <c r="BI149" i="3"/>
  <c r="BH149" i="3"/>
  <c r="BG149" i="3"/>
  <c r="BF149" i="3"/>
  <c r="T149" i="3"/>
  <c r="R149" i="3"/>
  <c r="P149" i="3"/>
  <c r="BI147" i="3"/>
  <c r="BH147" i="3"/>
  <c r="BG147" i="3"/>
  <c r="BF147" i="3"/>
  <c r="T147" i="3"/>
  <c r="R147" i="3"/>
  <c r="P147" i="3"/>
  <c r="BI145" i="3"/>
  <c r="BH145" i="3"/>
  <c r="BG145" i="3"/>
  <c r="BF145" i="3"/>
  <c r="T145" i="3"/>
  <c r="R145" i="3"/>
  <c r="P145" i="3"/>
  <c r="BI143" i="3"/>
  <c r="BH143" i="3"/>
  <c r="BG143" i="3"/>
  <c r="BF143" i="3"/>
  <c r="T143" i="3"/>
  <c r="R143" i="3"/>
  <c r="P143" i="3"/>
  <c r="BI141" i="3"/>
  <c r="BH141" i="3"/>
  <c r="BG141" i="3"/>
  <c r="BF141" i="3"/>
  <c r="T141" i="3"/>
  <c r="R141" i="3"/>
  <c r="P141" i="3"/>
  <c r="BI139" i="3"/>
  <c r="BH139" i="3"/>
  <c r="BG139" i="3"/>
  <c r="BF139" i="3"/>
  <c r="T139" i="3"/>
  <c r="R139" i="3"/>
  <c r="P139" i="3"/>
  <c r="BI137" i="3"/>
  <c r="BH137" i="3"/>
  <c r="BG137" i="3"/>
  <c r="BF137" i="3"/>
  <c r="T137" i="3"/>
  <c r="R137" i="3"/>
  <c r="P137" i="3"/>
  <c r="BI135" i="3"/>
  <c r="BH135" i="3"/>
  <c r="BG135" i="3"/>
  <c r="BF135" i="3"/>
  <c r="T135" i="3"/>
  <c r="R135" i="3"/>
  <c r="P135" i="3"/>
  <c r="BI133" i="3"/>
  <c r="BH133" i="3"/>
  <c r="BG133" i="3"/>
  <c r="BF133" i="3"/>
  <c r="T133" i="3"/>
  <c r="R133" i="3"/>
  <c r="P133" i="3"/>
  <c r="BI131" i="3"/>
  <c r="BH131" i="3"/>
  <c r="BG131" i="3"/>
  <c r="BF131" i="3"/>
  <c r="T131" i="3"/>
  <c r="R131" i="3"/>
  <c r="P131" i="3"/>
  <c r="BI129" i="3"/>
  <c r="BH129" i="3"/>
  <c r="BG129" i="3"/>
  <c r="BF129" i="3"/>
  <c r="T129" i="3"/>
  <c r="R129" i="3"/>
  <c r="P129" i="3"/>
  <c r="BI127" i="3"/>
  <c r="BH127" i="3"/>
  <c r="BG127" i="3"/>
  <c r="BF127" i="3"/>
  <c r="T127" i="3"/>
  <c r="R127" i="3"/>
  <c r="P127" i="3"/>
  <c r="BI125" i="3"/>
  <c r="BH125" i="3"/>
  <c r="BG125" i="3"/>
  <c r="BF125" i="3"/>
  <c r="T125" i="3"/>
  <c r="R125" i="3"/>
  <c r="P125" i="3"/>
  <c r="BI123" i="3"/>
  <c r="BH123" i="3"/>
  <c r="BG123" i="3"/>
  <c r="BF123" i="3"/>
  <c r="T123" i="3"/>
  <c r="R123" i="3"/>
  <c r="P123" i="3"/>
  <c r="BI121" i="3"/>
  <c r="BH121" i="3"/>
  <c r="BG121" i="3"/>
  <c r="BF121" i="3"/>
  <c r="T121" i="3"/>
  <c r="R121" i="3"/>
  <c r="P121" i="3"/>
  <c r="BI119" i="3"/>
  <c r="BH119" i="3"/>
  <c r="BG119" i="3"/>
  <c r="BF119" i="3"/>
  <c r="T119" i="3"/>
  <c r="R119" i="3"/>
  <c r="P119" i="3"/>
  <c r="F111" i="3"/>
  <c r="E109" i="3"/>
  <c r="F89" i="3"/>
  <c r="E87" i="3"/>
  <c r="J24" i="3"/>
  <c r="E24" i="3"/>
  <c r="J114" i="3" s="1"/>
  <c r="J23" i="3"/>
  <c r="J21" i="3"/>
  <c r="E21" i="3"/>
  <c r="J113" i="3" s="1"/>
  <c r="J20" i="3"/>
  <c r="J18" i="3"/>
  <c r="E18" i="3"/>
  <c r="F92" i="3"/>
  <c r="J17" i="3"/>
  <c r="J15" i="3"/>
  <c r="E15" i="3"/>
  <c r="F113" i="3" s="1"/>
  <c r="J14" i="3"/>
  <c r="J12" i="3"/>
  <c r="J111" i="3"/>
  <c r="E7" i="3"/>
  <c r="E107" i="3" s="1"/>
  <c r="J37" i="2"/>
  <c r="J36" i="2"/>
  <c r="AY95" i="1" s="1"/>
  <c r="J35" i="2"/>
  <c r="AX95" i="1"/>
  <c r="BI1261" i="2"/>
  <c r="BH1261" i="2"/>
  <c r="BG1261" i="2"/>
  <c r="BF1261" i="2"/>
  <c r="T1261" i="2"/>
  <c r="R1261" i="2"/>
  <c r="P1261" i="2"/>
  <c r="BI1259" i="2"/>
  <c r="BH1259" i="2"/>
  <c r="BG1259" i="2"/>
  <c r="BF1259" i="2"/>
  <c r="T1259" i="2"/>
  <c r="R1259" i="2"/>
  <c r="P1259" i="2"/>
  <c r="BI1257" i="2"/>
  <c r="BH1257" i="2"/>
  <c r="BG1257" i="2"/>
  <c r="BF1257" i="2"/>
  <c r="T1257" i="2"/>
  <c r="R1257" i="2"/>
  <c r="P1257" i="2"/>
  <c r="BI1255" i="2"/>
  <c r="BH1255" i="2"/>
  <c r="BG1255" i="2"/>
  <c r="BF1255" i="2"/>
  <c r="T1255" i="2"/>
  <c r="R1255" i="2"/>
  <c r="P1255" i="2"/>
  <c r="BI1253" i="2"/>
  <c r="BH1253" i="2"/>
  <c r="BG1253" i="2"/>
  <c r="BF1253" i="2"/>
  <c r="T1253" i="2"/>
  <c r="R1253" i="2"/>
  <c r="P1253" i="2"/>
  <c r="BI1251" i="2"/>
  <c r="BH1251" i="2"/>
  <c r="BG1251" i="2"/>
  <c r="BF1251" i="2"/>
  <c r="T1251" i="2"/>
  <c r="R1251" i="2"/>
  <c r="P1251" i="2"/>
  <c r="BI1249" i="2"/>
  <c r="BH1249" i="2"/>
  <c r="BG1249" i="2"/>
  <c r="BF1249" i="2"/>
  <c r="T1249" i="2"/>
  <c r="R1249" i="2"/>
  <c r="P1249" i="2"/>
  <c r="BI1247" i="2"/>
  <c r="BH1247" i="2"/>
  <c r="BG1247" i="2"/>
  <c r="BF1247" i="2"/>
  <c r="T1247" i="2"/>
  <c r="R1247" i="2"/>
  <c r="P1247" i="2"/>
  <c r="BI1245" i="2"/>
  <c r="BH1245" i="2"/>
  <c r="BG1245" i="2"/>
  <c r="BF1245" i="2"/>
  <c r="T1245" i="2"/>
  <c r="R1245" i="2"/>
  <c r="P1245" i="2"/>
  <c r="BI1243" i="2"/>
  <c r="BH1243" i="2"/>
  <c r="BG1243" i="2"/>
  <c r="BF1243" i="2"/>
  <c r="T1243" i="2"/>
  <c r="R1243" i="2"/>
  <c r="P1243" i="2"/>
  <c r="BI1241" i="2"/>
  <c r="BH1241" i="2"/>
  <c r="BG1241" i="2"/>
  <c r="BF1241" i="2"/>
  <c r="T1241" i="2"/>
  <c r="R1241" i="2"/>
  <c r="P1241" i="2"/>
  <c r="BI1239" i="2"/>
  <c r="BH1239" i="2"/>
  <c r="BG1239" i="2"/>
  <c r="BF1239" i="2"/>
  <c r="T1239" i="2"/>
  <c r="R1239" i="2"/>
  <c r="P1239" i="2"/>
  <c r="BI1237" i="2"/>
  <c r="BH1237" i="2"/>
  <c r="BG1237" i="2"/>
  <c r="BF1237" i="2"/>
  <c r="T1237" i="2"/>
  <c r="R1237" i="2"/>
  <c r="P1237" i="2"/>
  <c r="BI1235" i="2"/>
  <c r="BH1235" i="2"/>
  <c r="BG1235" i="2"/>
  <c r="BF1235" i="2"/>
  <c r="T1235" i="2"/>
  <c r="R1235" i="2"/>
  <c r="P1235" i="2"/>
  <c r="BI1233" i="2"/>
  <c r="BH1233" i="2"/>
  <c r="BG1233" i="2"/>
  <c r="BF1233" i="2"/>
  <c r="T1233" i="2"/>
  <c r="R1233" i="2"/>
  <c r="P1233" i="2"/>
  <c r="BI1231" i="2"/>
  <c r="BH1231" i="2"/>
  <c r="BG1231" i="2"/>
  <c r="BF1231" i="2"/>
  <c r="T1231" i="2"/>
  <c r="R1231" i="2"/>
  <c r="P1231" i="2"/>
  <c r="BI1229" i="2"/>
  <c r="BH1229" i="2"/>
  <c r="BG1229" i="2"/>
  <c r="BF1229" i="2"/>
  <c r="T1229" i="2"/>
  <c r="R1229" i="2"/>
  <c r="P1229" i="2"/>
  <c r="BI1227" i="2"/>
  <c r="BH1227" i="2"/>
  <c r="BG1227" i="2"/>
  <c r="BF1227" i="2"/>
  <c r="T1227" i="2"/>
  <c r="R1227" i="2"/>
  <c r="P1227" i="2"/>
  <c r="BI1225" i="2"/>
  <c r="BH1225" i="2"/>
  <c r="BG1225" i="2"/>
  <c r="BF1225" i="2"/>
  <c r="T1225" i="2"/>
  <c r="R1225" i="2"/>
  <c r="P1225" i="2"/>
  <c r="BI1223" i="2"/>
  <c r="BH1223" i="2"/>
  <c r="BG1223" i="2"/>
  <c r="BF1223" i="2"/>
  <c r="T1223" i="2"/>
  <c r="R1223" i="2"/>
  <c r="P1223" i="2"/>
  <c r="BI1221" i="2"/>
  <c r="BH1221" i="2"/>
  <c r="BG1221" i="2"/>
  <c r="BF1221" i="2"/>
  <c r="T1221" i="2"/>
  <c r="R1221" i="2"/>
  <c r="P1221" i="2"/>
  <c r="BI1219" i="2"/>
  <c r="BH1219" i="2"/>
  <c r="BG1219" i="2"/>
  <c r="BF1219" i="2"/>
  <c r="T1219" i="2"/>
  <c r="R1219" i="2"/>
  <c r="P1219" i="2"/>
  <c r="BI1217" i="2"/>
  <c r="BH1217" i="2"/>
  <c r="BG1217" i="2"/>
  <c r="BF1217" i="2"/>
  <c r="T1217" i="2"/>
  <c r="R1217" i="2"/>
  <c r="P1217" i="2"/>
  <c r="BI1215" i="2"/>
  <c r="BH1215" i="2"/>
  <c r="BG1215" i="2"/>
  <c r="BF1215" i="2"/>
  <c r="T1215" i="2"/>
  <c r="R1215" i="2"/>
  <c r="P1215" i="2"/>
  <c r="BI1213" i="2"/>
  <c r="BH1213" i="2"/>
  <c r="BG1213" i="2"/>
  <c r="BF1213" i="2"/>
  <c r="T1213" i="2"/>
  <c r="R1213" i="2"/>
  <c r="P1213" i="2"/>
  <c r="BI1211" i="2"/>
  <c r="BH1211" i="2"/>
  <c r="BG1211" i="2"/>
  <c r="BF1211" i="2"/>
  <c r="T1211" i="2"/>
  <c r="R1211" i="2"/>
  <c r="P1211" i="2"/>
  <c r="BI1209" i="2"/>
  <c r="BH1209" i="2"/>
  <c r="BG1209" i="2"/>
  <c r="BF1209" i="2"/>
  <c r="T1209" i="2"/>
  <c r="R1209" i="2"/>
  <c r="P1209" i="2"/>
  <c r="BI1207" i="2"/>
  <c r="BH1207" i="2"/>
  <c r="BG1207" i="2"/>
  <c r="BF1207" i="2"/>
  <c r="T1207" i="2"/>
  <c r="R1207" i="2"/>
  <c r="P1207" i="2"/>
  <c r="BI1205" i="2"/>
  <c r="BH1205" i="2"/>
  <c r="BG1205" i="2"/>
  <c r="BF1205" i="2"/>
  <c r="T1205" i="2"/>
  <c r="R1205" i="2"/>
  <c r="P1205" i="2"/>
  <c r="BI1203" i="2"/>
  <c r="BH1203" i="2"/>
  <c r="BG1203" i="2"/>
  <c r="BF1203" i="2"/>
  <c r="T1203" i="2"/>
  <c r="R1203" i="2"/>
  <c r="P1203" i="2"/>
  <c r="BI1201" i="2"/>
  <c r="BH1201" i="2"/>
  <c r="BG1201" i="2"/>
  <c r="BF1201" i="2"/>
  <c r="T1201" i="2"/>
  <c r="R1201" i="2"/>
  <c r="P1201" i="2"/>
  <c r="BI1199" i="2"/>
  <c r="BH1199" i="2"/>
  <c r="BG1199" i="2"/>
  <c r="BF1199" i="2"/>
  <c r="T1199" i="2"/>
  <c r="R1199" i="2"/>
  <c r="P1199" i="2"/>
  <c r="BI1197" i="2"/>
  <c r="BH1197" i="2"/>
  <c r="BG1197" i="2"/>
  <c r="BF1197" i="2"/>
  <c r="T1197" i="2"/>
  <c r="R1197" i="2"/>
  <c r="P1197" i="2"/>
  <c r="BI1195" i="2"/>
  <c r="BH1195" i="2"/>
  <c r="BG1195" i="2"/>
  <c r="BF1195" i="2"/>
  <c r="T1195" i="2"/>
  <c r="R1195" i="2"/>
  <c r="P1195" i="2"/>
  <c r="BI1193" i="2"/>
  <c r="BH1193" i="2"/>
  <c r="BG1193" i="2"/>
  <c r="BF1193" i="2"/>
  <c r="T1193" i="2"/>
  <c r="R1193" i="2"/>
  <c r="P1193" i="2"/>
  <c r="BI1191" i="2"/>
  <c r="BH1191" i="2"/>
  <c r="BG1191" i="2"/>
  <c r="BF1191" i="2"/>
  <c r="T1191" i="2"/>
  <c r="R1191" i="2"/>
  <c r="P1191" i="2"/>
  <c r="BI1189" i="2"/>
  <c r="BH1189" i="2"/>
  <c r="BG1189" i="2"/>
  <c r="BF1189" i="2"/>
  <c r="T1189" i="2"/>
  <c r="R1189" i="2"/>
  <c r="P1189" i="2"/>
  <c r="BI1187" i="2"/>
  <c r="BH1187" i="2"/>
  <c r="BG1187" i="2"/>
  <c r="BF1187" i="2"/>
  <c r="T1187" i="2"/>
  <c r="R1187" i="2"/>
  <c r="P1187" i="2"/>
  <c r="BI1185" i="2"/>
  <c r="BH1185" i="2"/>
  <c r="BG1185" i="2"/>
  <c r="BF1185" i="2"/>
  <c r="T1185" i="2"/>
  <c r="R1185" i="2"/>
  <c r="P1185" i="2"/>
  <c r="BI1183" i="2"/>
  <c r="BH1183" i="2"/>
  <c r="BG1183" i="2"/>
  <c r="BF1183" i="2"/>
  <c r="T1183" i="2"/>
  <c r="R1183" i="2"/>
  <c r="P1183" i="2"/>
  <c r="BI1181" i="2"/>
  <c r="BH1181" i="2"/>
  <c r="BG1181" i="2"/>
  <c r="BF1181" i="2"/>
  <c r="T1181" i="2"/>
  <c r="R1181" i="2"/>
  <c r="P1181" i="2"/>
  <c r="BI1179" i="2"/>
  <c r="BH1179" i="2"/>
  <c r="BG1179" i="2"/>
  <c r="BF1179" i="2"/>
  <c r="T1179" i="2"/>
  <c r="R1179" i="2"/>
  <c r="P1179" i="2"/>
  <c r="BI1177" i="2"/>
  <c r="BH1177" i="2"/>
  <c r="BG1177" i="2"/>
  <c r="BF1177" i="2"/>
  <c r="T1177" i="2"/>
  <c r="R1177" i="2"/>
  <c r="P1177" i="2"/>
  <c r="BI1175" i="2"/>
  <c r="BH1175" i="2"/>
  <c r="BG1175" i="2"/>
  <c r="BF1175" i="2"/>
  <c r="T1175" i="2"/>
  <c r="R1175" i="2"/>
  <c r="P1175" i="2"/>
  <c r="BI1173" i="2"/>
  <c r="BH1173" i="2"/>
  <c r="BG1173" i="2"/>
  <c r="BF1173" i="2"/>
  <c r="T1173" i="2"/>
  <c r="R1173" i="2"/>
  <c r="P1173" i="2"/>
  <c r="BI1171" i="2"/>
  <c r="BH1171" i="2"/>
  <c r="BG1171" i="2"/>
  <c r="BF1171" i="2"/>
  <c r="T1171" i="2"/>
  <c r="R1171" i="2"/>
  <c r="P1171" i="2"/>
  <c r="BI1169" i="2"/>
  <c r="BH1169" i="2"/>
  <c r="BG1169" i="2"/>
  <c r="BF1169" i="2"/>
  <c r="T1169" i="2"/>
  <c r="R1169" i="2"/>
  <c r="P1169" i="2"/>
  <c r="BI1167" i="2"/>
  <c r="BH1167" i="2"/>
  <c r="BG1167" i="2"/>
  <c r="BF1167" i="2"/>
  <c r="T1167" i="2"/>
  <c r="R1167" i="2"/>
  <c r="P1167" i="2"/>
  <c r="BI1165" i="2"/>
  <c r="BH1165" i="2"/>
  <c r="BG1165" i="2"/>
  <c r="BF1165" i="2"/>
  <c r="T1165" i="2"/>
  <c r="R1165" i="2"/>
  <c r="P1165" i="2"/>
  <c r="BI1163" i="2"/>
  <c r="BH1163" i="2"/>
  <c r="BG1163" i="2"/>
  <c r="BF1163" i="2"/>
  <c r="T1163" i="2"/>
  <c r="R1163" i="2"/>
  <c r="P1163" i="2"/>
  <c r="BI1161" i="2"/>
  <c r="BH1161" i="2"/>
  <c r="BG1161" i="2"/>
  <c r="BF1161" i="2"/>
  <c r="T1161" i="2"/>
  <c r="R1161" i="2"/>
  <c r="P1161" i="2"/>
  <c r="BI1159" i="2"/>
  <c r="BH1159" i="2"/>
  <c r="BG1159" i="2"/>
  <c r="BF1159" i="2"/>
  <c r="T1159" i="2"/>
  <c r="R1159" i="2"/>
  <c r="P1159" i="2"/>
  <c r="BI1157" i="2"/>
  <c r="BH1157" i="2"/>
  <c r="BG1157" i="2"/>
  <c r="BF1157" i="2"/>
  <c r="T1157" i="2"/>
  <c r="R1157" i="2"/>
  <c r="P1157" i="2"/>
  <c r="BI1155" i="2"/>
  <c r="BH1155" i="2"/>
  <c r="BG1155" i="2"/>
  <c r="BF1155" i="2"/>
  <c r="T1155" i="2"/>
  <c r="R1155" i="2"/>
  <c r="P1155" i="2"/>
  <c r="BI1153" i="2"/>
  <c r="BH1153" i="2"/>
  <c r="BG1153" i="2"/>
  <c r="BF1153" i="2"/>
  <c r="T1153" i="2"/>
  <c r="R1153" i="2"/>
  <c r="P1153" i="2"/>
  <c r="BI1151" i="2"/>
  <c r="BH1151" i="2"/>
  <c r="BG1151" i="2"/>
  <c r="BF1151" i="2"/>
  <c r="T1151" i="2"/>
  <c r="R1151" i="2"/>
  <c r="P1151" i="2"/>
  <c r="BI1149" i="2"/>
  <c r="BH1149" i="2"/>
  <c r="BG1149" i="2"/>
  <c r="BF1149" i="2"/>
  <c r="T1149" i="2"/>
  <c r="R1149" i="2"/>
  <c r="P1149" i="2"/>
  <c r="BI1147" i="2"/>
  <c r="BH1147" i="2"/>
  <c r="BG1147" i="2"/>
  <c r="BF1147" i="2"/>
  <c r="T1147" i="2"/>
  <c r="R1147" i="2"/>
  <c r="P1147" i="2"/>
  <c r="BI1145" i="2"/>
  <c r="BH1145" i="2"/>
  <c r="BG1145" i="2"/>
  <c r="BF1145" i="2"/>
  <c r="T1145" i="2"/>
  <c r="R1145" i="2"/>
  <c r="P1145" i="2"/>
  <c r="BI1143" i="2"/>
  <c r="BH1143" i="2"/>
  <c r="BG1143" i="2"/>
  <c r="BF1143" i="2"/>
  <c r="T1143" i="2"/>
  <c r="R1143" i="2"/>
  <c r="P1143" i="2"/>
  <c r="BI1141" i="2"/>
  <c r="BH1141" i="2"/>
  <c r="BG1141" i="2"/>
  <c r="BF1141" i="2"/>
  <c r="T1141" i="2"/>
  <c r="R1141" i="2"/>
  <c r="P1141" i="2"/>
  <c r="BI1139" i="2"/>
  <c r="BH1139" i="2"/>
  <c r="BG1139" i="2"/>
  <c r="BF1139" i="2"/>
  <c r="T1139" i="2"/>
  <c r="R1139" i="2"/>
  <c r="P1139" i="2"/>
  <c r="BI1137" i="2"/>
  <c r="BH1137" i="2"/>
  <c r="BG1137" i="2"/>
  <c r="BF1137" i="2"/>
  <c r="T1137" i="2"/>
  <c r="R1137" i="2"/>
  <c r="P1137" i="2"/>
  <c r="BI1135" i="2"/>
  <c r="BH1135" i="2"/>
  <c r="BG1135" i="2"/>
  <c r="BF1135" i="2"/>
  <c r="T1135" i="2"/>
  <c r="R1135" i="2"/>
  <c r="P1135" i="2"/>
  <c r="BI1133" i="2"/>
  <c r="BH1133" i="2"/>
  <c r="BG1133" i="2"/>
  <c r="BF1133" i="2"/>
  <c r="T1133" i="2"/>
  <c r="R1133" i="2"/>
  <c r="P1133" i="2"/>
  <c r="BI1131" i="2"/>
  <c r="BH1131" i="2"/>
  <c r="BG1131" i="2"/>
  <c r="BF1131" i="2"/>
  <c r="T1131" i="2"/>
  <c r="R1131" i="2"/>
  <c r="P1131" i="2"/>
  <c r="BI1129" i="2"/>
  <c r="BH1129" i="2"/>
  <c r="BG1129" i="2"/>
  <c r="BF1129" i="2"/>
  <c r="T1129" i="2"/>
  <c r="R1129" i="2"/>
  <c r="P1129" i="2"/>
  <c r="BI1127" i="2"/>
  <c r="BH1127" i="2"/>
  <c r="BG1127" i="2"/>
  <c r="BF1127" i="2"/>
  <c r="T1127" i="2"/>
  <c r="R1127" i="2"/>
  <c r="P1127" i="2"/>
  <c r="BI1125" i="2"/>
  <c r="BH1125" i="2"/>
  <c r="BG1125" i="2"/>
  <c r="BF1125" i="2"/>
  <c r="T1125" i="2"/>
  <c r="R1125" i="2"/>
  <c r="P1125" i="2"/>
  <c r="BI1123" i="2"/>
  <c r="BH1123" i="2"/>
  <c r="BG1123" i="2"/>
  <c r="BF1123" i="2"/>
  <c r="T1123" i="2"/>
  <c r="R1123" i="2"/>
  <c r="P1123" i="2"/>
  <c r="BI1121" i="2"/>
  <c r="BH1121" i="2"/>
  <c r="BG1121" i="2"/>
  <c r="BF1121" i="2"/>
  <c r="T1121" i="2"/>
  <c r="R1121" i="2"/>
  <c r="P1121" i="2"/>
  <c r="BI1119" i="2"/>
  <c r="BH1119" i="2"/>
  <c r="BG1119" i="2"/>
  <c r="BF1119" i="2"/>
  <c r="T1119" i="2"/>
  <c r="R1119" i="2"/>
  <c r="P1119" i="2"/>
  <c r="BI1117" i="2"/>
  <c r="BH1117" i="2"/>
  <c r="BG1117" i="2"/>
  <c r="BF1117" i="2"/>
  <c r="T1117" i="2"/>
  <c r="R1117" i="2"/>
  <c r="P1117" i="2"/>
  <c r="BI1115" i="2"/>
  <c r="BH1115" i="2"/>
  <c r="BG1115" i="2"/>
  <c r="BF1115" i="2"/>
  <c r="T1115" i="2"/>
  <c r="R1115" i="2"/>
  <c r="P1115" i="2"/>
  <c r="BI1113" i="2"/>
  <c r="BH1113" i="2"/>
  <c r="BG1113" i="2"/>
  <c r="BF1113" i="2"/>
  <c r="T1113" i="2"/>
  <c r="R1113" i="2"/>
  <c r="P1113" i="2"/>
  <c r="BI1111" i="2"/>
  <c r="BH1111" i="2"/>
  <c r="BG1111" i="2"/>
  <c r="BF1111" i="2"/>
  <c r="T1111" i="2"/>
  <c r="R1111" i="2"/>
  <c r="P1111" i="2"/>
  <c r="BI1109" i="2"/>
  <c r="BH1109" i="2"/>
  <c r="BG1109" i="2"/>
  <c r="BF1109" i="2"/>
  <c r="T1109" i="2"/>
  <c r="R1109" i="2"/>
  <c r="P1109" i="2"/>
  <c r="BI1107" i="2"/>
  <c r="BH1107" i="2"/>
  <c r="BG1107" i="2"/>
  <c r="BF1107" i="2"/>
  <c r="T1107" i="2"/>
  <c r="R1107" i="2"/>
  <c r="P1107" i="2"/>
  <c r="BI1105" i="2"/>
  <c r="BH1105" i="2"/>
  <c r="BG1105" i="2"/>
  <c r="BF1105" i="2"/>
  <c r="T1105" i="2"/>
  <c r="R1105" i="2"/>
  <c r="P1105" i="2"/>
  <c r="BI1103" i="2"/>
  <c r="BH1103" i="2"/>
  <c r="BG1103" i="2"/>
  <c r="BF1103" i="2"/>
  <c r="T1103" i="2"/>
  <c r="R1103" i="2"/>
  <c r="P1103" i="2"/>
  <c r="BI1101" i="2"/>
  <c r="BH1101" i="2"/>
  <c r="BG1101" i="2"/>
  <c r="BF1101" i="2"/>
  <c r="T1101" i="2"/>
  <c r="R1101" i="2"/>
  <c r="P1101" i="2"/>
  <c r="BI1099" i="2"/>
  <c r="BH1099" i="2"/>
  <c r="BG1099" i="2"/>
  <c r="BF1099" i="2"/>
  <c r="T1099" i="2"/>
  <c r="R1099" i="2"/>
  <c r="P1099" i="2"/>
  <c r="BI1097" i="2"/>
  <c r="BH1097" i="2"/>
  <c r="BG1097" i="2"/>
  <c r="BF1097" i="2"/>
  <c r="T1097" i="2"/>
  <c r="R1097" i="2"/>
  <c r="P1097" i="2"/>
  <c r="BI1095" i="2"/>
  <c r="BH1095" i="2"/>
  <c r="BG1095" i="2"/>
  <c r="BF1095" i="2"/>
  <c r="T1095" i="2"/>
  <c r="R1095" i="2"/>
  <c r="P1095" i="2"/>
  <c r="BI1093" i="2"/>
  <c r="BH1093" i="2"/>
  <c r="BG1093" i="2"/>
  <c r="BF1093" i="2"/>
  <c r="T1093" i="2"/>
  <c r="R1093" i="2"/>
  <c r="P1093" i="2"/>
  <c r="BI1091" i="2"/>
  <c r="BH1091" i="2"/>
  <c r="BG1091" i="2"/>
  <c r="BF1091" i="2"/>
  <c r="T1091" i="2"/>
  <c r="R1091" i="2"/>
  <c r="P1091" i="2"/>
  <c r="BI1089" i="2"/>
  <c r="BH1089" i="2"/>
  <c r="BG1089" i="2"/>
  <c r="BF1089" i="2"/>
  <c r="T1089" i="2"/>
  <c r="R1089" i="2"/>
  <c r="P1089" i="2"/>
  <c r="BI1087" i="2"/>
  <c r="BH1087" i="2"/>
  <c r="BG1087" i="2"/>
  <c r="BF1087" i="2"/>
  <c r="T1087" i="2"/>
  <c r="R1087" i="2"/>
  <c r="P1087" i="2"/>
  <c r="BI1085" i="2"/>
  <c r="BH1085" i="2"/>
  <c r="BG1085" i="2"/>
  <c r="BF1085" i="2"/>
  <c r="T1085" i="2"/>
  <c r="R1085" i="2"/>
  <c r="P1085" i="2"/>
  <c r="BI1083" i="2"/>
  <c r="BH1083" i="2"/>
  <c r="BG1083" i="2"/>
  <c r="BF1083" i="2"/>
  <c r="T1083" i="2"/>
  <c r="R1083" i="2"/>
  <c r="P1083" i="2"/>
  <c r="BI1081" i="2"/>
  <c r="BH1081" i="2"/>
  <c r="BG1081" i="2"/>
  <c r="BF1081" i="2"/>
  <c r="T1081" i="2"/>
  <c r="R1081" i="2"/>
  <c r="P1081" i="2"/>
  <c r="BI1079" i="2"/>
  <c r="BH1079" i="2"/>
  <c r="BG1079" i="2"/>
  <c r="BF1079" i="2"/>
  <c r="T1079" i="2"/>
  <c r="R1079" i="2"/>
  <c r="P1079" i="2"/>
  <c r="BI1077" i="2"/>
  <c r="BH1077" i="2"/>
  <c r="BG1077" i="2"/>
  <c r="BF1077" i="2"/>
  <c r="T1077" i="2"/>
  <c r="R1077" i="2"/>
  <c r="P1077" i="2"/>
  <c r="BI1075" i="2"/>
  <c r="BH1075" i="2"/>
  <c r="BG1075" i="2"/>
  <c r="BF1075" i="2"/>
  <c r="T1075" i="2"/>
  <c r="R1075" i="2"/>
  <c r="P1075" i="2"/>
  <c r="BI1073" i="2"/>
  <c r="BH1073" i="2"/>
  <c r="BG1073" i="2"/>
  <c r="BF1073" i="2"/>
  <c r="T1073" i="2"/>
  <c r="R1073" i="2"/>
  <c r="P1073" i="2"/>
  <c r="BI1071" i="2"/>
  <c r="BH1071" i="2"/>
  <c r="BG1071" i="2"/>
  <c r="BF1071" i="2"/>
  <c r="T1071" i="2"/>
  <c r="R1071" i="2"/>
  <c r="P1071" i="2"/>
  <c r="BI1069" i="2"/>
  <c r="BH1069" i="2"/>
  <c r="BG1069" i="2"/>
  <c r="BF1069" i="2"/>
  <c r="T1069" i="2"/>
  <c r="R1069" i="2"/>
  <c r="P1069" i="2"/>
  <c r="BI1067" i="2"/>
  <c r="BH1067" i="2"/>
  <c r="BG1067" i="2"/>
  <c r="BF1067" i="2"/>
  <c r="T1067" i="2"/>
  <c r="R1067" i="2"/>
  <c r="P1067" i="2"/>
  <c r="BI1065" i="2"/>
  <c r="BH1065" i="2"/>
  <c r="BG1065" i="2"/>
  <c r="BF1065" i="2"/>
  <c r="T1065" i="2"/>
  <c r="R1065" i="2"/>
  <c r="P1065" i="2"/>
  <c r="BI1063" i="2"/>
  <c r="BH1063" i="2"/>
  <c r="BG1063" i="2"/>
  <c r="BF1063" i="2"/>
  <c r="T1063" i="2"/>
  <c r="R1063" i="2"/>
  <c r="P1063" i="2"/>
  <c r="BI1061" i="2"/>
  <c r="BH1061" i="2"/>
  <c r="BG1061" i="2"/>
  <c r="BF1061" i="2"/>
  <c r="T1061" i="2"/>
  <c r="R1061" i="2"/>
  <c r="P1061" i="2"/>
  <c r="BI1059" i="2"/>
  <c r="BH1059" i="2"/>
  <c r="BG1059" i="2"/>
  <c r="BF1059" i="2"/>
  <c r="T1059" i="2"/>
  <c r="R1059" i="2"/>
  <c r="P1059" i="2"/>
  <c r="BI1057" i="2"/>
  <c r="BH1057" i="2"/>
  <c r="BG1057" i="2"/>
  <c r="BF1057" i="2"/>
  <c r="T1057" i="2"/>
  <c r="R1057" i="2"/>
  <c r="P1057" i="2"/>
  <c r="BI1055" i="2"/>
  <c r="BH1055" i="2"/>
  <c r="BG1055" i="2"/>
  <c r="BF1055" i="2"/>
  <c r="T1055" i="2"/>
  <c r="R1055" i="2"/>
  <c r="P1055" i="2"/>
  <c r="BI1053" i="2"/>
  <c r="BH1053" i="2"/>
  <c r="BG1053" i="2"/>
  <c r="BF1053" i="2"/>
  <c r="T1053" i="2"/>
  <c r="R1053" i="2"/>
  <c r="P1053" i="2"/>
  <c r="BI1051" i="2"/>
  <c r="BH1051" i="2"/>
  <c r="BG1051" i="2"/>
  <c r="BF1051" i="2"/>
  <c r="T1051" i="2"/>
  <c r="R1051" i="2"/>
  <c r="P1051" i="2"/>
  <c r="BI1049" i="2"/>
  <c r="BH1049" i="2"/>
  <c r="BG1049" i="2"/>
  <c r="BF1049" i="2"/>
  <c r="T1049" i="2"/>
  <c r="R1049" i="2"/>
  <c r="P1049" i="2"/>
  <c r="BI1047" i="2"/>
  <c r="BH1047" i="2"/>
  <c r="BG1047" i="2"/>
  <c r="BF1047" i="2"/>
  <c r="T1047" i="2"/>
  <c r="R1047" i="2"/>
  <c r="P1047" i="2"/>
  <c r="BI1045" i="2"/>
  <c r="BH1045" i="2"/>
  <c r="BG1045" i="2"/>
  <c r="BF1045" i="2"/>
  <c r="T1045" i="2"/>
  <c r="R1045" i="2"/>
  <c r="P1045" i="2"/>
  <c r="BI1043" i="2"/>
  <c r="BH1043" i="2"/>
  <c r="BG1043" i="2"/>
  <c r="BF1043" i="2"/>
  <c r="T1043" i="2"/>
  <c r="R1043" i="2"/>
  <c r="P1043" i="2"/>
  <c r="BI1041" i="2"/>
  <c r="BH1041" i="2"/>
  <c r="BG1041" i="2"/>
  <c r="BF1041" i="2"/>
  <c r="T1041" i="2"/>
  <c r="R1041" i="2"/>
  <c r="P1041" i="2"/>
  <c r="BI1039" i="2"/>
  <c r="BH1039" i="2"/>
  <c r="BG1039" i="2"/>
  <c r="BF1039" i="2"/>
  <c r="T1039" i="2"/>
  <c r="R1039" i="2"/>
  <c r="P1039" i="2"/>
  <c r="BI1037" i="2"/>
  <c r="BH1037" i="2"/>
  <c r="BG1037" i="2"/>
  <c r="BF1037" i="2"/>
  <c r="T1037" i="2"/>
  <c r="R1037" i="2"/>
  <c r="P1037" i="2"/>
  <c r="BI1035" i="2"/>
  <c r="BH1035" i="2"/>
  <c r="BG1035" i="2"/>
  <c r="BF1035" i="2"/>
  <c r="T1035" i="2"/>
  <c r="R1035" i="2"/>
  <c r="P1035" i="2"/>
  <c r="BI1033" i="2"/>
  <c r="BH1033" i="2"/>
  <c r="BG1033" i="2"/>
  <c r="BF1033" i="2"/>
  <c r="T1033" i="2"/>
  <c r="R1033" i="2"/>
  <c r="P1033" i="2"/>
  <c r="BI1031" i="2"/>
  <c r="BH1031" i="2"/>
  <c r="BG1031" i="2"/>
  <c r="BF1031" i="2"/>
  <c r="T1031" i="2"/>
  <c r="R1031" i="2"/>
  <c r="P1031" i="2"/>
  <c r="BI1029" i="2"/>
  <c r="BH1029" i="2"/>
  <c r="BG1029" i="2"/>
  <c r="BF1029" i="2"/>
  <c r="T1029" i="2"/>
  <c r="R1029" i="2"/>
  <c r="P1029" i="2"/>
  <c r="BI1027" i="2"/>
  <c r="BH1027" i="2"/>
  <c r="BG1027" i="2"/>
  <c r="BF1027" i="2"/>
  <c r="T1027" i="2"/>
  <c r="R1027" i="2"/>
  <c r="P1027" i="2"/>
  <c r="BI1025" i="2"/>
  <c r="BH1025" i="2"/>
  <c r="BG1025" i="2"/>
  <c r="BF1025" i="2"/>
  <c r="T1025" i="2"/>
  <c r="R1025" i="2"/>
  <c r="P1025" i="2"/>
  <c r="BI1023" i="2"/>
  <c r="BH1023" i="2"/>
  <c r="BG1023" i="2"/>
  <c r="BF1023" i="2"/>
  <c r="T1023" i="2"/>
  <c r="R1023" i="2"/>
  <c r="P1023" i="2"/>
  <c r="BI1021" i="2"/>
  <c r="BH1021" i="2"/>
  <c r="BG1021" i="2"/>
  <c r="BF1021" i="2"/>
  <c r="T1021" i="2"/>
  <c r="R1021" i="2"/>
  <c r="P1021" i="2"/>
  <c r="BI1019" i="2"/>
  <c r="BH1019" i="2"/>
  <c r="BG1019" i="2"/>
  <c r="BF1019" i="2"/>
  <c r="T1019" i="2"/>
  <c r="R1019" i="2"/>
  <c r="P1019" i="2"/>
  <c r="BI1017" i="2"/>
  <c r="BH1017" i="2"/>
  <c r="BG1017" i="2"/>
  <c r="BF1017" i="2"/>
  <c r="T1017" i="2"/>
  <c r="R1017" i="2"/>
  <c r="P1017" i="2"/>
  <c r="BI1015" i="2"/>
  <c r="BH1015" i="2"/>
  <c r="BG1015" i="2"/>
  <c r="BF1015" i="2"/>
  <c r="T1015" i="2"/>
  <c r="R1015" i="2"/>
  <c r="P1015" i="2"/>
  <c r="BI1013" i="2"/>
  <c r="BH1013" i="2"/>
  <c r="BG1013" i="2"/>
  <c r="BF1013" i="2"/>
  <c r="T1013" i="2"/>
  <c r="R1013" i="2"/>
  <c r="P1013" i="2"/>
  <c r="BI1011" i="2"/>
  <c r="BH1011" i="2"/>
  <c r="BG1011" i="2"/>
  <c r="BF1011" i="2"/>
  <c r="T1011" i="2"/>
  <c r="R1011" i="2"/>
  <c r="P1011" i="2"/>
  <c r="BI1009" i="2"/>
  <c r="BH1009" i="2"/>
  <c r="BG1009" i="2"/>
  <c r="BF1009" i="2"/>
  <c r="T1009" i="2"/>
  <c r="R1009" i="2"/>
  <c r="P1009" i="2"/>
  <c r="BI1007" i="2"/>
  <c r="BH1007" i="2"/>
  <c r="BG1007" i="2"/>
  <c r="BF1007" i="2"/>
  <c r="T1007" i="2"/>
  <c r="R1007" i="2"/>
  <c r="P1007" i="2"/>
  <c r="BI1005" i="2"/>
  <c r="BH1005" i="2"/>
  <c r="BG1005" i="2"/>
  <c r="BF1005" i="2"/>
  <c r="T1005" i="2"/>
  <c r="R1005" i="2"/>
  <c r="P1005" i="2"/>
  <c r="BI1003" i="2"/>
  <c r="BH1003" i="2"/>
  <c r="BG1003" i="2"/>
  <c r="BF1003" i="2"/>
  <c r="T1003" i="2"/>
  <c r="R1003" i="2"/>
  <c r="P1003" i="2"/>
  <c r="BI1001" i="2"/>
  <c r="BH1001" i="2"/>
  <c r="BG1001" i="2"/>
  <c r="BF1001" i="2"/>
  <c r="T1001" i="2"/>
  <c r="R1001" i="2"/>
  <c r="P1001" i="2"/>
  <c r="BI999" i="2"/>
  <c r="BH999" i="2"/>
  <c r="BG999" i="2"/>
  <c r="BF999" i="2"/>
  <c r="T999" i="2"/>
  <c r="R999" i="2"/>
  <c r="P999" i="2"/>
  <c r="BI997" i="2"/>
  <c r="BH997" i="2"/>
  <c r="BG997" i="2"/>
  <c r="BF997" i="2"/>
  <c r="T997" i="2"/>
  <c r="R997" i="2"/>
  <c r="P997" i="2"/>
  <c r="BI995" i="2"/>
  <c r="BH995" i="2"/>
  <c r="BG995" i="2"/>
  <c r="BF995" i="2"/>
  <c r="T995" i="2"/>
  <c r="R995" i="2"/>
  <c r="P995" i="2"/>
  <c r="BI993" i="2"/>
  <c r="BH993" i="2"/>
  <c r="BG993" i="2"/>
  <c r="BF993" i="2"/>
  <c r="T993" i="2"/>
  <c r="R993" i="2"/>
  <c r="P993" i="2"/>
  <c r="BI991" i="2"/>
  <c r="BH991" i="2"/>
  <c r="BG991" i="2"/>
  <c r="BF991" i="2"/>
  <c r="T991" i="2"/>
  <c r="R991" i="2"/>
  <c r="P991" i="2"/>
  <c r="BI989" i="2"/>
  <c r="BH989" i="2"/>
  <c r="BG989" i="2"/>
  <c r="BF989" i="2"/>
  <c r="T989" i="2"/>
  <c r="R989" i="2"/>
  <c r="P989" i="2"/>
  <c r="BI987" i="2"/>
  <c r="BH987" i="2"/>
  <c r="BG987" i="2"/>
  <c r="BF987" i="2"/>
  <c r="T987" i="2"/>
  <c r="R987" i="2"/>
  <c r="P987" i="2"/>
  <c r="BI985" i="2"/>
  <c r="BH985" i="2"/>
  <c r="BG985" i="2"/>
  <c r="BF985" i="2"/>
  <c r="T985" i="2"/>
  <c r="R985" i="2"/>
  <c r="P985" i="2"/>
  <c r="BI983" i="2"/>
  <c r="BH983" i="2"/>
  <c r="BG983" i="2"/>
  <c r="BF983" i="2"/>
  <c r="T983" i="2"/>
  <c r="R983" i="2"/>
  <c r="P983" i="2"/>
  <c r="BI981" i="2"/>
  <c r="BH981" i="2"/>
  <c r="BG981" i="2"/>
  <c r="BF981" i="2"/>
  <c r="T981" i="2"/>
  <c r="R981" i="2"/>
  <c r="P981" i="2"/>
  <c r="BI979" i="2"/>
  <c r="BH979" i="2"/>
  <c r="BG979" i="2"/>
  <c r="BF979" i="2"/>
  <c r="T979" i="2"/>
  <c r="R979" i="2"/>
  <c r="P979" i="2"/>
  <c r="BI977" i="2"/>
  <c r="BH977" i="2"/>
  <c r="BG977" i="2"/>
  <c r="BF977" i="2"/>
  <c r="T977" i="2"/>
  <c r="R977" i="2"/>
  <c r="P977" i="2"/>
  <c r="BI975" i="2"/>
  <c r="BH975" i="2"/>
  <c r="BG975" i="2"/>
  <c r="BF975" i="2"/>
  <c r="T975" i="2"/>
  <c r="R975" i="2"/>
  <c r="P975" i="2"/>
  <c r="BI973" i="2"/>
  <c r="BH973" i="2"/>
  <c r="BG973" i="2"/>
  <c r="BF973" i="2"/>
  <c r="T973" i="2"/>
  <c r="R973" i="2"/>
  <c r="P973" i="2"/>
  <c r="BI971" i="2"/>
  <c r="BH971" i="2"/>
  <c r="BG971" i="2"/>
  <c r="BF971" i="2"/>
  <c r="T971" i="2"/>
  <c r="R971" i="2"/>
  <c r="P971" i="2"/>
  <c r="BI969" i="2"/>
  <c r="BH969" i="2"/>
  <c r="BG969" i="2"/>
  <c r="BF969" i="2"/>
  <c r="T969" i="2"/>
  <c r="R969" i="2"/>
  <c r="P969" i="2"/>
  <c r="BI967" i="2"/>
  <c r="BH967" i="2"/>
  <c r="BG967" i="2"/>
  <c r="BF967" i="2"/>
  <c r="T967" i="2"/>
  <c r="R967" i="2"/>
  <c r="P967" i="2"/>
  <c r="BI965" i="2"/>
  <c r="BH965" i="2"/>
  <c r="BG965" i="2"/>
  <c r="BF965" i="2"/>
  <c r="T965" i="2"/>
  <c r="R965" i="2"/>
  <c r="P965" i="2"/>
  <c r="BI963" i="2"/>
  <c r="BH963" i="2"/>
  <c r="BG963" i="2"/>
  <c r="BF963" i="2"/>
  <c r="T963" i="2"/>
  <c r="R963" i="2"/>
  <c r="P963" i="2"/>
  <c r="BI961" i="2"/>
  <c r="BH961" i="2"/>
  <c r="BG961" i="2"/>
  <c r="BF961" i="2"/>
  <c r="T961" i="2"/>
  <c r="R961" i="2"/>
  <c r="P961" i="2"/>
  <c r="BI959" i="2"/>
  <c r="BH959" i="2"/>
  <c r="BG959" i="2"/>
  <c r="BF959" i="2"/>
  <c r="T959" i="2"/>
  <c r="R959" i="2"/>
  <c r="P959" i="2"/>
  <c r="BI957" i="2"/>
  <c r="BH957" i="2"/>
  <c r="BG957" i="2"/>
  <c r="BF957" i="2"/>
  <c r="T957" i="2"/>
  <c r="R957" i="2"/>
  <c r="P957" i="2"/>
  <c r="BI955" i="2"/>
  <c r="BH955" i="2"/>
  <c r="BG955" i="2"/>
  <c r="BF955" i="2"/>
  <c r="T955" i="2"/>
  <c r="R955" i="2"/>
  <c r="P955" i="2"/>
  <c r="BI953" i="2"/>
  <c r="BH953" i="2"/>
  <c r="BG953" i="2"/>
  <c r="BF953" i="2"/>
  <c r="T953" i="2"/>
  <c r="R953" i="2"/>
  <c r="P953" i="2"/>
  <c r="BI951" i="2"/>
  <c r="BH951" i="2"/>
  <c r="BG951" i="2"/>
  <c r="BF951" i="2"/>
  <c r="T951" i="2"/>
  <c r="R951" i="2"/>
  <c r="P951" i="2"/>
  <c r="BI949" i="2"/>
  <c r="BH949" i="2"/>
  <c r="BG949" i="2"/>
  <c r="BF949" i="2"/>
  <c r="T949" i="2"/>
  <c r="R949" i="2"/>
  <c r="P949" i="2"/>
  <c r="BI947" i="2"/>
  <c r="BH947" i="2"/>
  <c r="BG947" i="2"/>
  <c r="BF947" i="2"/>
  <c r="T947" i="2"/>
  <c r="R947" i="2"/>
  <c r="P947" i="2"/>
  <c r="BI945" i="2"/>
  <c r="BH945" i="2"/>
  <c r="BG945" i="2"/>
  <c r="BF945" i="2"/>
  <c r="T945" i="2"/>
  <c r="R945" i="2"/>
  <c r="P945" i="2"/>
  <c r="BI943" i="2"/>
  <c r="BH943" i="2"/>
  <c r="BG943" i="2"/>
  <c r="BF943" i="2"/>
  <c r="T943" i="2"/>
  <c r="R943" i="2"/>
  <c r="P943" i="2"/>
  <c r="BI941" i="2"/>
  <c r="BH941" i="2"/>
  <c r="BG941" i="2"/>
  <c r="BF941" i="2"/>
  <c r="T941" i="2"/>
  <c r="R941" i="2"/>
  <c r="P941" i="2"/>
  <c r="BI939" i="2"/>
  <c r="BH939" i="2"/>
  <c r="BG939" i="2"/>
  <c r="BF939" i="2"/>
  <c r="T939" i="2"/>
  <c r="R939" i="2"/>
  <c r="P939" i="2"/>
  <c r="BI937" i="2"/>
  <c r="BH937" i="2"/>
  <c r="BG937" i="2"/>
  <c r="BF937" i="2"/>
  <c r="T937" i="2"/>
  <c r="R937" i="2"/>
  <c r="P937" i="2"/>
  <c r="BI935" i="2"/>
  <c r="BH935" i="2"/>
  <c r="BG935" i="2"/>
  <c r="BF935" i="2"/>
  <c r="T935" i="2"/>
  <c r="R935" i="2"/>
  <c r="P935" i="2"/>
  <c r="BI933" i="2"/>
  <c r="BH933" i="2"/>
  <c r="BG933" i="2"/>
  <c r="BF933" i="2"/>
  <c r="T933" i="2"/>
  <c r="R933" i="2"/>
  <c r="P933" i="2"/>
  <c r="BI931" i="2"/>
  <c r="BH931" i="2"/>
  <c r="BG931" i="2"/>
  <c r="BF931" i="2"/>
  <c r="T931" i="2"/>
  <c r="R931" i="2"/>
  <c r="P931" i="2"/>
  <c r="BI929" i="2"/>
  <c r="BH929" i="2"/>
  <c r="BG929" i="2"/>
  <c r="BF929" i="2"/>
  <c r="T929" i="2"/>
  <c r="R929" i="2"/>
  <c r="P929" i="2"/>
  <c r="BI927" i="2"/>
  <c r="BH927" i="2"/>
  <c r="BG927" i="2"/>
  <c r="BF927" i="2"/>
  <c r="T927" i="2"/>
  <c r="R927" i="2"/>
  <c r="P927" i="2"/>
  <c r="BI925" i="2"/>
  <c r="BH925" i="2"/>
  <c r="BG925" i="2"/>
  <c r="BF925" i="2"/>
  <c r="T925" i="2"/>
  <c r="R925" i="2"/>
  <c r="P925" i="2"/>
  <c r="BI923" i="2"/>
  <c r="BH923" i="2"/>
  <c r="BG923" i="2"/>
  <c r="BF923" i="2"/>
  <c r="T923" i="2"/>
  <c r="R923" i="2"/>
  <c r="P923" i="2"/>
  <c r="BI921" i="2"/>
  <c r="BH921" i="2"/>
  <c r="BG921" i="2"/>
  <c r="BF921" i="2"/>
  <c r="T921" i="2"/>
  <c r="R921" i="2"/>
  <c r="P921" i="2"/>
  <c r="BI919" i="2"/>
  <c r="BH919" i="2"/>
  <c r="BG919" i="2"/>
  <c r="BF919" i="2"/>
  <c r="T919" i="2"/>
  <c r="R919" i="2"/>
  <c r="P919" i="2"/>
  <c r="BI917" i="2"/>
  <c r="BH917" i="2"/>
  <c r="BG917" i="2"/>
  <c r="BF917" i="2"/>
  <c r="T917" i="2"/>
  <c r="R917" i="2"/>
  <c r="P917" i="2"/>
  <c r="BI915" i="2"/>
  <c r="BH915" i="2"/>
  <c r="BG915" i="2"/>
  <c r="BF915" i="2"/>
  <c r="T915" i="2"/>
  <c r="R915" i="2"/>
  <c r="P915" i="2"/>
  <c r="BI913" i="2"/>
  <c r="BH913" i="2"/>
  <c r="BG913" i="2"/>
  <c r="BF913" i="2"/>
  <c r="T913" i="2"/>
  <c r="R913" i="2"/>
  <c r="P913" i="2"/>
  <c r="BI911" i="2"/>
  <c r="BH911" i="2"/>
  <c r="BG911" i="2"/>
  <c r="BF911" i="2"/>
  <c r="T911" i="2"/>
  <c r="R911" i="2"/>
  <c r="P911" i="2"/>
  <c r="BI909" i="2"/>
  <c r="BH909" i="2"/>
  <c r="BG909" i="2"/>
  <c r="BF909" i="2"/>
  <c r="T909" i="2"/>
  <c r="R909" i="2"/>
  <c r="P909" i="2"/>
  <c r="BI907" i="2"/>
  <c r="BH907" i="2"/>
  <c r="BG907" i="2"/>
  <c r="BF907" i="2"/>
  <c r="T907" i="2"/>
  <c r="R907" i="2"/>
  <c r="P907" i="2"/>
  <c r="BI905" i="2"/>
  <c r="BH905" i="2"/>
  <c r="BG905" i="2"/>
  <c r="BF905" i="2"/>
  <c r="T905" i="2"/>
  <c r="R905" i="2"/>
  <c r="P905" i="2"/>
  <c r="BI903" i="2"/>
  <c r="BH903" i="2"/>
  <c r="BG903" i="2"/>
  <c r="BF903" i="2"/>
  <c r="T903" i="2"/>
  <c r="R903" i="2"/>
  <c r="P903" i="2"/>
  <c r="BI901" i="2"/>
  <c r="BH901" i="2"/>
  <c r="BG901" i="2"/>
  <c r="BF901" i="2"/>
  <c r="T901" i="2"/>
  <c r="R901" i="2"/>
  <c r="P901" i="2"/>
  <c r="BI899" i="2"/>
  <c r="BH899" i="2"/>
  <c r="BG899" i="2"/>
  <c r="BF899" i="2"/>
  <c r="T899" i="2"/>
  <c r="R899" i="2"/>
  <c r="P899" i="2"/>
  <c r="BI897" i="2"/>
  <c r="BH897" i="2"/>
  <c r="BG897" i="2"/>
  <c r="BF897" i="2"/>
  <c r="T897" i="2"/>
  <c r="R897" i="2"/>
  <c r="P897" i="2"/>
  <c r="BI895" i="2"/>
  <c r="BH895" i="2"/>
  <c r="BG895" i="2"/>
  <c r="BF895" i="2"/>
  <c r="T895" i="2"/>
  <c r="R895" i="2"/>
  <c r="P895" i="2"/>
  <c r="BI893" i="2"/>
  <c r="BH893" i="2"/>
  <c r="BG893" i="2"/>
  <c r="BF893" i="2"/>
  <c r="T893" i="2"/>
  <c r="R893" i="2"/>
  <c r="P893" i="2"/>
  <c r="BI891" i="2"/>
  <c r="BH891" i="2"/>
  <c r="BG891" i="2"/>
  <c r="BF891" i="2"/>
  <c r="T891" i="2"/>
  <c r="R891" i="2"/>
  <c r="P891" i="2"/>
  <c r="BI889" i="2"/>
  <c r="BH889" i="2"/>
  <c r="BG889" i="2"/>
  <c r="BF889" i="2"/>
  <c r="T889" i="2"/>
  <c r="R889" i="2"/>
  <c r="P889" i="2"/>
  <c r="BI887" i="2"/>
  <c r="BH887" i="2"/>
  <c r="BG887" i="2"/>
  <c r="BF887" i="2"/>
  <c r="T887" i="2"/>
  <c r="R887" i="2"/>
  <c r="P887" i="2"/>
  <c r="BI885" i="2"/>
  <c r="BH885" i="2"/>
  <c r="BG885" i="2"/>
  <c r="BF885" i="2"/>
  <c r="T885" i="2"/>
  <c r="R885" i="2"/>
  <c r="P885" i="2"/>
  <c r="BI883" i="2"/>
  <c r="BH883" i="2"/>
  <c r="BG883" i="2"/>
  <c r="BF883" i="2"/>
  <c r="T883" i="2"/>
  <c r="R883" i="2"/>
  <c r="P883" i="2"/>
  <c r="BI881" i="2"/>
  <c r="BH881" i="2"/>
  <c r="BG881" i="2"/>
  <c r="BF881" i="2"/>
  <c r="T881" i="2"/>
  <c r="R881" i="2"/>
  <c r="P881" i="2"/>
  <c r="BI879" i="2"/>
  <c r="BH879" i="2"/>
  <c r="BG879" i="2"/>
  <c r="BF879" i="2"/>
  <c r="T879" i="2"/>
  <c r="R879" i="2"/>
  <c r="P879" i="2"/>
  <c r="BI877" i="2"/>
  <c r="BH877" i="2"/>
  <c r="BG877" i="2"/>
  <c r="BF877" i="2"/>
  <c r="T877" i="2"/>
  <c r="R877" i="2"/>
  <c r="P877" i="2"/>
  <c r="BI875" i="2"/>
  <c r="BH875" i="2"/>
  <c r="BG875" i="2"/>
  <c r="BF875" i="2"/>
  <c r="T875" i="2"/>
  <c r="R875" i="2"/>
  <c r="P875" i="2"/>
  <c r="BI873" i="2"/>
  <c r="BH873" i="2"/>
  <c r="BG873" i="2"/>
  <c r="BF873" i="2"/>
  <c r="T873" i="2"/>
  <c r="R873" i="2"/>
  <c r="P873" i="2"/>
  <c r="BI871" i="2"/>
  <c r="BH871" i="2"/>
  <c r="BG871" i="2"/>
  <c r="BF871" i="2"/>
  <c r="T871" i="2"/>
  <c r="R871" i="2"/>
  <c r="P871" i="2"/>
  <c r="BI869" i="2"/>
  <c r="BH869" i="2"/>
  <c r="BG869" i="2"/>
  <c r="BF869" i="2"/>
  <c r="T869" i="2"/>
  <c r="R869" i="2"/>
  <c r="P869" i="2"/>
  <c r="BI867" i="2"/>
  <c r="BH867" i="2"/>
  <c r="BG867" i="2"/>
  <c r="BF867" i="2"/>
  <c r="T867" i="2"/>
  <c r="R867" i="2"/>
  <c r="P867" i="2"/>
  <c r="BI865" i="2"/>
  <c r="BH865" i="2"/>
  <c r="BG865" i="2"/>
  <c r="BF865" i="2"/>
  <c r="T865" i="2"/>
  <c r="R865" i="2"/>
  <c r="P865" i="2"/>
  <c r="BI863" i="2"/>
  <c r="BH863" i="2"/>
  <c r="BG863" i="2"/>
  <c r="BF863" i="2"/>
  <c r="T863" i="2"/>
  <c r="R863" i="2"/>
  <c r="P863" i="2"/>
  <c r="BI861" i="2"/>
  <c r="BH861" i="2"/>
  <c r="BG861" i="2"/>
  <c r="BF861" i="2"/>
  <c r="T861" i="2"/>
  <c r="R861" i="2"/>
  <c r="P861" i="2"/>
  <c r="BI859" i="2"/>
  <c r="BH859" i="2"/>
  <c r="BG859" i="2"/>
  <c r="BF859" i="2"/>
  <c r="T859" i="2"/>
  <c r="R859" i="2"/>
  <c r="P859" i="2"/>
  <c r="BI857" i="2"/>
  <c r="BH857" i="2"/>
  <c r="BG857" i="2"/>
  <c r="BF857" i="2"/>
  <c r="T857" i="2"/>
  <c r="R857" i="2"/>
  <c r="P857" i="2"/>
  <c r="BI855" i="2"/>
  <c r="BH855" i="2"/>
  <c r="BG855" i="2"/>
  <c r="BF855" i="2"/>
  <c r="T855" i="2"/>
  <c r="R855" i="2"/>
  <c r="P855" i="2"/>
  <c r="BI853" i="2"/>
  <c r="BH853" i="2"/>
  <c r="BG853" i="2"/>
  <c r="BF853" i="2"/>
  <c r="T853" i="2"/>
  <c r="R853" i="2"/>
  <c r="P853" i="2"/>
  <c r="BI851" i="2"/>
  <c r="BH851" i="2"/>
  <c r="BG851" i="2"/>
  <c r="BF851" i="2"/>
  <c r="T851" i="2"/>
  <c r="R851" i="2"/>
  <c r="P851" i="2"/>
  <c r="BI849" i="2"/>
  <c r="BH849" i="2"/>
  <c r="BG849" i="2"/>
  <c r="BF849" i="2"/>
  <c r="T849" i="2"/>
  <c r="R849" i="2"/>
  <c r="P849" i="2"/>
  <c r="BI847" i="2"/>
  <c r="BH847" i="2"/>
  <c r="BG847" i="2"/>
  <c r="BF847" i="2"/>
  <c r="T847" i="2"/>
  <c r="R847" i="2"/>
  <c r="P847" i="2"/>
  <c r="BI845" i="2"/>
  <c r="BH845" i="2"/>
  <c r="BG845" i="2"/>
  <c r="BF845" i="2"/>
  <c r="T845" i="2"/>
  <c r="R845" i="2"/>
  <c r="P845" i="2"/>
  <c r="BI843" i="2"/>
  <c r="BH843" i="2"/>
  <c r="BG843" i="2"/>
  <c r="BF843" i="2"/>
  <c r="T843" i="2"/>
  <c r="R843" i="2"/>
  <c r="P843" i="2"/>
  <c r="BI841" i="2"/>
  <c r="BH841" i="2"/>
  <c r="BG841" i="2"/>
  <c r="BF841" i="2"/>
  <c r="T841" i="2"/>
  <c r="R841" i="2"/>
  <c r="P841" i="2"/>
  <c r="BI839" i="2"/>
  <c r="BH839" i="2"/>
  <c r="BG839" i="2"/>
  <c r="BF839" i="2"/>
  <c r="T839" i="2"/>
  <c r="R839" i="2"/>
  <c r="P839" i="2"/>
  <c r="BI837" i="2"/>
  <c r="BH837" i="2"/>
  <c r="BG837" i="2"/>
  <c r="BF837" i="2"/>
  <c r="T837" i="2"/>
  <c r="R837" i="2"/>
  <c r="P837" i="2"/>
  <c r="BI835" i="2"/>
  <c r="BH835" i="2"/>
  <c r="BG835" i="2"/>
  <c r="BF835" i="2"/>
  <c r="T835" i="2"/>
  <c r="R835" i="2"/>
  <c r="P835" i="2"/>
  <c r="BI833" i="2"/>
  <c r="BH833" i="2"/>
  <c r="BG833" i="2"/>
  <c r="BF833" i="2"/>
  <c r="T833" i="2"/>
  <c r="R833" i="2"/>
  <c r="P833" i="2"/>
  <c r="BI831" i="2"/>
  <c r="BH831" i="2"/>
  <c r="BG831" i="2"/>
  <c r="BF831" i="2"/>
  <c r="T831" i="2"/>
  <c r="R831" i="2"/>
  <c r="P831" i="2"/>
  <c r="BI829" i="2"/>
  <c r="BH829" i="2"/>
  <c r="BG829" i="2"/>
  <c r="BF829" i="2"/>
  <c r="T829" i="2"/>
  <c r="R829" i="2"/>
  <c r="P829" i="2"/>
  <c r="BI827" i="2"/>
  <c r="BH827" i="2"/>
  <c r="BG827" i="2"/>
  <c r="BF827" i="2"/>
  <c r="T827" i="2"/>
  <c r="R827" i="2"/>
  <c r="P827" i="2"/>
  <c r="BI825" i="2"/>
  <c r="BH825" i="2"/>
  <c r="BG825" i="2"/>
  <c r="BF825" i="2"/>
  <c r="T825" i="2"/>
  <c r="R825" i="2"/>
  <c r="P825" i="2"/>
  <c r="BI823" i="2"/>
  <c r="BH823" i="2"/>
  <c r="BG823" i="2"/>
  <c r="BF823" i="2"/>
  <c r="T823" i="2"/>
  <c r="R823" i="2"/>
  <c r="P823" i="2"/>
  <c r="BI821" i="2"/>
  <c r="BH821" i="2"/>
  <c r="BG821" i="2"/>
  <c r="BF821" i="2"/>
  <c r="T821" i="2"/>
  <c r="R821" i="2"/>
  <c r="P821" i="2"/>
  <c r="BI819" i="2"/>
  <c r="BH819" i="2"/>
  <c r="BG819" i="2"/>
  <c r="BF819" i="2"/>
  <c r="T819" i="2"/>
  <c r="R819" i="2"/>
  <c r="P819" i="2"/>
  <c r="BI817" i="2"/>
  <c r="BH817" i="2"/>
  <c r="BG817" i="2"/>
  <c r="BF817" i="2"/>
  <c r="T817" i="2"/>
  <c r="R817" i="2"/>
  <c r="P817" i="2"/>
  <c r="BI815" i="2"/>
  <c r="BH815" i="2"/>
  <c r="BG815" i="2"/>
  <c r="BF815" i="2"/>
  <c r="T815" i="2"/>
  <c r="R815" i="2"/>
  <c r="P815" i="2"/>
  <c r="BI813" i="2"/>
  <c r="BH813" i="2"/>
  <c r="BG813" i="2"/>
  <c r="BF813" i="2"/>
  <c r="T813" i="2"/>
  <c r="R813" i="2"/>
  <c r="P813" i="2"/>
  <c r="BI811" i="2"/>
  <c r="BH811" i="2"/>
  <c r="BG811" i="2"/>
  <c r="BF811" i="2"/>
  <c r="T811" i="2"/>
  <c r="R811" i="2"/>
  <c r="P811" i="2"/>
  <c r="BI809" i="2"/>
  <c r="BH809" i="2"/>
  <c r="BG809" i="2"/>
  <c r="BF809" i="2"/>
  <c r="T809" i="2"/>
  <c r="R809" i="2"/>
  <c r="P809" i="2"/>
  <c r="BI807" i="2"/>
  <c r="BH807" i="2"/>
  <c r="BG807" i="2"/>
  <c r="BF807" i="2"/>
  <c r="T807" i="2"/>
  <c r="R807" i="2"/>
  <c r="P807" i="2"/>
  <c r="BI805" i="2"/>
  <c r="BH805" i="2"/>
  <c r="BG805" i="2"/>
  <c r="BF805" i="2"/>
  <c r="T805" i="2"/>
  <c r="R805" i="2"/>
  <c r="P805" i="2"/>
  <c r="BI803" i="2"/>
  <c r="BH803" i="2"/>
  <c r="BG803" i="2"/>
  <c r="BF803" i="2"/>
  <c r="T803" i="2"/>
  <c r="R803" i="2"/>
  <c r="P803" i="2"/>
  <c r="BI801" i="2"/>
  <c r="BH801" i="2"/>
  <c r="BG801" i="2"/>
  <c r="BF801" i="2"/>
  <c r="T801" i="2"/>
  <c r="R801" i="2"/>
  <c r="P801" i="2"/>
  <c r="BI799" i="2"/>
  <c r="BH799" i="2"/>
  <c r="BG799" i="2"/>
  <c r="BF799" i="2"/>
  <c r="T799" i="2"/>
  <c r="R799" i="2"/>
  <c r="P799" i="2"/>
  <c r="BI797" i="2"/>
  <c r="BH797" i="2"/>
  <c r="BG797" i="2"/>
  <c r="BF797" i="2"/>
  <c r="T797" i="2"/>
  <c r="R797" i="2"/>
  <c r="P797" i="2"/>
  <c r="BI795" i="2"/>
  <c r="BH795" i="2"/>
  <c r="BG795" i="2"/>
  <c r="BF795" i="2"/>
  <c r="T795" i="2"/>
  <c r="R795" i="2"/>
  <c r="P795" i="2"/>
  <c r="BI793" i="2"/>
  <c r="BH793" i="2"/>
  <c r="BG793" i="2"/>
  <c r="BF793" i="2"/>
  <c r="T793" i="2"/>
  <c r="R793" i="2"/>
  <c r="P793" i="2"/>
  <c r="BI791" i="2"/>
  <c r="BH791" i="2"/>
  <c r="BG791" i="2"/>
  <c r="BF791" i="2"/>
  <c r="T791" i="2"/>
  <c r="R791" i="2"/>
  <c r="P791" i="2"/>
  <c r="BI789" i="2"/>
  <c r="BH789" i="2"/>
  <c r="BG789" i="2"/>
  <c r="BF789" i="2"/>
  <c r="T789" i="2"/>
  <c r="R789" i="2"/>
  <c r="P789" i="2"/>
  <c r="BI787" i="2"/>
  <c r="BH787" i="2"/>
  <c r="BG787" i="2"/>
  <c r="BF787" i="2"/>
  <c r="T787" i="2"/>
  <c r="R787" i="2"/>
  <c r="P787" i="2"/>
  <c r="BI785" i="2"/>
  <c r="BH785" i="2"/>
  <c r="BG785" i="2"/>
  <c r="BF785" i="2"/>
  <c r="T785" i="2"/>
  <c r="R785" i="2"/>
  <c r="P785" i="2"/>
  <c r="BI783" i="2"/>
  <c r="BH783" i="2"/>
  <c r="BG783" i="2"/>
  <c r="BF783" i="2"/>
  <c r="T783" i="2"/>
  <c r="R783" i="2"/>
  <c r="P783" i="2"/>
  <c r="BI781" i="2"/>
  <c r="BH781" i="2"/>
  <c r="BG781" i="2"/>
  <c r="BF781" i="2"/>
  <c r="T781" i="2"/>
  <c r="R781" i="2"/>
  <c r="P781" i="2"/>
  <c r="BI779" i="2"/>
  <c r="BH779" i="2"/>
  <c r="BG779" i="2"/>
  <c r="BF779" i="2"/>
  <c r="T779" i="2"/>
  <c r="R779" i="2"/>
  <c r="P779" i="2"/>
  <c r="BI777" i="2"/>
  <c r="BH777" i="2"/>
  <c r="BG777" i="2"/>
  <c r="BF777" i="2"/>
  <c r="T777" i="2"/>
  <c r="R777" i="2"/>
  <c r="P777" i="2"/>
  <c r="BI775" i="2"/>
  <c r="BH775" i="2"/>
  <c r="BG775" i="2"/>
  <c r="BF775" i="2"/>
  <c r="T775" i="2"/>
  <c r="R775" i="2"/>
  <c r="P775" i="2"/>
  <c r="BI773" i="2"/>
  <c r="BH773" i="2"/>
  <c r="BG773" i="2"/>
  <c r="BF773" i="2"/>
  <c r="T773" i="2"/>
  <c r="R773" i="2"/>
  <c r="P773" i="2"/>
  <c r="BI771" i="2"/>
  <c r="BH771" i="2"/>
  <c r="BG771" i="2"/>
  <c r="BF771" i="2"/>
  <c r="T771" i="2"/>
  <c r="R771" i="2"/>
  <c r="P771" i="2"/>
  <c r="BI769" i="2"/>
  <c r="BH769" i="2"/>
  <c r="BG769" i="2"/>
  <c r="BF769" i="2"/>
  <c r="T769" i="2"/>
  <c r="R769" i="2"/>
  <c r="P769" i="2"/>
  <c r="BI767" i="2"/>
  <c r="BH767" i="2"/>
  <c r="BG767" i="2"/>
  <c r="BF767" i="2"/>
  <c r="T767" i="2"/>
  <c r="R767" i="2"/>
  <c r="P767" i="2"/>
  <c r="BI765" i="2"/>
  <c r="BH765" i="2"/>
  <c r="BG765" i="2"/>
  <c r="BF765" i="2"/>
  <c r="T765" i="2"/>
  <c r="R765" i="2"/>
  <c r="P765" i="2"/>
  <c r="BI763" i="2"/>
  <c r="BH763" i="2"/>
  <c r="BG763" i="2"/>
  <c r="BF763" i="2"/>
  <c r="T763" i="2"/>
  <c r="R763" i="2"/>
  <c r="P763" i="2"/>
  <c r="BI761" i="2"/>
  <c r="BH761" i="2"/>
  <c r="BG761" i="2"/>
  <c r="BF761" i="2"/>
  <c r="T761" i="2"/>
  <c r="R761" i="2"/>
  <c r="P761" i="2"/>
  <c r="BI759" i="2"/>
  <c r="BH759" i="2"/>
  <c r="BG759" i="2"/>
  <c r="BF759" i="2"/>
  <c r="T759" i="2"/>
  <c r="R759" i="2"/>
  <c r="P759" i="2"/>
  <c r="BI757" i="2"/>
  <c r="BH757" i="2"/>
  <c r="BG757" i="2"/>
  <c r="BF757" i="2"/>
  <c r="T757" i="2"/>
  <c r="R757" i="2"/>
  <c r="P757" i="2"/>
  <c r="BI755" i="2"/>
  <c r="BH755" i="2"/>
  <c r="BG755" i="2"/>
  <c r="BF755" i="2"/>
  <c r="T755" i="2"/>
  <c r="R755" i="2"/>
  <c r="P755" i="2"/>
  <c r="BI753" i="2"/>
  <c r="BH753" i="2"/>
  <c r="BG753" i="2"/>
  <c r="BF753" i="2"/>
  <c r="T753" i="2"/>
  <c r="R753" i="2"/>
  <c r="P753" i="2"/>
  <c r="BI751" i="2"/>
  <c r="BH751" i="2"/>
  <c r="BG751" i="2"/>
  <c r="BF751" i="2"/>
  <c r="T751" i="2"/>
  <c r="R751" i="2"/>
  <c r="P751" i="2"/>
  <c r="BI749" i="2"/>
  <c r="BH749" i="2"/>
  <c r="BG749" i="2"/>
  <c r="BF749" i="2"/>
  <c r="T749" i="2"/>
  <c r="R749" i="2"/>
  <c r="P749" i="2"/>
  <c r="BI747" i="2"/>
  <c r="BH747" i="2"/>
  <c r="BG747" i="2"/>
  <c r="BF747" i="2"/>
  <c r="T747" i="2"/>
  <c r="R747" i="2"/>
  <c r="P747" i="2"/>
  <c r="BI745" i="2"/>
  <c r="BH745" i="2"/>
  <c r="BG745" i="2"/>
  <c r="BF745" i="2"/>
  <c r="T745" i="2"/>
  <c r="R745" i="2"/>
  <c r="P745" i="2"/>
  <c r="BI743" i="2"/>
  <c r="BH743" i="2"/>
  <c r="BG743" i="2"/>
  <c r="BF743" i="2"/>
  <c r="T743" i="2"/>
  <c r="R743" i="2"/>
  <c r="P743" i="2"/>
  <c r="BI741" i="2"/>
  <c r="BH741" i="2"/>
  <c r="BG741" i="2"/>
  <c r="BF741" i="2"/>
  <c r="T741" i="2"/>
  <c r="R741" i="2"/>
  <c r="P741" i="2"/>
  <c r="BI739" i="2"/>
  <c r="BH739" i="2"/>
  <c r="BG739" i="2"/>
  <c r="BF739" i="2"/>
  <c r="T739" i="2"/>
  <c r="R739" i="2"/>
  <c r="P739" i="2"/>
  <c r="BI737" i="2"/>
  <c r="BH737" i="2"/>
  <c r="BG737" i="2"/>
  <c r="BF737" i="2"/>
  <c r="T737" i="2"/>
  <c r="R737" i="2"/>
  <c r="P737" i="2"/>
  <c r="BI735" i="2"/>
  <c r="BH735" i="2"/>
  <c r="BG735" i="2"/>
  <c r="BF735" i="2"/>
  <c r="T735" i="2"/>
  <c r="R735" i="2"/>
  <c r="P735" i="2"/>
  <c r="BI733" i="2"/>
  <c r="BH733" i="2"/>
  <c r="BG733" i="2"/>
  <c r="BF733" i="2"/>
  <c r="T733" i="2"/>
  <c r="R733" i="2"/>
  <c r="P733" i="2"/>
  <c r="BI731" i="2"/>
  <c r="BH731" i="2"/>
  <c r="BG731" i="2"/>
  <c r="BF731" i="2"/>
  <c r="T731" i="2"/>
  <c r="R731" i="2"/>
  <c r="P731" i="2"/>
  <c r="BI729" i="2"/>
  <c r="BH729" i="2"/>
  <c r="BG729" i="2"/>
  <c r="BF729" i="2"/>
  <c r="T729" i="2"/>
  <c r="R729" i="2"/>
  <c r="P729" i="2"/>
  <c r="BI727" i="2"/>
  <c r="BH727" i="2"/>
  <c r="BG727" i="2"/>
  <c r="BF727" i="2"/>
  <c r="T727" i="2"/>
  <c r="R727" i="2"/>
  <c r="P727" i="2"/>
  <c r="BI725" i="2"/>
  <c r="BH725" i="2"/>
  <c r="BG725" i="2"/>
  <c r="BF725" i="2"/>
  <c r="T725" i="2"/>
  <c r="R725" i="2"/>
  <c r="P725" i="2"/>
  <c r="BI723" i="2"/>
  <c r="BH723" i="2"/>
  <c r="BG723" i="2"/>
  <c r="BF723" i="2"/>
  <c r="T723" i="2"/>
  <c r="R723" i="2"/>
  <c r="P723" i="2"/>
  <c r="BI721" i="2"/>
  <c r="BH721" i="2"/>
  <c r="BG721" i="2"/>
  <c r="BF721" i="2"/>
  <c r="T721" i="2"/>
  <c r="R721" i="2"/>
  <c r="P721" i="2"/>
  <c r="BI719" i="2"/>
  <c r="BH719" i="2"/>
  <c r="BG719" i="2"/>
  <c r="BF719" i="2"/>
  <c r="T719" i="2"/>
  <c r="R719" i="2"/>
  <c r="P719" i="2"/>
  <c r="BI717" i="2"/>
  <c r="BH717" i="2"/>
  <c r="BG717" i="2"/>
  <c r="BF717" i="2"/>
  <c r="T717" i="2"/>
  <c r="R717" i="2"/>
  <c r="P717" i="2"/>
  <c r="BI715" i="2"/>
  <c r="BH715" i="2"/>
  <c r="BG715" i="2"/>
  <c r="BF715" i="2"/>
  <c r="T715" i="2"/>
  <c r="R715" i="2"/>
  <c r="P715" i="2"/>
  <c r="BI713" i="2"/>
  <c r="BH713" i="2"/>
  <c r="BG713" i="2"/>
  <c r="BF713" i="2"/>
  <c r="T713" i="2"/>
  <c r="R713" i="2"/>
  <c r="P713" i="2"/>
  <c r="BI711" i="2"/>
  <c r="BH711" i="2"/>
  <c r="BG711" i="2"/>
  <c r="BF711" i="2"/>
  <c r="T711" i="2"/>
  <c r="R711" i="2"/>
  <c r="P711" i="2"/>
  <c r="BI709" i="2"/>
  <c r="BH709" i="2"/>
  <c r="BG709" i="2"/>
  <c r="BF709" i="2"/>
  <c r="T709" i="2"/>
  <c r="R709" i="2"/>
  <c r="P709" i="2"/>
  <c r="BI707" i="2"/>
  <c r="BH707" i="2"/>
  <c r="BG707" i="2"/>
  <c r="BF707" i="2"/>
  <c r="T707" i="2"/>
  <c r="R707" i="2"/>
  <c r="P707" i="2"/>
  <c r="BI705" i="2"/>
  <c r="BH705" i="2"/>
  <c r="BG705" i="2"/>
  <c r="BF705" i="2"/>
  <c r="T705" i="2"/>
  <c r="R705" i="2"/>
  <c r="P705" i="2"/>
  <c r="BI703" i="2"/>
  <c r="BH703" i="2"/>
  <c r="BG703" i="2"/>
  <c r="BF703" i="2"/>
  <c r="T703" i="2"/>
  <c r="R703" i="2"/>
  <c r="P703" i="2"/>
  <c r="BI701" i="2"/>
  <c r="BH701" i="2"/>
  <c r="BG701" i="2"/>
  <c r="BF701" i="2"/>
  <c r="T701" i="2"/>
  <c r="R701" i="2"/>
  <c r="P701" i="2"/>
  <c r="BI699" i="2"/>
  <c r="BH699" i="2"/>
  <c r="BG699" i="2"/>
  <c r="BF699" i="2"/>
  <c r="T699" i="2"/>
  <c r="R699" i="2"/>
  <c r="P699" i="2"/>
  <c r="BI697" i="2"/>
  <c r="BH697" i="2"/>
  <c r="BG697" i="2"/>
  <c r="BF697" i="2"/>
  <c r="T697" i="2"/>
  <c r="R697" i="2"/>
  <c r="P697" i="2"/>
  <c r="BI695" i="2"/>
  <c r="BH695" i="2"/>
  <c r="BG695" i="2"/>
  <c r="BF695" i="2"/>
  <c r="T695" i="2"/>
  <c r="R695" i="2"/>
  <c r="P695" i="2"/>
  <c r="BI693" i="2"/>
  <c r="BH693" i="2"/>
  <c r="BG693" i="2"/>
  <c r="BF693" i="2"/>
  <c r="T693" i="2"/>
  <c r="R693" i="2"/>
  <c r="P693" i="2"/>
  <c r="BI691" i="2"/>
  <c r="BH691" i="2"/>
  <c r="BG691" i="2"/>
  <c r="BF691" i="2"/>
  <c r="T691" i="2"/>
  <c r="R691" i="2"/>
  <c r="P691" i="2"/>
  <c r="BI689" i="2"/>
  <c r="BH689" i="2"/>
  <c r="BG689" i="2"/>
  <c r="BF689" i="2"/>
  <c r="T689" i="2"/>
  <c r="R689" i="2"/>
  <c r="P689" i="2"/>
  <c r="BI687" i="2"/>
  <c r="BH687" i="2"/>
  <c r="BG687" i="2"/>
  <c r="BF687" i="2"/>
  <c r="T687" i="2"/>
  <c r="R687" i="2"/>
  <c r="P687" i="2"/>
  <c r="BI685" i="2"/>
  <c r="BH685" i="2"/>
  <c r="BG685" i="2"/>
  <c r="BF685" i="2"/>
  <c r="T685" i="2"/>
  <c r="R685" i="2"/>
  <c r="P685" i="2"/>
  <c r="BI683" i="2"/>
  <c r="BH683" i="2"/>
  <c r="BG683" i="2"/>
  <c r="BF683" i="2"/>
  <c r="T683" i="2"/>
  <c r="R683" i="2"/>
  <c r="P683" i="2"/>
  <c r="BI681" i="2"/>
  <c r="BH681" i="2"/>
  <c r="BG681" i="2"/>
  <c r="BF681" i="2"/>
  <c r="T681" i="2"/>
  <c r="R681" i="2"/>
  <c r="P681" i="2"/>
  <c r="BI679" i="2"/>
  <c r="BH679" i="2"/>
  <c r="BG679" i="2"/>
  <c r="BF679" i="2"/>
  <c r="T679" i="2"/>
  <c r="R679" i="2"/>
  <c r="P679" i="2"/>
  <c r="BI677" i="2"/>
  <c r="BH677" i="2"/>
  <c r="BG677" i="2"/>
  <c r="BF677" i="2"/>
  <c r="T677" i="2"/>
  <c r="R677" i="2"/>
  <c r="P677" i="2"/>
  <c r="BI675" i="2"/>
  <c r="BH675" i="2"/>
  <c r="BG675" i="2"/>
  <c r="BF675" i="2"/>
  <c r="T675" i="2"/>
  <c r="R675" i="2"/>
  <c r="P675" i="2"/>
  <c r="BI673" i="2"/>
  <c r="BH673" i="2"/>
  <c r="BG673" i="2"/>
  <c r="BF673" i="2"/>
  <c r="T673" i="2"/>
  <c r="R673" i="2"/>
  <c r="P673" i="2"/>
  <c r="BI671" i="2"/>
  <c r="BH671" i="2"/>
  <c r="BG671" i="2"/>
  <c r="BF671" i="2"/>
  <c r="T671" i="2"/>
  <c r="R671" i="2"/>
  <c r="P671" i="2"/>
  <c r="BI669" i="2"/>
  <c r="BH669" i="2"/>
  <c r="BG669" i="2"/>
  <c r="BF669" i="2"/>
  <c r="T669" i="2"/>
  <c r="R669" i="2"/>
  <c r="P669" i="2"/>
  <c r="BI667" i="2"/>
  <c r="BH667" i="2"/>
  <c r="BG667" i="2"/>
  <c r="BF667" i="2"/>
  <c r="T667" i="2"/>
  <c r="R667" i="2"/>
  <c r="P667" i="2"/>
  <c r="BI665" i="2"/>
  <c r="BH665" i="2"/>
  <c r="BG665" i="2"/>
  <c r="BF665" i="2"/>
  <c r="T665" i="2"/>
  <c r="R665" i="2"/>
  <c r="P665" i="2"/>
  <c r="BI663" i="2"/>
  <c r="BH663" i="2"/>
  <c r="BG663" i="2"/>
  <c r="BF663" i="2"/>
  <c r="T663" i="2"/>
  <c r="R663" i="2"/>
  <c r="P663" i="2"/>
  <c r="BI661" i="2"/>
  <c r="BH661" i="2"/>
  <c r="BG661" i="2"/>
  <c r="BF661" i="2"/>
  <c r="T661" i="2"/>
  <c r="R661" i="2"/>
  <c r="P661" i="2"/>
  <c r="BI659" i="2"/>
  <c r="BH659" i="2"/>
  <c r="BG659" i="2"/>
  <c r="BF659" i="2"/>
  <c r="T659" i="2"/>
  <c r="R659" i="2"/>
  <c r="P659" i="2"/>
  <c r="BI657" i="2"/>
  <c r="BH657" i="2"/>
  <c r="BG657" i="2"/>
  <c r="BF657" i="2"/>
  <c r="T657" i="2"/>
  <c r="R657" i="2"/>
  <c r="P657" i="2"/>
  <c r="BI655" i="2"/>
  <c r="BH655" i="2"/>
  <c r="BG655" i="2"/>
  <c r="BF655" i="2"/>
  <c r="T655" i="2"/>
  <c r="R655" i="2"/>
  <c r="P655" i="2"/>
  <c r="BI653" i="2"/>
  <c r="BH653" i="2"/>
  <c r="BG653" i="2"/>
  <c r="BF653" i="2"/>
  <c r="T653" i="2"/>
  <c r="R653" i="2"/>
  <c r="P653" i="2"/>
  <c r="BI651" i="2"/>
  <c r="BH651" i="2"/>
  <c r="BG651" i="2"/>
  <c r="BF651" i="2"/>
  <c r="T651" i="2"/>
  <c r="R651" i="2"/>
  <c r="P651" i="2"/>
  <c r="BI649" i="2"/>
  <c r="BH649" i="2"/>
  <c r="BG649" i="2"/>
  <c r="BF649" i="2"/>
  <c r="T649" i="2"/>
  <c r="R649" i="2"/>
  <c r="P649" i="2"/>
  <c r="BI647" i="2"/>
  <c r="BH647" i="2"/>
  <c r="BG647" i="2"/>
  <c r="BF647" i="2"/>
  <c r="T647" i="2"/>
  <c r="R647" i="2"/>
  <c r="P647" i="2"/>
  <c r="BI645" i="2"/>
  <c r="BH645" i="2"/>
  <c r="BG645" i="2"/>
  <c r="BF645" i="2"/>
  <c r="T645" i="2"/>
  <c r="R645" i="2"/>
  <c r="P645" i="2"/>
  <c r="BI643" i="2"/>
  <c r="BH643" i="2"/>
  <c r="BG643" i="2"/>
  <c r="BF643" i="2"/>
  <c r="T643" i="2"/>
  <c r="R643" i="2"/>
  <c r="P643" i="2"/>
  <c r="BI641" i="2"/>
  <c r="BH641" i="2"/>
  <c r="BG641" i="2"/>
  <c r="BF641" i="2"/>
  <c r="T641" i="2"/>
  <c r="R641" i="2"/>
  <c r="P641" i="2"/>
  <c r="BI639" i="2"/>
  <c r="BH639" i="2"/>
  <c r="BG639" i="2"/>
  <c r="BF639" i="2"/>
  <c r="T639" i="2"/>
  <c r="R639" i="2"/>
  <c r="P639" i="2"/>
  <c r="BI637" i="2"/>
  <c r="BH637" i="2"/>
  <c r="BG637" i="2"/>
  <c r="BF637" i="2"/>
  <c r="T637" i="2"/>
  <c r="R637" i="2"/>
  <c r="P637" i="2"/>
  <c r="BI635" i="2"/>
  <c r="BH635" i="2"/>
  <c r="BG635" i="2"/>
  <c r="BF635" i="2"/>
  <c r="T635" i="2"/>
  <c r="R635" i="2"/>
  <c r="P635" i="2"/>
  <c r="BI633" i="2"/>
  <c r="BH633" i="2"/>
  <c r="BG633" i="2"/>
  <c r="BF633" i="2"/>
  <c r="T633" i="2"/>
  <c r="R633" i="2"/>
  <c r="P633" i="2"/>
  <c r="BI631" i="2"/>
  <c r="BH631" i="2"/>
  <c r="BG631" i="2"/>
  <c r="BF631" i="2"/>
  <c r="T631" i="2"/>
  <c r="R631" i="2"/>
  <c r="P631" i="2"/>
  <c r="BI629" i="2"/>
  <c r="BH629" i="2"/>
  <c r="BG629" i="2"/>
  <c r="BF629" i="2"/>
  <c r="T629" i="2"/>
  <c r="R629" i="2"/>
  <c r="P629" i="2"/>
  <c r="BI627" i="2"/>
  <c r="BH627" i="2"/>
  <c r="BG627" i="2"/>
  <c r="BF627" i="2"/>
  <c r="T627" i="2"/>
  <c r="R627" i="2"/>
  <c r="P627" i="2"/>
  <c r="BI625" i="2"/>
  <c r="BH625" i="2"/>
  <c r="BG625" i="2"/>
  <c r="BF625" i="2"/>
  <c r="T625" i="2"/>
  <c r="R625" i="2"/>
  <c r="P625" i="2"/>
  <c r="BI623" i="2"/>
  <c r="BH623" i="2"/>
  <c r="BG623" i="2"/>
  <c r="BF623" i="2"/>
  <c r="T623" i="2"/>
  <c r="R623" i="2"/>
  <c r="P623" i="2"/>
  <c r="BI621" i="2"/>
  <c r="BH621" i="2"/>
  <c r="BG621" i="2"/>
  <c r="BF621" i="2"/>
  <c r="T621" i="2"/>
  <c r="R621" i="2"/>
  <c r="P621" i="2"/>
  <c r="BI619" i="2"/>
  <c r="BH619" i="2"/>
  <c r="BG619" i="2"/>
  <c r="BF619" i="2"/>
  <c r="T619" i="2"/>
  <c r="R619" i="2"/>
  <c r="P619" i="2"/>
  <c r="BI617" i="2"/>
  <c r="BH617" i="2"/>
  <c r="BG617" i="2"/>
  <c r="BF617" i="2"/>
  <c r="T617" i="2"/>
  <c r="R617" i="2"/>
  <c r="P617" i="2"/>
  <c r="BI615" i="2"/>
  <c r="BH615" i="2"/>
  <c r="BG615" i="2"/>
  <c r="BF615" i="2"/>
  <c r="T615" i="2"/>
  <c r="R615" i="2"/>
  <c r="P615" i="2"/>
  <c r="BI613" i="2"/>
  <c r="BH613" i="2"/>
  <c r="BG613" i="2"/>
  <c r="BF613" i="2"/>
  <c r="T613" i="2"/>
  <c r="R613" i="2"/>
  <c r="P613" i="2"/>
  <c r="BI611" i="2"/>
  <c r="BH611" i="2"/>
  <c r="BG611" i="2"/>
  <c r="BF611" i="2"/>
  <c r="T611" i="2"/>
  <c r="R611" i="2"/>
  <c r="P611" i="2"/>
  <c r="BI609" i="2"/>
  <c r="BH609" i="2"/>
  <c r="BG609" i="2"/>
  <c r="BF609" i="2"/>
  <c r="T609" i="2"/>
  <c r="R609" i="2"/>
  <c r="P609" i="2"/>
  <c r="BI607" i="2"/>
  <c r="BH607" i="2"/>
  <c r="BG607" i="2"/>
  <c r="BF607" i="2"/>
  <c r="T607" i="2"/>
  <c r="R607" i="2"/>
  <c r="P607" i="2"/>
  <c r="BI605" i="2"/>
  <c r="BH605" i="2"/>
  <c r="BG605" i="2"/>
  <c r="BF605" i="2"/>
  <c r="T605" i="2"/>
  <c r="R605" i="2"/>
  <c r="P605" i="2"/>
  <c r="BI603" i="2"/>
  <c r="BH603" i="2"/>
  <c r="BG603" i="2"/>
  <c r="BF603" i="2"/>
  <c r="T603" i="2"/>
  <c r="R603" i="2"/>
  <c r="P603" i="2"/>
  <c r="BI601" i="2"/>
  <c r="BH601" i="2"/>
  <c r="BG601" i="2"/>
  <c r="BF601" i="2"/>
  <c r="T601" i="2"/>
  <c r="R601" i="2"/>
  <c r="P601" i="2"/>
  <c r="BI599" i="2"/>
  <c r="BH599" i="2"/>
  <c r="BG599" i="2"/>
  <c r="BF599" i="2"/>
  <c r="T599" i="2"/>
  <c r="R599" i="2"/>
  <c r="P599" i="2"/>
  <c r="BI597" i="2"/>
  <c r="BH597" i="2"/>
  <c r="BG597" i="2"/>
  <c r="BF597" i="2"/>
  <c r="T597" i="2"/>
  <c r="R597" i="2"/>
  <c r="P597" i="2"/>
  <c r="BI595" i="2"/>
  <c r="BH595" i="2"/>
  <c r="BG595" i="2"/>
  <c r="BF595" i="2"/>
  <c r="T595" i="2"/>
  <c r="R595" i="2"/>
  <c r="P595" i="2"/>
  <c r="BI593" i="2"/>
  <c r="BH593" i="2"/>
  <c r="BG593" i="2"/>
  <c r="BF593" i="2"/>
  <c r="T593" i="2"/>
  <c r="R593" i="2"/>
  <c r="P593" i="2"/>
  <c r="BI591" i="2"/>
  <c r="BH591" i="2"/>
  <c r="BG591" i="2"/>
  <c r="BF591" i="2"/>
  <c r="T591" i="2"/>
  <c r="R591" i="2"/>
  <c r="P591" i="2"/>
  <c r="BI589" i="2"/>
  <c r="BH589" i="2"/>
  <c r="BG589" i="2"/>
  <c r="BF589" i="2"/>
  <c r="T589" i="2"/>
  <c r="R589" i="2"/>
  <c r="P589" i="2"/>
  <c r="BI587" i="2"/>
  <c r="BH587" i="2"/>
  <c r="BG587" i="2"/>
  <c r="BF587" i="2"/>
  <c r="T587" i="2"/>
  <c r="R587" i="2"/>
  <c r="P587" i="2"/>
  <c r="BI585" i="2"/>
  <c r="BH585" i="2"/>
  <c r="BG585" i="2"/>
  <c r="BF585" i="2"/>
  <c r="T585" i="2"/>
  <c r="R585" i="2"/>
  <c r="P585" i="2"/>
  <c r="BI583" i="2"/>
  <c r="BH583" i="2"/>
  <c r="BG583" i="2"/>
  <c r="BF583" i="2"/>
  <c r="T583" i="2"/>
  <c r="R583" i="2"/>
  <c r="P583" i="2"/>
  <c r="BI581" i="2"/>
  <c r="BH581" i="2"/>
  <c r="BG581" i="2"/>
  <c r="BF581" i="2"/>
  <c r="T581" i="2"/>
  <c r="R581" i="2"/>
  <c r="P581" i="2"/>
  <c r="BI579" i="2"/>
  <c r="BH579" i="2"/>
  <c r="BG579" i="2"/>
  <c r="BF579" i="2"/>
  <c r="T579" i="2"/>
  <c r="R579" i="2"/>
  <c r="P579" i="2"/>
  <c r="BI577" i="2"/>
  <c r="BH577" i="2"/>
  <c r="BG577" i="2"/>
  <c r="BF577" i="2"/>
  <c r="T577" i="2"/>
  <c r="R577" i="2"/>
  <c r="P577" i="2"/>
  <c r="BI575" i="2"/>
  <c r="BH575" i="2"/>
  <c r="BG575" i="2"/>
  <c r="BF575" i="2"/>
  <c r="T575" i="2"/>
  <c r="R575" i="2"/>
  <c r="P575" i="2"/>
  <c r="BI573" i="2"/>
  <c r="BH573" i="2"/>
  <c r="BG573" i="2"/>
  <c r="BF573" i="2"/>
  <c r="T573" i="2"/>
  <c r="R573" i="2"/>
  <c r="P573" i="2"/>
  <c r="BI571" i="2"/>
  <c r="BH571" i="2"/>
  <c r="BG571" i="2"/>
  <c r="BF571" i="2"/>
  <c r="T571" i="2"/>
  <c r="R571" i="2"/>
  <c r="P571" i="2"/>
  <c r="BI569" i="2"/>
  <c r="BH569" i="2"/>
  <c r="BG569" i="2"/>
  <c r="BF569" i="2"/>
  <c r="T569" i="2"/>
  <c r="R569" i="2"/>
  <c r="P569" i="2"/>
  <c r="BI567" i="2"/>
  <c r="BH567" i="2"/>
  <c r="BG567" i="2"/>
  <c r="BF567" i="2"/>
  <c r="T567" i="2"/>
  <c r="R567" i="2"/>
  <c r="P567" i="2"/>
  <c r="BI565" i="2"/>
  <c r="BH565" i="2"/>
  <c r="BG565" i="2"/>
  <c r="BF565" i="2"/>
  <c r="T565" i="2"/>
  <c r="R565" i="2"/>
  <c r="P565" i="2"/>
  <c r="BI563" i="2"/>
  <c r="BH563" i="2"/>
  <c r="BG563" i="2"/>
  <c r="BF563" i="2"/>
  <c r="T563" i="2"/>
  <c r="R563" i="2"/>
  <c r="P563" i="2"/>
  <c r="BI561" i="2"/>
  <c r="BH561" i="2"/>
  <c r="BG561" i="2"/>
  <c r="BF561" i="2"/>
  <c r="T561" i="2"/>
  <c r="R561" i="2"/>
  <c r="P561" i="2"/>
  <c r="BI559" i="2"/>
  <c r="BH559" i="2"/>
  <c r="BG559" i="2"/>
  <c r="BF559" i="2"/>
  <c r="T559" i="2"/>
  <c r="R559" i="2"/>
  <c r="P559" i="2"/>
  <c r="BI557" i="2"/>
  <c r="BH557" i="2"/>
  <c r="BG557" i="2"/>
  <c r="BF557" i="2"/>
  <c r="T557" i="2"/>
  <c r="R557" i="2"/>
  <c r="P557" i="2"/>
  <c r="BI555" i="2"/>
  <c r="BH555" i="2"/>
  <c r="BG555" i="2"/>
  <c r="BF555" i="2"/>
  <c r="T555" i="2"/>
  <c r="R555" i="2"/>
  <c r="P555" i="2"/>
  <c r="BI553" i="2"/>
  <c r="BH553" i="2"/>
  <c r="BG553" i="2"/>
  <c r="BF553" i="2"/>
  <c r="T553" i="2"/>
  <c r="R553" i="2"/>
  <c r="P553" i="2"/>
  <c r="BI551" i="2"/>
  <c r="BH551" i="2"/>
  <c r="BG551" i="2"/>
  <c r="BF551" i="2"/>
  <c r="T551" i="2"/>
  <c r="R551" i="2"/>
  <c r="P551" i="2"/>
  <c r="BI549" i="2"/>
  <c r="BH549" i="2"/>
  <c r="BG549" i="2"/>
  <c r="BF549" i="2"/>
  <c r="T549" i="2"/>
  <c r="R549" i="2"/>
  <c r="P549" i="2"/>
  <c r="BI547" i="2"/>
  <c r="BH547" i="2"/>
  <c r="BG547" i="2"/>
  <c r="BF547" i="2"/>
  <c r="T547" i="2"/>
  <c r="R547" i="2"/>
  <c r="P547" i="2"/>
  <c r="BI545" i="2"/>
  <c r="BH545" i="2"/>
  <c r="BG545" i="2"/>
  <c r="BF545" i="2"/>
  <c r="T545" i="2"/>
  <c r="R545" i="2"/>
  <c r="P545" i="2"/>
  <c r="BI543" i="2"/>
  <c r="BH543" i="2"/>
  <c r="BG543" i="2"/>
  <c r="BF543" i="2"/>
  <c r="T543" i="2"/>
  <c r="R543" i="2"/>
  <c r="P543" i="2"/>
  <c r="BI541" i="2"/>
  <c r="BH541" i="2"/>
  <c r="BG541" i="2"/>
  <c r="BF541" i="2"/>
  <c r="T541" i="2"/>
  <c r="R541" i="2"/>
  <c r="P541" i="2"/>
  <c r="BI539" i="2"/>
  <c r="BH539" i="2"/>
  <c r="BG539" i="2"/>
  <c r="BF539" i="2"/>
  <c r="T539" i="2"/>
  <c r="R539" i="2"/>
  <c r="P539" i="2"/>
  <c r="BI537" i="2"/>
  <c r="BH537" i="2"/>
  <c r="BG537" i="2"/>
  <c r="BF537" i="2"/>
  <c r="T537" i="2"/>
  <c r="R537" i="2"/>
  <c r="P537" i="2"/>
  <c r="BI535" i="2"/>
  <c r="BH535" i="2"/>
  <c r="BG535" i="2"/>
  <c r="BF535" i="2"/>
  <c r="T535" i="2"/>
  <c r="R535" i="2"/>
  <c r="P535" i="2"/>
  <c r="BI533" i="2"/>
  <c r="BH533" i="2"/>
  <c r="BG533" i="2"/>
  <c r="BF533" i="2"/>
  <c r="T533" i="2"/>
  <c r="R533" i="2"/>
  <c r="P533" i="2"/>
  <c r="BI531" i="2"/>
  <c r="BH531" i="2"/>
  <c r="BG531" i="2"/>
  <c r="BF531" i="2"/>
  <c r="T531" i="2"/>
  <c r="R531" i="2"/>
  <c r="P531" i="2"/>
  <c r="BI529" i="2"/>
  <c r="BH529" i="2"/>
  <c r="BG529" i="2"/>
  <c r="BF529" i="2"/>
  <c r="T529" i="2"/>
  <c r="R529" i="2"/>
  <c r="P529" i="2"/>
  <c r="BI527" i="2"/>
  <c r="BH527" i="2"/>
  <c r="BG527" i="2"/>
  <c r="BF527" i="2"/>
  <c r="T527" i="2"/>
  <c r="R527" i="2"/>
  <c r="P527" i="2"/>
  <c r="BI525" i="2"/>
  <c r="BH525" i="2"/>
  <c r="BG525" i="2"/>
  <c r="BF525" i="2"/>
  <c r="T525" i="2"/>
  <c r="R525" i="2"/>
  <c r="P525" i="2"/>
  <c r="BI523" i="2"/>
  <c r="BH523" i="2"/>
  <c r="BG523" i="2"/>
  <c r="BF523" i="2"/>
  <c r="T523" i="2"/>
  <c r="R523" i="2"/>
  <c r="P523" i="2"/>
  <c r="BI521" i="2"/>
  <c r="BH521" i="2"/>
  <c r="BG521" i="2"/>
  <c r="BF521" i="2"/>
  <c r="T521" i="2"/>
  <c r="R521" i="2"/>
  <c r="P521" i="2"/>
  <c r="BI519" i="2"/>
  <c r="BH519" i="2"/>
  <c r="BG519" i="2"/>
  <c r="BF519" i="2"/>
  <c r="T519" i="2"/>
  <c r="R519" i="2"/>
  <c r="P519" i="2"/>
  <c r="BI517" i="2"/>
  <c r="BH517" i="2"/>
  <c r="BG517" i="2"/>
  <c r="BF517" i="2"/>
  <c r="T517" i="2"/>
  <c r="R517" i="2"/>
  <c r="P517" i="2"/>
  <c r="BI515" i="2"/>
  <c r="BH515" i="2"/>
  <c r="BG515" i="2"/>
  <c r="BF515" i="2"/>
  <c r="T515" i="2"/>
  <c r="R515" i="2"/>
  <c r="P515" i="2"/>
  <c r="BI513" i="2"/>
  <c r="BH513" i="2"/>
  <c r="BG513" i="2"/>
  <c r="BF513" i="2"/>
  <c r="T513" i="2"/>
  <c r="R513" i="2"/>
  <c r="P513" i="2"/>
  <c r="BI511" i="2"/>
  <c r="BH511" i="2"/>
  <c r="BG511" i="2"/>
  <c r="BF511" i="2"/>
  <c r="T511" i="2"/>
  <c r="R511" i="2"/>
  <c r="P511" i="2"/>
  <c r="BI509" i="2"/>
  <c r="BH509" i="2"/>
  <c r="BG509" i="2"/>
  <c r="BF509" i="2"/>
  <c r="T509" i="2"/>
  <c r="R509" i="2"/>
  <c r="P509" i="2"/>
  <c r="BI507" i="2"/>
  <c r="BH507" i="2"/>
  <c r="BG507" i="2"/>
  <c r="BF507" i="2"/>
  <c r="T507" i="2"/>
  <c r="R507" i="2"/>
  <c r="P507" i="2"/>
  <c r="BI505" i="2"/>
  <c r="BH505" i="2"/>
  <c r="BG505" i="2"/>
  <c r="BF505" i="2"/>
  <c r="T505" i="2"/>
  <c r="R505" i="2"/>
  <c r="P505" i="2"/>
  <c r="BI503" i="2"/>
  <c r="BH503" i="2"/>
  <c r="BG503" i="2"/>
  <c r="BF503" i="2"/>
  <c r="T503" i="2"/>
  <c r="R503" i="2"/>
  <c r="P503" i="2"/>
  <c r="BI501" i="2"/>
  <c r="BH501" i="2"/>
  <c r="BG501" i="2"/>
  <c r="BF501" i="2"/>
  <c r="T501" i="2"/>
  <c r="R501" i="2"/>
  <c r="P501" i="2"/>
  <c r="BI499" i="2"/>
  <c r="BH499" i="2"/>
  <c r="BG499" i="2"/>
  <c r="BF499" i="2"/>
  <c r="T499" i="2"/>
  <c r="R499" i="2"/>
  <c r="P499" i="2"/>
  <c r="BI497" i="2"/>
  <c r="BH497" i="2"/>
  <c r="BG497" i="2"/>
  <c r="BF497" i="2"/>
  <c r="T497" i="2"/>
  <c r="R497" i="2"/>
  <c r="P497" i="2"/>
  <c r="BI495" i="2"/>
  <c r="BH495" i="2"/>
  <c r="BG495" i="2"/>
  <c r="BF495" i="2"/>
  <c r="T495" i="2"/>
  <c r="R495" i="2"/>
  <c r="P495" i="2"/>
  <c r="BI493" i="2"/>
  <c r="BH493" i="2"/>
  <c r="BG493" i="2"/>
  <c r="BF493" i="2"/>
  <c r="T493" i="2"/>
  <c r="R493" i="2"/>
  <c r="P493" i="2"/>
  <c r="BI491" i="2"/>
  <c r="BH491" i="2"/>
  <c r="BG491" i="2"/>
  <c r="BF491" i="2"/>
  <c r="T491" i="2"/>
  <c r="R491" i="2"/>
  <c r="P491" i="2"/>
  <c r="BI489" i="2"/>
  <c r="BH489" i="2"/>
  <c r="BG489" i="2"/>
  <c r="BF489" i="2"/>
  <c r="T489" i="2"/>
  <c r="R489" i="2"/>
  <c r="P489" i="2"/>
  <c r="BI487" i="2"/>
  <c r="BH487" i="2"/>
  <c r="BG487" i="2"/>
  <c r="BF487" i="2"/>
  <c r="T487" i="2"/>
  <c r="R487" i="2"/>
  <c r="P487" i="2"/>
  <c r="BI485" i="2"/>
  <c r="BH485" i="2"/>
  <c r="BG485" i="2"/>
  <c r="BF485" i="2"/>
  <c r="T485" i="2"/>
  <c r="R485" i="2"/>
  <c r="P485" i="2"/>
  <c r="BI483" i="2"/>
  <c r="BH483" i="2"/>
  <c r="BG483" i="2"/>
  <c r="BF483" i="2"/>
  <c r="T483" i="2"/>
  <c r="R483" i="2"/>
  <c r="P483" i="2"/>
  <c r="BI481" i="2"/>
  <c r="BH481" i="2"/>
  <c r="BG481" i="2"/>
  <c r="BF481" i="2"/>
  <c r="T481" i="2"/>
  <c r="R481" i="2"/>
  <c r="P481" i="2"/>
  <c r="BI479" i="2"/>
  <c r="BH479" i="2"/>
  <c r="BG479" i="2"/>
  <c r="BF479" i="2"/>
  <c r="T479" i="2"/>
  <c r="R479" i="2"/>
  <c r="P479" i="2"/>
  <c r="BI477" i="2"/>
  <c r="BH477" i="2"/>
  <c r="BG477" i="2"/>
  <c r="BF477" i="2"/>
  <c r="T477" i="2"/>
  <c r="R477" i="2"/>
  <c r="P477" i="2"/>
  <c r="BI475" i="2"/>
  <c r="BH475" i="2"/>
  <c r="BG475" i="2"/>
  <c r="BF475" i="2"/>
  <c r="T475" i="2"/>
  <c r="R475" i="2"/>
  <c r="P475" i="2"/>
  <c r="BI473" i="2"/>
  <c r="BH473" i="2"/>
  <c r="BG473" i="2"/>
  <c r="BF473" i="2"/>
  <c r="T473" i="2"/>
  <c r="R473" i="2"/>
  <c r="P473" i="2"/>
  <c r="BI471" i="2"/>
  <c r="BH471" i="2"/>
  <c r="BG471" i="2"/>
  <c r="BF471" i="2"/>
  <c r="T471" i="2"/>
  <c r="R471" i="2"/>
  <c r="P471" i="2"/>
  <c r="BI469" i="2"/>
  <c r="BH469" i="2"/>
  <c r="BG469" i="2"/>
  <c r="BF469" i="2"/>
  <c r="T469" i="2"/>
  <c r="R469" i="2"/>
  <c r="P469" i="2"/>
  <c r="BI467" i="2"/>
  <c r="BH467" i="2"/>
  <c r="BG467" i="2"/>
  <c r="BF467" i="2"/>
  <c r="T467" i="2"/>
  <c r="R467" i="2"/>
  <c r="P467" i="2"/>
  <c r="BI465" i="2"/>
  <c r="BH465" i="2"/>
  <c r="BG465" i="2"/>
  <c r="BF465" i="2"/>
  <c r="T465" i="2"/>
  <c r="R465" i="2"/>
  <c r="P465" i="2"/>
  <c r="BI463" i="2"/>
  <c r="BH463" i="2"/>
  <c r="BG463" i="2"/>
  <c r="BF463" i="2"/>
  <c r="T463" i="2"/>
  <c r="R463" i="2"/>
  <c r="P463" i="2"/>
  <c r="BI461" i="2"/>
  <c r="BH461" i="2"/>
  <c r="BG461" i="2"/>
  <c r="BF461" i="2"/>
  <c r="T461" i="2"/>
  <c r="R461" i="2"/>
  <c r="P461" i="2"/>
  <c r="BI459" i="2"/>
  <c r="BH459" i="2"/>
  <c r="BG459" i="2"/>
  <c r="BF459" i="2"/>
  <c r="T459" i="2"/>
  <c r="R459" i="2"/>
  <c r="P459" i="2"/>
  <c r="BI457" i="2"/>
  <c r="BH457" i="2"/>
  <c r="BG457" i="2"/>
  <c r="BF457" i="2"/>
  <c r="T457" i="2"/>
  <c r="R457" i="2"/>
  <c r="P457" i="2"/>
  <c r="BI455" i="2"/>
  <c r="BH455" i="2"/>
  <c r="BG455" i="2"/>
  <c r="BF455" i="2"/>
  <c r="T455" i="2"/>
  <c r="R455" i="2"/>
  <c r="P455" i="2"/>
  <c r="BI453" i="2"/>
  <c r="BH453" i="2"/>
  <c r="BG453" i="2"/>
  <c r="BF453" i="2"/>
  <c r="T453" i="2"/>
  <c r="R453" i="2"/>
  <c r="P453" i="2"/>
  <c r="BI451" i="2"/>
  <c r="BH451" i="2"/>
  <c r="BG451" i="2"/>
  <c r="BF451" i="2"/>
  <c r="T451" i="2"/>
  <c r="R451" i="2"/>
  <c r="P451" i="2"/>
  <c r="BI449" i="2"/>
  <c r="BH449" i="2"/>
  <c r="BG449" i="2"/>
  <c r="BF449" i="2"/>
  <c r="T449" i="2"/>
  <c r="R449" i="2"/>
  <c r="P449" i="2"/>
  <c r="BI447" i="2"/>
  <c r="BH447" i="2"/>
  <c r="BG447" i="2"/>
  <c r="BF447" i="2"/>
  <c r="T447" i="2"/>
  <c r="R447" i="2"/>
  <c r="P447" i="2"/>
  <c r="BI445" i="2"/>
  <c r="BH445" i="2"/>
  <c r="BG445" i="2"/>
  <c r="BF445" i="2"/>
  <c r="T445" i="2"/>
  <c r="R445" i="2"/>
  <c r="P445" i="2"/>
  <c r="BI443" i="2"/>
  <c r="BH443" i="2"/>
  <c r="BG443" i="2"/>
  <c r="BF443" i="2"/>
  <c r="T443" i="2"/>
  <c r="R443" i="2"/>
  <c r="P443" i="2"/>
  <c r="BI441" i="2"/>
  <c r="BH441" i="2"/>
  <c r="BG441" i="2"/>
  <c r="BF441" i="2"/>
  <c r="T441" i="2"/>
  <c r="R441" i="2"/>
  <c r="P441" i="2"/>
  <c r="BI439" i="2"/>
  <c r="BH439" i="2"/>
  <c r="BG439" i="2"/>
  <c r="BF439" i="2"/>
  <c r="T439" i="2"/>
  <c r="R439" i="2"/>
  <c r="P439" i="2"/>
  <c r="BI437" i="2"/>
  <c r="BH437" i="2"/>
  <c r="BG437" i="2"/>
  <c r="BF437" i="2"/>
  <c r="T437" i="2"/>
  <c r="R437" i="2"/>
  <c r="P437" i="2"/>
  <c r="BI435" i="2"/>
  <c r="BH435" i="2"/>
  <c r="BG435" i="2"/>
  <c r="BF435" i="2"/>
  <c r="T435" i="2"/>
  <c r="R435" i="2"/>
  <c r="P435" i="2"/>
  <c r="BI433" i="2"/>
  <c r="BH433" i="2"/>
  <c r="BG433" i="2"/>
  <c r="BF433" i="2"/>
  <c r="T433" i="2"/>
  <c r="R433" i="2"/>
  <c r="P433" i="2"/>
  <c r="BI431" i="2"/>
  <c r="BH431" i="2"/>
  <c r="BG431" i="2"/>
  <c r="BF431" i="2"/>
  <c r="T431" i="2"/>
  <c r="R431" i="2"/>
  <c r="P431" i="2"/>
  <c r="BI429" i="2"/>
  <c r="BH429" i="2"/>
  <c r="BG429" i="2"/>
  <c r="BF429" i="2"/>
  <c r="T429" i="2"/>
  <c r="R429" i="2"/>
  <c r="P429" i="2"/>
  <c r="BI427" i="2"/>
  <c r="BH427" i="2"/>
  <c r="BG427" i="2"/>
  <c r="BF427" i="2"/>
  <c r="T427" i="2"/>
  <c r="R427" i="2"/>
  <c r="P427" i="2"/>
  <c r="BI425" i="2"/>
  <c r="BH425" i="2"/>
  <c r="BG425" i="2"/>
  <c r="BF425" i="2"/>
  <c r="T425" i="2"/>
  <c r="R425" i="2"/>
  <c r="P425" i="2"/>
  <c r="BI423" i="2"/>
  <c r="BH423" i="2"/>
  <c r="BG423" i="2"/>
  <c r="BF423" i="2"/>
  <c r="T423" i="2"/>
  <c r="R423" i="2"/>
  <c r="P423" i="2"/>
  <c r="BI421" i="2"/>
  <c r="BH421" i="2"/>
  <c r="BG421" i="2"/>
  <c r="BF421" i="2"/>
  <c r="T421" i="2"/>
  <c r="R421" i="2"/>
  <c r="P421" i="2"/>
  <c r="BI419" i="2"/>
  <c r="BH419" i="2"/>
  <c r="BG419" i="2"/>
  <c r="BF419" i="2"/>
  <c r="T419" i="2"/>
  <c r="R419" i="2"/>
  <c r="P419" i="2"/>
  <c r="BI417" i="2"/>
  <c r="BH417" i="2"/>
  <c r="BG417" i="2"/>
  <c r="BF417" i="2"/>
  <c r="T417" i="2"/>
  <c r="R417" i="2"/>
  <c r="P417" i="2"/>
  <c r="BI415" i="2"/>
  <c r="BH415" i="2"/>
  <c r="BG415" i="2"/>
  <c r="BF415" i="2"/>
  <c r="T415" i="2"/>
  <c r="R415" i="2"/>
  <c r="P415" i="2"/>
  <c r="BI413" i="2"/>
  <c r="BH413" i="2"/>
  <c r="BG413" i="2"/>
  <c r="BF413" i="2"/>
  <c r="T413" i="2"/>
  <c r="R413" i="2"/>
  <c r="P413" i="2"/>
  <c r="BI411" i="2"/>
  <c r="BH411" i="2"/>
  <c r="BG411" i="2"/>
  <c r="BF411" i="2"/>
  <c r="T411" i="2"/>
  <c r="R411" i="2"/>
  <c r="P411" i="2"/>
  <c r="BI409" i="2"/>
  <c r="BH409" i="2"/>
  <c r="BG409" i="2"/>
  <c r="BF409" i="2"/>
  <c r="T409" i="2"/>
  <c r="R409" i="2"/>
  <c r="P409" i="2"/>
  <c r="BI407" i="2"/>
  <c r="BH407" i="2"/>
  <c r="BG407" i="2"/>
  <c r="BF407" i="2"/>
  <c r="T407" i="2"/>
  <c r="R407" i="2"/>
  <c r="P407" i="2"/>
  <c r="BI405" i="2"/>
  <c r="BH405" i="2"/>
  <c r="BG405" i="2"/>
  <c r="BF405" i="2"/>
  <c r="T405" i="2"/>
  <c r="R405" i="2"/>
  <c r="P405" i="2"/>
  <c r="BI403" i="2"/>
  <c r="BH403" i="2"/>
  <c r="BG403" i="2"/>
  <c r="BF403" i="2"/>
  <c r="T403" i="2"/>
  <c r="R403" i="2"/>
  <c r="P403" i="2"/>
  <c r="BI401" i="2"/>
  <c r="BH401" i="2"/>
  <c r="BG401" i="2"/>
  <c r="BF401" i="2"/>
  <c r="T401" i="2"/>
  <c r="R401" i="2"/>
  <c r="P401" i="2"/>
  <c r="BI399" i="2"/>
  <c r="BH399" i="2"/>
  <c r="BG399" i="2"/>
  <c r="BF399" i="2"/>
  <c r="T399" i="2"/>
  <c r="R399" i="2"/>
  <c r="P399" i="2"/>
  <c r="BI397" i="2"/>
  <c r="BH397" i="2"/>
  <c r="BG397" i="2"/>
  <c r="BF397" i="2"/>
  <c r="T397" i="2"/>
  <c r="R397" i="2"/>
  <c r="P397" i="2"/>
  <c r="BI395" i="2"/>
  <c r="BH395" i="2"/>
  <c r="BG395" i="2"/>
  <c r="BF395" i="2"/>
  <c r="T395" i="2"/>
  <c r="R395" i="2"/>
  <c r="P395" i="2"/>
  <c r="BI393" i="2"/>
  <c r="BH393" i="2"/>
  <c r="BG393" i="2"/>
  <c r="BF393" i="2"/>
  <c r="T393" i="2"/>
  <c r="R393" i="2"/>
  <c r="P393" i="2"/>
  <c r="BI391" i="2"/>
  <c r="BH391" i="2"/>
  <c r="BG391" i="2"/>
  <c r="BF391" i="2"/>
  <c r="T391" i="2"/>
  <c r="R391" i="2"/>
  <c r="P391" i="2"/>
  <c r="BI389" i="2"/>
  <c r="BH389" i="2"/>
  <c r="BG389" i="2"/>
  <c r="BF389" i="2"/>
  <c r="T389" i="2"/>
  <c r="R389" i="2"/>
  <c r="P389" i="2"/>
  <c r="BI387" i="2"/>
  <c r="BH387" i="2"/>
  <c r="BG387" i="2"/>
  <c r="BF387" i="2"/>
  <c r="T387" i="2"/>
  <c r="R387" i="2"/>
  <c r="P387" i="2"/>
  <c r="BI385" i="2"/>
  <c r="BH385" i="2"/>
  <c r="BG385" i="2"/>
  <c r="BF385" i="2"/>
  <c r="T385" i="2"/>
  <c r="R385" i="2"/>
  <c r="P385" i="2"/>
  <c r="BI383" i="2"/>
  <c r="BH383" i="2"/>
  <c r="BG383" i="2"/>
  <c r="BF383" i="2"/>
  <c r="T383" i="2"/>
  <c r="R383" i="2"/>
  <c r="P383" i="2"/>
  <c r="BI381" i="2"/>
  <c r="BH381" i="2"/>
  <c r="BG381" i="2"/>
  <c r="BF381" i="2"/>
  <c r="T381" i="2"/>
  <c r="R381" i="2"/>
  <c r="P381" i="2"/>
  <c r="BI379" i="2"/>
  <c r="BH379" i="2"/>
  <c r="BG379" i="2"/>
  <c r="BF379" i="2"/>
  <c r="T379" i="2"/>
  <c r="R379" i="2"/>
  <c r="P379" i="2"/>
  <c r="BI377" i="2"/>
  <c r="BH377" i="2"/>
  <c r="BG377" i="2"/>
  <c r="BF377" i="2"/>
  <c r="T377" i="2"/>
  <c r="R377" i="2"/>
  <c r="P377" i="2"/>
  <c r="BI375" i="2"/>
  <c r="BH375" i="2"/>
  <c r="BG375" i="2"/>
  <c r="BF375" i="2"/>
  <c r="T375" i="2"/>
  <c r="R375" i="2"/>
  <c r="P375" i="2"/>
  <c r="BI373" i="2"/>
  <c r="BH373" i="2"/>
  <c r="BG373" i="2"/>
  <c r="BF373" i="2"/>
  <c r="T373" i="2"/>
  <c r="R373" i="2"/>
  <c r="P373" i="2"/>
  <c r="BI371" i="2"/>
  <c r="BH371" i="2"/>
  <c r="BG371" i="2"/>
  <c r="BF371" i="2"/>
  <c r="T371" i="2"/>
  <c r="R371" i="2"/>
  <c r="P371" i="2"/>
  <c r="BI369" i="2"/>
  <c r="BH369" i="2"/>
  <c r="BG369" i="2"/>
  <c r="BF369" i="2"/>
  <c r="T369" i="2"/>
  <c r="R369" i="2"/>
  <c r="P369" i="2"/>
  <c r="BI367" i="2"/>
  <c r="BH367" i="2"/>
  <c r="BG367" i="2"/>
  <c r="BF367" i="2"/>
  <c r="T367" i="2"/>
  <c r="R367" i="2"/>
  <c r="P367" i="2"/>
  <c r="BI365" i="2"/>
  <c r="BH365" i="2"/>
  <c r="BG365" i="2"/>
  <c r="BF365" i="2"/>
  <c r="T365" i="2"/>
  <c r="R365" i="2"/>
  <c r="P365" i="2"/>
  <c r="BI363" i="2"/>
  <c r="BH363" i="2"/>
  <c r="BG363" i="2"/>
  <c r="BF363" i="2"/>
  <c r="T363" i="2"/>
  <c r="R363" i="2"/>
  <c r="P363" i="2"/>
  <c r="BI361" i="2"/>
  <c r="BH361" i="2"/>
  <c r="BG361" i="2"/>
  <c r="BF361" i="2"/>
  <c r="T361" i="2"/>
  <c r="R361" i="2"/>
  <c r="P361" i="2"/>
  <c r="BI359" i="2"/>
  <c r="BH359" i="2"/>
  <c r="BG359" i="2"/>
  <c r="BF359" i="2"/>
  <c r="T359" i="2"/>
  <c r="R359" i="2"/>
  <c r="P359" i="2"/>
  <c r="BI357" i="2"/>
  <c r="BH357" i="2"/>
  <c r="BG357" i="2"/>
  <c r="BF357" i="2"/>
  <c r="T357" i="2"/>
  <c r="R357" i="2"/>
  <c r="P357" i="2"/>
  <c r="BI355" i="2"/>
  <c r="BH355" i="2"/>
  <c r="BG355" i="2"/>
  <c r="BF355" i="2"/>
  <c r="T355" i="2"/>
  <c r="R355" i="2"/>
  <c r="P355" i="2"/>
  <c r="BI353" i="2"/>
  <c r="BH353" i="2"/>
  <c r="BG353" i="2"/>
  <c r="BF353" i="2"/>
  <c r="T353" i="2"/>
  <c r="R353" i="2"/>
  <c r="P353" i="2"/>
  <c r="BI351" i="2"/>
  <c r="BH351" i="2"/>
  <c r="BG351" i="2"/>
  <c r="BF351" i="2"/>
  <c r="T351" i="2"/>
  <c r="R351" i="2"/>
  <c r="P351" i="2"/>
  <c r="BI349" i="2"/>
  <c r="BH349" i="2"/>
  <c r="BG349" i="2"/>
  <c r="BF349" i="2"/>
  <c r="T349" i="2"/>
  <c r="R349" i="2"/>
  <c r="P349" i="2"/>
  <c r="BI347" i="2"/>
  <c r="BH347" i="2"/>
  <c r="BG347" i="2"/>
  <c r="BF347" i="2"/>
  <c r="T347" i="2"/>
  <c r="R347" i="2"/>
  <c r="P347" i="2"/>
  <c r="BI345" i="2"/>
  <c r="BH345" i="2"/>
  <c r="BG345" i="2"/>
  <c r="BF345" i="2"/>
  <c r="T345" i="2"/>
  <c r="R345" i="2"/>
  <c r="P345" i="2"/>
  <c r="BI343" i="2"/>
  <c r="BH343" i="2"/>
  <c r="BG343" i="2"/>
  <c r="BF343" i="2"/>
  <c r="T343" i="2"/>
  <c r="R343" i="2"/>
  <c r="P343" i="2"/>
  <c r="BI341" i="2"/>
  <c r="BH341" i="2"/>
  <c r="BG341" i="2"/>
  <c r="BF341" i="2"/>
  <c r="T341" i="2"/>
  <c r="R341" i="2"/>
  <c r="P341" i="2"/>
  <c r="BI339" i="2"/>
  <c r="BH339" i="2"/>
  <c r="BG339" i="2"/>
  <c r="BF339" i="2"/>
  <c r="T339" i="2"/>
  <c r="R339" i="2"/>
  <c r="P339" i="2"/>
  <c r="BI337" i="2"/>
  <c r="BH337" i="2"/>
  <c r="BG337" i="2"/>
  <c r="BF337" i="2"/>
  <c r="T337" i="2"/>
  <c r="R337" i="2"/>
  <c r="P337" i="2"/>
  <c r="BI335" i="2"/>
  <c r="BH335" i="2"/>
  <c r="BG335" i="2"/>
  <c r="BF335" i="2"/>
  <c r="T335" i="2"/>
  <c r="R335" i="2"/>
  <c r="P335" i="2"/>
  <c r="BI333" i="2"/>
  <c r="BH333" i="2"/>
  <c r="BG333" i="2"/>
  <c r="BF333" i="2"/>
  <c r="T333" i="2"/>
  <c r="R333" i="2"/>
  <c r="P333" i="2"/>
  <c r="BI331" i="2"/>
  <c r="BH331" i="2"/>
  <c r="BG331" i="2"/>
  <c r="BF331" i="2"/>
  <c r="T331" i="2"/>
  <c r="R331" i="2"/>
  <c r="P331" i="2"/>
  <c r="BI329" i="2"/>
  <c r="BH329" i="2"/>
  <c r="BG329" i="2"/>
  <c r="BF329" i="2"/>
  <c r="T329" i="2"/>
  <c r="R329" i="2"/>
  <c r="P329" i="2"/>
  <c r="BI327" i="2"/>
  <c r="BH327" i="2"/>
  <c r="BG327" i="2"/>
  <c r="BF327" i="2"/>
  <c r="T327" i="2"/>
  <c r="R327" i="2"/>
  <c r="P327" i="2"/>
  <c r="BI325" i="2"/>
  <c r="BH325" i="2"/>
  <c r="BG325" i="2"/>
  <c r="BF325" i="2"/>
  <c r="T325" i="2"/>
  <c r="R325" i="2"/>
  <c r="P325" i="2"/>
  <c r="BI323" i="2"/>
  <c r="BH323" i="2"/>
  <c r="BG323" i="2"/>
  <c r="BF323" i="2"/>
  <c r="T323" i="2"/>
  <c r="R323" i="2"/>
  <c r="P323" i="2"/>
  <c r="BI321" i="2"/>
  <c r="BH321" i="2"/>
  <c r="BG321" i="2"/>
  <c r="BF321" i="2"/>
  <c r="T321" i="2"/>
  <c r="R321" i="2"/>
  <c r="P321" i="2"/>
  <c r="BI319" i="2"/>
  <c r="BH319" i="2"/>
  <c r="BG319" i="2"/>
  <c r="BF319" i="2"/>
  <c r="T319" i="2"/>
  <c r="R319" i="2"/>
  <c r="P319" i="2"/>
  <c r="BI317" i="2"/>
  <c r="BH317" i="2"/>
  <c r="BG317" i="2"/>
  <c r="BF317" i="2"/>
  <c r="T317" i="2"/>
  <c r="R317" i="2"/>
  <c r="P317" i="2"/>
  <c r="BI315" i="2"/>
  <c r="BH315" i="2"/>
  <c r="BG315" i="2"/>
  <c r="BF315" i="2"/>
  <c r="T315" i="2"/>
  <c r="R315" i="2"/>
  <c r="P315" i="2"/>
  <c r="BI313" i="2"/>
  <c r="BH313" i="2"/>
  <c r="BG313" i="2"/>
  <c r="BF313" i="2"/>
  <c r="T313" i="2"/>
  <c r="R313" i="2"/>
  <c r="P313" i="2"/>
  <c r="BI311" i="2"/>
  <c r="BH311" i="2"/>
  <c r="BG311" i="2"/>
  <c r="BF311" i="2"/>
  <c r="T311" i="2"/>
  <c r="R311" i="2"/>
  <c r="P311" i="2"/>
  <c r="BI309" i="2"/>
  <c r="BH309" i="2"/>
  <c r="BG309" i="2"/>
  <c r="BF309" i="2"/>
  <c r="T309" i="2"/>
  <c r="R309" i="2"/>
  <c r="P309" i="2"/>
  <c r="BI307" i="2"/>
  <c r="BH307" i="2"/>
  <c r="BG307" i="2"/>
  <c r="BF307" i="2"/>
  <c r="T307" i="2"/>
  <c r="R307" i="2"/>
  <c r="P307" i="2"/>
  <c r="BI305" i="2"/>
  <c r="BH305" i="2"/>
  <c r="BG305" i="2"/>
  <c r="BF305" i="2"/>
  <c r="T305" i="2"/>
  <c r="R305" i="2"/>
  <c r="P305" i="2"/>
  <c r="BI303" i="2"/>
  <c r="BH303" i="2"/>
  <c r="BG303" i="2"/>
  <c r="BF303" i="2"/>
  <c r="T303" i="2"/>
  <c r="R303" i="2"/>
  <c r="P303" i="2"/>
  <c r="BI301" i="2"/>
  <c r="BH301" i="2"/>
  <c r="BG301" i="2"/>
  <c r="BF301" i="2"/>
  <c r="T301" i="2"/>
  <c r="R301" i="2"/>
  <c r="P301" i="2"/>
  <c r="BI299" i="2"/>
  <c r="BH299" i="2"/>
  <c r="BG299" i="2"/>
  <c r="BF299" i="2"/>
  <c r="T299" i="2"/>
  <c r="R299" i="2"/>
  <c r="P299" i="2"/>
  <c r="BI297" i="2"/>
  <c r="BH297" i="2"/>
  <c r="BG297" i="2"/>
  <c r="BF297" i="2"/>
  <c r="T297" i="2"/>
  <c r="R297" i="2"/>
  <c r="P297" i="2"/>
  <c r="BI295" i="2"/>
  <c r="BH295" i="2"/>
  <c r="BG295" i="2"/>
  <c r="BF295" i="2"/>
  <c r="T295" i="2"/>
  <c r="R295" i="2"/>
  <c r="P295" i="2"/>
  <c r="BI293" i="2"/>
  <c r="BH293" i="2"/>
  <c r="BG293" i="2"/>
  <c r="BF293" i="2"/>
  <c r="T293" i="2"/>
  <c r="R293" i="2"/>
  <c r="P293" i="2"/>
  <c r="BI291" i="2"/>
  <c r="BH291" i="2"/>
  <c r="BG291" i="2"/>
  <c r="BF291" i="2"/>
  <c r="T291" i="2"/>
  <c r="R291" i="2"/>
  <c r="P291" i="2"/>
  <c r="BI289" i="2"/>
  <c r="BH289" i="2"/>
  <c r="BG289" i="2"/>
  <c r="BF289" i="2"/>
  <c r="T289" i="2"/>
  <c r="R289" i="2"/>
  <c r="P289" i="2"/>
  <c r="BI287" i="2"/>
  <c r="BH287" i="2"/>
  <c r="BG287" i="2"/>
  <c r="BF287" i="2"/>
  <c r="T287" i="2"/>
  <c r="R287" i="2"/>
  <c r="P287" i="2"/>
  <c r="BI285" i="2"/>
  <c r="BH285" i="2"/>
  <c r="BG285" i="2"/>
  <c r="BF285" i="2"/>
  <c r="T285" i="2"/>
  <c r="R285" i="2"/>
  <c r="P285" i="2"/>
  <c r="BI283" i="2"/>
  <c r="BH283" i="2"/>
  <c r="BG283" i="2"/>
  <c r="BF283" i="2"/>
  <c r="T283" i="2"/>
  <c r="R283" i="2"/>
  <c r="P283" i="2"/>
  <c r="BI281" i="2"/>
  <c r="BH281" i="2"/>
  <c r="BG281" i="2"/>
  <c r="BF281" i="2"/>
  <c r="T281" i="2"/>
  <c r="R281" i="2"/>
  <c r="P281" i="2"/>
  <c r="BI279" i="2"/>
  <c r="BH279" i="2"/>
  <c r="BG279" i="2"/>
  <c r="BF279" i="2"/>
  <c r="T279" i="2"/>
  <c r="R279" i="2"/>
  <c r="P279" i="2"/>
  <c r="BI277" i="2"/>
  <c r="BH277" i="2"/>
  <c r="BG277" i="2"/>
  <c r="BF277" i="2"/>
  <c r="T277" i="2"/>
  <c r="R277" i="2"/>
  <c r="P277" i="2"/>
  <c r="BI275" i="2"/>
  <c r="BH275" i="2"/>
  <c r="BG275" i="2"/>
  <c r="BF275" i="2"/>
  <c r="T275" i="2"/>
  <c r="R275" i="2"/>
  <c r="P275" i="2"/>
  <c r="BI273" i="2"/>
  <c r="BH273" i="2"/>
  <c r="BG273" i="2"/>
  <c r="BF273" i="2"/>
  <c r="T273" i="2"/>
  <c r="R273" i="2"/>
  <c r="P273" i="2"/>
  <c r="BI271" i="2"/>
  <c r="BH271" i="2"/>
  <c r="BG271" i="2"/>
  <c r="BF271" i="2"/>
  <c r="T271" i="2"/>
  <c r="R271" i="2"/>
  <c r="P271" i="2"/>
  <c r="BI269" i="2"/>
  <c r="BH269" i="2"/>
  <c r="BG269" i="2"/>
  <c r="BF269" i="2"/>
  <c r="T269" i="2"/>
  <c r="R269" i="2"/>
  <c r="P269" i="2"/>
  <c r="BI267" i="2"/>
  <c r="BH267" i="2"/>
  <c r="BG267" i="2"/>
  <c r="BF267" i="2"/>
  <c r="T267" i="2"/>
  <c r="R267" i="2"/>
  <c r="P267" i="2"/>
  <c r="BI265" i="2"/>
  <c r="BH265" i="2"/>
  <c r="BG265" i="2"/>
  <c r="BF265" i="2"/>
  <c r="T265" i="2"/>
  <c r="R265" i="2"/>
  <c r="P265" i="2"/>
  <c r="BI263" i="2"/>
  <c r="BH263" i="2"/>
  <c r="BG263" i="2"/>
  <c r="BF263" i="2"/>
  <c r="T263" i="2"/>
  <c r="R263" i="2"/>
  <c r="P263" i="2"/>
  <c r="BI261" i="2"/>
  <c r="BH261" i="2"/>
  <c r="BG261" i="2"/>
  <c r="BF261" i="2"/>
  <c r="T261" i="2"/>
  <c r="R261" i="2"/>
  <c r="P261" i="2"/>
  <c r="BI259" i="2"/>
  <c r="BH259" i="2"/>
  <c r="BG259" i="2"/>
  <c r="BF259" i="2"/>
  <c r="T259" i="2"/>
  <c r="R259" i="2"/>
  <c r="P259" i="2"/>
  <c r="BI257" i="2"/>
  <c r="BH257" i="2"/>
  <c r="BG257" i="2"/>
  <c r="BF257" i="2"/>
  <c r="T257" i="2"/>
  <c r="R257" i="2"/>
  <c r="P257" i="2"/>
  <c r="BI255" i="2"/>
  <c r="BH255" i="2"/>
  <c r="BG255" i="2"/>
  <c r="BF255" i="2"/>
  <c r="T255" i="2"/>
  <c r="R255" i="2"/>
  <c r="P255" i="2"/>
  <c r="BI253" i="2"/>
  <c r="BH253" i="2"/>
  <c r="BG253" i="2"/>
  <c r="BF253" i="2"/>
  <c r="T253" i="2"/>
  <c r="R253" i="2"/>
  <c r="P253" i="2"/>
  <c r="BI251" i="2"/>
  <c r="BH251" i="2"/>
  <c r="BG251" i="2"/>
  <c r="BF251" i="2"/>
  <c r="T251" i="2"/>
  <c r="R251" i="2"/>
  <c r="P251" i="2"/>
  <c r="BI249" i="2"/>
  <c r="BH249" i="2"/>
  <c r="BG249" i="2"/>
  <c r="BF249" i="2"/>
  <c r="T249" i="2"/>
  <c r="R249" i="2"/>
  <c r="P249" i="2"/>
  <c r="BI247" i="2"/>
  <c r="BH247" i="2"/>
  <c r="BG247" i="2"/>
  <c r="BF247" i="2"/>
  <c r="T247" i="2"/>
  <c r="R247" i="2"/>
  <c r="P247" i="2"/>
  <c r="BI245" i="2"/>
  <c r="BH245" i="2"/>
  <c r="BG245" i="2"/>
  <c r="BF245" i="2"/>
  <c r="T245" i="2"/>
  <c r="R245" i="2"/>
  <c r="P245" i="2"/>
  <c r="BI243" i="2"/>
  <c r="BH243" i="2"/>
  <c r="BG243" i="2"/>
  <c r="BF243" i="2"/>
  <c r="T243" i="2"/>
  <c r="R243" i="2"/>
  <c r="P243" i="2"/>
  <c r="BI241" i="2"/>
  <c r="BH241" i="2"/>
  <c r="BG241" i="2"/>
  <c r="BF241" i="2"/>
  <c r="T241" i="2"/>
  <c r="R241" i="2"/>
  <c r="P241" i="2"/>
  <c r="BI239" i="2"/>
  <c r="BH239" i="2"/>
  <c r="BG239" i="2"/>
  <c r="BF239" i="2"/>
  <c r="T239" i="2"/>
  <c r="R239" i="2"/>
  <c r="P239" i="2"/>
  <c r="BI237" i="2"/>
  <c r="BH237" i="2"/>
  <c r="BG237" i="2"/>
  <c r="BF237" i="2"/>
  <c r="T237" i="2"/>
  <c r="R237" i="2"/>
  <c r="P237" i="2"/>
  <c r="BI235" i="2"/>
  <c r="BH235" i="2"/>
  <c r="BG235" i="2"/>
  <c r="BF235" i="2"/>
  <c r="T235" i="2"/>
  <c r="R235" i="2"/>
  <c r="P235" i="2"/>
  <c r="BI233" i="2"/>
  <c r="BH233" i="2"/>
  <c r="BG233" i="2"/>
  <c r="BF233" i="2"/>
  <c r="T233" i="2"/>
  <c r="R233" i="2"/>
  <c r="P233" i="2"/>
  <c r="BI231" i="2"/>
  <c r="BH231" i="2"/>
  <c r="BG231" i="2"/>
  <c r="BF231" i="2"/>
  <c r="T231" i="2"/>
  <c r="R231" i="2"/>
  <c r="P231" i="2"/>
  <c r="BI229" i="2"/>
  <c r="BH229" i="2"/>
  <c r="BG229" i="2"/>
  <c r="BF229" i="2"/>
  <c r="T229" i="2"/>
  <c r="R229" i="2"/>
  <c r="P229" i="2"/>
  <c r="BI227" i="2"/>
  <c r="BH227" i="2"/>
  <c r="BG227" i="2"/>
  <c r="BF227" i="2"/>
  <c r="T227" i="2"/>
  <c r="R227" i="2"/>
  <c r="P227" i="2"/>
  <c r="BI225" i="2"/>
  <c r="BH225" i="2"/>
  <c r="BG225" i="2"/>
  <c r="BF225" i="2"/>
  <c r="T225" i="2"/>
  <c r="R225" i="2"/>
  <c r="P225" i="2"/>
  <c r="BI223" i="2"/>
  <c r="BH223" i="2"/>
  <c r="BG223" i="2"/>
  <c r="BF223" i="2"/>
  <c r="T223" i="2"/>
  <c r="R223" i="2"/>
  <c r="P223" i="2"/>
  <c r="BI221" i="2"/>
  <c r="BH221" i="2"/>
  <c r="BG221" i="2"/>
  <c r="BF221" i="2"/>
  <c r="T221" i="2"/>
  <c r="R221" i="2"/>
  <c r="P221" i="2"/>
  <c r="BI219" i="2"/>
  <c r="BH219" i="2"/>
  <c r="BG219" i="2"/>
  <c r="BF219" i="2"/>
  <c r="T219" i="2"/>
  <c r="R219" i="2"/>
  <c r="P219" i="2"/>
  <c r="BI217" i="2"/>
  <c r="BH217" i="2"/>
  <c r="BG217" i="2"/>
  <c r="BF217" i="2"/>
  <c r="T217" i="2"/>
  <c r="R217" i="2"/>
  <c r="P217" i="2"/>
  <c r="BI215" i="2"/>
  <c r="BH215" i="2"/>
  <c r="BG215" i="2"/>
  <c r="BF215" i="2"/>
  <c r="T215" i="2"/>
  <c r="R215" i="2"/>
  <c r="P215" i="2"/>
  <c r="BI213" i="2"/>
  <c r="BH213" i="2"/>
  <c r="BG213" i="2"/>
  <c r="BF213" i="2"/>
  <c r="T213" i="2"/>
  <c r="R213" i="2"/>
  <c r="P213" i="2"/>
  <c r="BI211" i="2"/>
  <c r="BH211" i="2"/>
  <c r="BG211" i="2"/>
  <c r="BF211" i="2"/>
  <c r="T211" i="2"/>
  <c r="R211" i="2"/>
  <c r="P211" i="2"/>
  <c r="BI209" i="2"/>
  <c r="BH209" i="2"/>
  <c r="BG209" i="2"/>
  <c r="BF209" i="2"/>
  <c r="T209" i="2"/>
  <c r="R209" i="2"/>
  <c r="P209" i="2"/>
  <c r="BI207" i="2"/>
  <c r="BH207" i="2"/>
  <c r="BG207" i="2"/>
  <c r="BF207" i="2"/>
  <c r="T207" i="2"/>
  <c r="R207" i="2"/>
  <c r="P207" i="2"/>
  <c r="BI205" i="2"/>
  <c r="BH205" i="2"/>
  <c r="BG205" i="2"/>
  <c r="BF205" i="2"/>
  <c r="T205" i="2"/>
  <c r="R205" i="2"/>
  <c r="P205" i="2"/>
  <c r="BI203" i="2"/>
  <c r="BH203" i="2"/>
  <c r="BG203" i="2"/>
  <c r="BF203" i="2"/>
  <c r="T203" i="2"/>
  <c r="R203" i="2"/>
  <c r="P203" i="2"/>
  <c r="BI201" i="2"/>
  <c r="BH201" i="2"/>
  <c r="BG201" i="2"/>
  <c r="BF201" i="2"/>
  <c r="T201" i="2"/>
  <c r="R201" i="2"/>
  <c r="P201" i="2"/>
  <c r="BI199" i="2"/>
  <c r="BH199" i="2"/>
  <c r="BG199" i="2"/>
  <c r="BF199" i="2"/>
  <c r="T199" i="2"/>
  <c r="R199" i="2"/>
  <c r="P199" i="2"/>
  <c r="BI197" i="2"/>
  <c r="BH197" i="2"/>
  <c r="BG197" i="2"/>
  <c r="BF197" i="2"/>
  <c r="T197" i="2"/>
  <c r="R197" i="2"/>
  <c r="P197" i="2"/>
  <c r="BI195" i="2"/>
  <c r="BH195" i="2"/>
  <c r="BG195" i="2"/>
  <c r="BF195" i="2"/>
  <c r="T195" i="2"/>
  <c r="R195" i="2"/>
  <c r="P195" i="2"/>
  <c r="BI193" i="2"/>
  <c r="BH193" i="2"/>
  <c r="BG193" i="2"/>
  <c r="BF193" i="2"/>
  <c r="T193" i="2"/>
  <c r="R193" i="2"/>
  <c r="P193" i="2"/>
  <c r="BI191" i="2"/>
  <c r="BH191" i="2"/>
  <c r="BG191" i="2"/>
  <c r="BF191" i="2"/>
  <c r="T191" i="2"/>
  <c r="R191" i="2"/>
  <c r="P191" i="2"/>
  <c r="BI189" i="2"/>
  <c r="BH189" i="2"/>
  <c r="BG189" i="2"/>
  <c r="BF189" i="2"/>
  <c r="T189" i="2"/>
  <c r="R189" i="2"/>
  <c r="P189" i="2"/>
  <c r="BI187" i="2"/>
  <c r="BH187" i="2"/>
  <c r="BG187" i="2"/>
  <c r="BF187" i="2"/>
  <c r="T187" i="2"/>
  <c r="R187" i="2"/>
  <c r="P187" i="2"/>
  <c r="BI185" i="2"/>
  <c r="BH185" i="2"/>
  <c r="BG185" i="2"/>
  <c r="BF185" i="2"/>
  <c r="T185" i="2"/>
  <c r="R185" i="2"/>
  <c r="P185" i="2"/>
  <c r="BI183" i="2"/>
  <c r="BH183" i="2"/>
  <c r="BG183" i="2"/>
  <c r="BF183" i="2"/>
  <c r="T183" i="2"/>
  <c r="R183" i="2"/>
  <c r="P183" i="2"/>
  <c r="BI181" i="2"/>
  <c r="BH181" i="2"/>
  <c r="BG181" i="2"/>
  <c r="BF181" i="2"/>
  <c r="T181" i="2"/>
  <c r="R181" i="2"/>
  <c r="P181" i="2"/>
  <c r="BI179" i="2"/>
  <c r="BH179" i="2"/>
  <c r="BG179" i="2"/>
  <c r="BF179" i="2"/>
  <c r="T179" i="2"/>
  <c r="R179" i="2"/>
  <c r="P179" i="2"/>
  <c r="BI177" i="2"/>
  <c r="BH177" i="2"/>
  <c r="BG177" i="2"/>
  <c r="BF177" i="2"/>
  <c r="T177" i="2"/>
  <c r="R177" i="2"/>
  <c r="P177" i="2"/>
  <c r="BI175" i="2"/>
  <c r="BH175" i="2"/>
  <c r="BG175" i="2"/>
  <c r="BF175" i="2"/>
  <c r="T175" i="2"/>
  <c r="R175" i="2"/>
  <c r="P175" i="2"/>
  <c r="BI173" i="2"/>
  <c r="BH173" i="2"/>
  <c r="BG173" i="2"/>
  <c r="BF173" i="2"/>
  <c r="T173" i="2"/>
  <c r="R173" i="2"/>
  <c r="P173" i="2"/>
  <c r="BI171" i="2"/>
  <c r="BH171" i="2"/>
  <c r="BG171" i="2"/>
  <c r="BF171" i="2"/>
  <c r="T171" i="2"/>
  <c r="R171" i="2"/>
  <c r="P171" i="2"/>
  <c r="BI169" i="2"/>
  <c r="BH169" i="2"/>
  <c r="BG169" i="2"/>
  <c r="BF169" i="2"/>
  <c r="T169" i="2"/>
  <c r="R169" i="2"/>
  <c r="P169" i="2"/>
  <c r="BI167" i="2"/>
  <c r="BH167" i="2"/>
  <c r="BG167" i="2"/>
  <c r="BF167" i="2"/>
  <c r="T167" i="2"/>
  <c r="R167" i="2"/>
  <c r="P167" i="2"/>
  <c r="BI165" i="2"/>
  <c r="BH165" i="2"/>
  <c r="BG165" i="2"/>
  <c r="BF165" i="2"/>
  <c r="T165" i="2"/>
  <c r="R165" i="2"/>
  <c r="P165" i="2"/>
  <c r="BI163" i="2"/>
  <c r="BH163" i="2"/>
  <c r="BG163" i="2"/>
  <c r="BF163" i="2"/>
  <c r="T163" i="2"/>
  <c r="R163" i="2"/>
  <c r="P163" i="2"/>
  <c r="BI161" i="2"/>
  <c r="BH161" i="2"/>
  <c r="BG161" i="2"/>
  <c r="BF161" i="2"/>
  <c r="T161" i="2"/>
  <c r="R161" i="2"/>
  <c r="P161" i="2"/>
  <c r="BI159" i="2"/>
  <c r="BH159" i="2"/>
  <c r="BG159" i="2"/>
  <c r="BF159" i="2"/>
  <c r="T159" i="2"/>
  <c r="R159" i="2"/>
  <c r="P159" i="2"/>
  <c r="BI157" i="2"/>
  <c r="BH157" i="2"/>
  <c r="BG157" i="2"/>
  <c r="BF157" i="2"/>
  <c r="T157" i="2"/>
  <c r="R157" i="2"/>
  <c r="P157" i="2"/>
  <c r="BI155" i="2"/>
  <c r="BH155" i="2"/>
  <c r="BG155" i="2"/>
  <c r="BF155" i="2"/>
  <c r="T155" i="2"/>
  <c r="R155" i="2"/>
  <c r="P155" i="2"/>
  <c r="BI153" i="2"/>
  <c r="BH153" i="2"/>
  <c r="BG153" i="2"/>
  <c r="BF153" i="2"/>
  <c r="T153" i="2"/>
  <c r="R153" i="2"/>
  <c r="P153" i="2"/>
  <c r="BI151" i="2"/>
  <c r="BH151" i="2"/>
  <c r="BG151" i="2"/>
  <c r="BF151" i="2"/>
  <c r="T151" i="2"/>
  <c r="R151" i="2"/>
  <c r="P151" i="2"/>
  <c r="BI149" i="2"/>
  <c r="BH149" i="2"/>
  <c r="BG149" i="2"/>
  <c r="BF149" i="2"/>
  <c r="T149" i="2"/>
  <c r="R149" i="2"/>
  <c r="P149" i="2"/>
  <c r="BI147" i="2"/>
  <c r="BH147" i="2"/>
  <c r="BG147" i="2"/>
  <c r="BF147" i="2"/>
  <c r="T147" i="2"/>
  <c r="R147" i="2"/>
  <c r="P147" i="2"/>
  <c r="BI145" i="2"/>
  <c r="BH145" i="2"/>
  <c r="BG145" i="2"/>
  <c r="BF145" i="2"/>
  <c r="T145" i="2"/>
  <c r="R145" i="2"/>
  <c r="P145" i="2"/>
  <c r="BI143" i="2"/>
  <c r="BH143" i="2"/>
  <c r="BG143" i="2"/>
  <c r="BF143" i="2"/>
  <c r="T143" i="2"/>
  <c r="R143" i="2"/>
  <c r="P143" i="2"/>
  <c r="BI141" i="2"/>
  <c r="BH141" i="2"/>
  <c r="BG141" i="2"/>
  <c r="BF141" i="2"/>
  <c r="T141" i="2"/>
  <c r="R141" i="2"/>
  <c r="P141" i="2"/>
  <c r="BI139" i="2"/>
  <c r="BH139" i="2"/>
  <c r="BG139" i="2"/>
  <c r="BF139" i="2"/>
  <c r="T139" i="2"/>
  <c r="R139" i="2"/>
  <c r="P139" i="2"/>
  <c r="BI137" i="2"/>
  <c r="BH137" i="2"/>
  <c r="BG137" i="2"/>
  <c r="BF137" i="2"/>
  <c r="T137" i="2"/>
  <c r="R137" i="2"/>
  <c r="P137" i="2"/>
  <c r="BI135" i="2"/>
  <c r="BH135" i="2"/>
  <c r="BG135" i="2"/>
  <c r="BF135" i="2"/>
  <c r="T135" i="2"/>
  <c r="R135" i="2"/>
  <c r="P135" i="2"/>
  <c r="BI133" i="2"/>
  <c r="BH133" i="2"/>
  <c r="BG133" i="2"/>
  <c r="BF133" i="2"/>
  <c r="T133" i="2"/>
  <c r="R133" i="2"/>
  <c r="P133" i="2"/>
  <c r="BI131" i="2"/>
  <c r="BH131" i="2"/>
  <c r="BG131" i="2"/>
  <c r="BF131" i="2"/>
  <c r="T131" i="2"/>
  <c r="R131" i="2"/>
  <c r="P131" i="2"/>
  <c r="BI129" i="2"/>
  <c r="BH129" i="2"/>
  <c r="BG129" i="2"/>
  <c r="BF129" i="2"/>
  <c r="T129" i="2"/>
  <c r="R129" i="2"/>
  <c r="P129" i="2"/>
  <c r="BI127" i="2"/>
  <c r="BH127" i="2"/>
  <c r="BG127" i="2"/>
  <c r="BF127" i="2"/>
  <c r="T127" i="2"/>
  <c r="R127" i="2"/>
  <c r="P127" i="2"/>
  <c r="BI125" i="2"/>
  <c r="BH125" i="2"/>
  <c r="BG125" i="2"/>
  <c r="BF125" i="2"/>
  <c r="T125" i="2"/>
  <c r="R125" i="2"/>
  <c r="P125" i="2"/>
  <c r="BI123" i="2"/>
  <c r="BH123" i="2"/>
  <c r="BG123" i="2"/>
  <c r="BF123" i="2"/>
  <c r="T123" i="2"/>
  <c r="R123" i="2"/>
  <c r="P123" i="2"/>
  <c r="BI121" i="2"/>
  <c r="BH121" i="2"/>
  <c r="BG121" i="2"/>
  <c r="BF121" i="2"/>
  <c r="T121" i="2"/>
  <c r="R121" i="2"/>
  <c r="P121" i="2"/>
  <c r="BI119" i="2"/>
  <c r="BH119" i="2"/>
  <c r="BG119" i="2"/>
  <c r="BF119" i="2"/>
  <c r="T119" i="2"/>
  <c r="R119" i="2"/>
  <c r="P119" i="2"/>
  <c r="F111" i="2"/>
  <c r="E109" i="2"/>
  <c r="F89" i="2"/>
  <c r="E87" i="2"/>
  <c r="J24" i="2"/>
  <c r="E24" i="2"/>
  <c r="J92" i="2" s="1"/>
  <c r="J23" i="2"/>
  <c r="J21" i="2"/>
  <c r="E21" i="2"/>
  <c r="J113" i="2"/>
  <c r="J20" i="2"/>
  <c r="J18" i="2"/>
  <c r="E18" i="2"/>
  <c r="F114" i="2" s="1"/>
  <c r="J17" i="2"/>
  <c r="J15" i="2"/>
  <c r="E15" i="2"/>
  <c r="F113" i="2" s="1"/>
  <c r="J14" i="2"/>
  <c r="J12" i="2"/>
  <c r="J89" i="2" s="1"/>
  <c r="E7" i="2"/>
  <c r="E85" i="2"/>
  <c r="L90" i="1"/>
  <c r="AM90" i="1"/>
  <c r="AM89" i="1"/>
  <c r="L89" i="1"/>
  <c r="AM87" i="1"/>
  <c r="L87" i="1"/>
  <c r="L85" i="1"/>
  <c r="L84" i="1"/>
  <c r="BK1257" i="2"/>
  <c r="BK1039" i="2"/>
  <c r="J965" i="2"/>
  <c r="BK845" i="2"/>
  <c r="J685" i="2"/>
  <c r="J583" i="2"/>
  <c r="J523" i="2"/>
  <c r="J969" i="2"/>
  <c r="BK949" i="2"/>
  <c r="BK853" i="2"/>
  <c r="J849" i="2"/>
  <c r="J793" i="2"/>
  <c r="J751" i="2"/>
  <c r="BK689" i="2"/>
  <c r="J661" i="2"/>
  <c r="J527" i="2"/>
  <c r="J493" i="2"/>
  <c r="J371" i="2"/>
  <c r="BK325" i="2"/>
  <c r="J313" i="2"/>
  <c r="BK237" i="2"/>
  <c r="BK143" i="2"/>
  <c r="J121" i="2"/>
  <c r="J1095" i="2"/>
  <c r="BK1069" i="2"/>
  <c r="BK1027" i="2"/>
  <c r="J977" i="2"/>
  <c r="J909" i="2"/>
  <c r="BK895" i="2"/>
  <c r="J771" i="2"/>
  <c r="J647" i="2"/>
  <c r="BK619" i="2"/>
  <c r="BK601" i="2"/>
  <c r="BK1071" i="2"/>
  <c r="BK933" i="2"/>
  <c r="J819" i="2"/>
  <c r="BK725" i="2"/>
  <c r="BK533" i="2"/>
  <c r="J469" i="2"/>
  <c r="BK403" i="2"/>
  <c r="J321" i="2"/>
  <c r="J257" i="2"/>
  <c r="BK314" i="3"/>
  <c r="BK299" i="3"/>
  <c r="J285" i="3"/>
  <c r="J271" i="3"/>
  <c r="J259" i="3"/>
  <c r="BK217" i="3"/>
  <c r="J199" i="3"/>
  <c r="J167" i="3"/>
  <c r="J129" i="3"/>
  <c r="J301" i="3"/>
  <c r="J239" i="3"/>
  <c r="J305" i="3"/>
  <c r="BK261" i="3"/>
  <c r="J215" i="3"/>
  <c r="BK167" i="3"/>
  <c r="J273" i="3"/>
  <c r="J217" i="3"/>
  <c r="BK305" i="3"/>
  <c r="BK247" i="3"/>
  <c r="J151" i="3"/>
  <c r="J143" i="3"/>
  <c r="J289" i="3"/>
  <c r="J253" i="3"/>
  <c r="J201" i="3"/>
  <c r="J135" i="3"/>
  <c r="J309" i="3"/>
  <c r="BK265" i="3"/>
  <c r="J225" i="3"/>
  <c r="J159" i="3"/>
  <c r="BK1081" i="2"/>
  <c r="J1029" i="2"/>
  <c r="J989" i="2"/>
  <c r="BK909" i="2"/>
  <c r="J817" i="2"/>
  <c r="J757" i="2"/>
  <c r="J723" i="2"/>
  <c r="BK665" i="2"/>
  <c r="J573" i="2"/>
  <c r="BK535" i="2"/>
  <c r="J457" i="2"/>
  <c r="J275" i="2"/>
  <c r="BK147" i="2"/>
  <c r="J1107" i="2"/>
  <c r="BK1009" i="2"/>
  <c r="BK967" i="2"/>
  <c r="J843" i="2"/>
  <c r="J763" i="2"/>
  <c r="BK575" i="2"/>
  <c r="J433" i="2"/>
  <c r="BK253" i="2"/>
  <c r="J775" i="2"/>
  <c r="J741" i="2"/>
  <c r="BK679" i="2"/>
  <c r="BK615" i="2"/>
  <c r="J605" i="2"/>
  <c r="J575" i="2"/>
  <c r="BK525" i="2"/>
  <c r="J477" i="2"/>
  <c r="BK421" i="2"/>
  <c r="J411" i="2"/>
  <c r="J393" i="2"/>
  <c r="BK375" i="2"/>
  <c r="J315" i="2"/>
  <c r="BK247" i="2"/>
  <c r="BK141" i="2"/>
  <c r="BK1091" i="2"/>
  <c r="J991" i="2"/>
  <c r="J889" i="2"/>
  <c r="BK763" i="2"/>
  <c r="J669" i="2"/>
  <c r="J641" i="2"/>
  <c r="BK497" i="2"/>
  <c r="BK455" i="2"/>
  <c r="BK379" i="2"/>
  <c r="J333" i="2"/>
  <c r="J297" i="2"/>
  <c r="J249" i="2"/>
  <c r="J175" i="2"/>
  <c r="J1241" i="2"/>
  <c r="J1213" i="2"/>
  <c r="J1175" i="2"/>
  <c r="J1125" i="2"/>
  <c r="BK1067" i="2"/>
  <c r="J979" i="2"/>
  <c r="J939" i="2"/>
  <c r="BK925" i="2"/>
  <c r="BK785" i="2"/>
  <c r="BK749" i="2"/>
  <c r="BK709" i="2"/>
  <c r="J659" i="2"/>
  <c r="BK561" i="2"/>
  <c r="BK527" i="2"/>
  <c r="J441" i="2"/>
  <c r="BK361" i="2"/>
  <c r="J305" i="2"/>
  <c r="J241" i="2"/>
  <c r="BK205" i="2"/>
  <c r="J181" i="2"/>
  <c r="BK119" i="2"/>
  <c r="BK1229" i="2"/>
  <c r="BK1213" i="2"/>
  <c r="BK1195" i="2"/>
  <c r="BK1177" i="2"/>
  <c r="J1151" i="2"/>
  <c r="BK1139" i="2"/>
  <c r="J1099" i="2"/>
  <c r="J953" i="2"/>
  <c r="J405" i="2"/>
  <c r="J355" i="2"/>
  <c r="BK289" i="2"/>
  <c r="J221" i="2"/>
  <c r="BK179" i="2"/>
  <c r="BK145" i="2"/>
  <c r="J1261" i="2"/>
  <c r="J1209" i="2"/>
  <c r="J1187" i="2"/>
  <c r="BK1163" i="2"/>
  <c r="BK1135" i="2"/>
  <c r="BK1085" i="2"/>
  <c r="BK999" i="2"/>
  <c r="BK923" i="2"/>
  <c r="J865" i="2"/>
  <c r="J765" i="2"/>
  <c r="BK723" i="2"/>
  <c r="J671" i="2"/>
  <c r="BK631" i="2"/>
  <c r="J571" i="2"/>
  <c r="J507" i="2"/>
  <c r="BK413" i="2"/>
  <c r="J345" i="2"/>
  <c r="BK277" i="2"/>
  <c r="BK193" i="2"/>
  <c r="J155" i="2"/>
  <c r="J1259" i="2"/>
  <c r="BK1207" i="2"/>
  <c r="J1183" i="2"/>
  <c r="J1147" i="2"/>
  <c r="BK1127" i="2"/>
  <c r="J1097" i="2"/>
  <c r="J1069" i="2"/>
  <c r="BK1037" i="2"/>
  <c r="J995" i="2"/>
  <c r="J925" i="2"/>
  <c r="J903" i="2"/>
  <c r="J879" i="2"/>
  <c r="BK863" i="2"/>
  <c r="J805" i="2"/>
  <c r="J779" i="2"/>
  <c r="BK719" i="2"/>
  <c r="BK647" i="2"/>
  <c r="BK605" i="2"/>
  <c r="J557" i="2"/>
  <c r="BK539" i="2"/>
  <c r="J459" i="2"/>
  <c r="BK429" i="2"/>
  <c r="J365" i="2"/>
  <c r="J283" i="2"/>
  <c r="BK235" i="2"/>
  <c r="J185" i="2"/>
  <c r="F35" i="2"/>
  <c r="J277" i="3"/>
  <c r="BK183" i="3"/>
  <c r="BK189" i="3"/>
  <c r="BK131" i="3"/>
  <c r="BK169" i="3"/>
  <c r="J149" i="3"/>
  <c r="BK213" i="3"/>
  <c r="BK263" i="3"/>
  <c r="BK231" i="3"/>
  <c r="J227" i="3"/>
  <c r="J175" i="3"/>
  <c r="BK301" i="3"/>
  <c r="BK243" i="3"/>
  <c r="J161" i="3"/>
  <c r="BK249" i="3"/>
  <c r="J205" i="3"/>
  <c r="BK125" i="3"/>
  <c r="J263" i="3"/>
  <c r="J197" i="3"/>
  <c r="BK171" i="3"/>
  <c r="J181" i="3"/>
  <c r="J125" i="3"/>
  <c r="BK1099" i="2"/>
  <c r="BK1047" i="2"/>
  <c r="J1013" i="2"/>
  <c r="BK953" i="2"/>
  <c r="BK905" i="2"/>
  <c r="BK787" i="2"/>
  <c r="BK755" i="2"/>
  <c r="J691" i="2"/>
  <c r="BK651" i="2"/>
  <c r="BK585" i="2"/>
  <c r="BK565" i="2"/>
  <c r="J529" i="2"/>
  <c r="J483" i="2"/>
  <c r="J473" i="2"/>
  <c r="J429" i="2"/>
  <c r="J369" i="2"/>
  <c r="J323" i="2"/>
  <c r="BK293" i="2"/>
  <c r="J239" i="2"/>
  <c r="J167" i="2"/>
  <c r="J149" i="2"/>
  <c r="BK1113" i="2"/>
  <c r="BK1075" i="2"/>
  <c r="BK1061" i="2"/>
  <c r="BK1029" i="2"/>
  <c r="J1005" i="2"/>
  <c r="BK979" i="2"/>
  <c r="J959" i="2"/>
  <c r="J869" i="2"/>
  <c r="J851" i="2"/>
  <c r="BK809" i="2"/>
  <c r="BK777" i="2"/>
  <c r="BK681" i="2"/>
  <c r="J629" i="2"/>
  <c r="BK545" i="2"/>
  <c r="J503" i="2"/>
  <c r="BK369" i="2"/>
  <c r="J319" i="2"/>
  <c r="BK311" i="2"/>
  <c r="BK281" i="2"/>
  <c r="J183" i="2"/>
  <c r="J131" i="2"/>
  <c r="BK1093" i="2"/>
  <c r="BK1057" i="2"/>
  <c r="BK1021" i="2"/>
  <c r="BK927" i="2"/>
  <c r="BK875" i="2"/>
  <c r="J811" i="2"/>
  <c r="J643" i="2"/>
  <c r="J139" i="2"/>
  <c r="J1113" i="2"/>
  <c r="BK1053" i="2"/>
  <c r="J963" i="2"/>
  <c r="J833" i="2"/>
  <c r="J707" i="2"/>
  <c r="J665" i="2"/>
  <c r="J499" i="2"/>
  <c r="BK461" i="2"/>
  <c r="BK387" i="2"/>
  <c r="J347" i="2"/>
  <c r="J303" i="2"/>
  <c r="J247" i="2"/>
  <c r="BK153" i="2"/>
  <c r="BK1245" i="2"/>
  <c r="BK1239" i="2"/>
  <c r="J1179" i="2"/>
  <c r="J1159" i="2"/>
  <c r="BK645" i="2"/>
  <c r="J513" i="2"/>
  <c r="J423" i="2"/>
  <c r="J341" i="2"/>
  <c r="BK283" i="2"/>
  <c r="J225" i="2"/>
  <c r="BK195" i="2"/>
  <c r="J165" i="2"/>
  <c r="BK1235" i="2"/>
  <c r="BK1225" i="2"/>
  <c r="BK1209" i="2"/>
  <c r="J1197" i="2"/>
  <c r="BK1175" i="2"/>
  <c r="BK1161" i="2"/>
  <c r="BK1141" i="2"/>
  <c r="J1129" i="2"/>
  <c r="J1111" i="2"/>
  <c r="J955" i="2"/>
  <c r="J867" i="2"/>
  <c r="J829" i="2"/>
  <c r="J731" i="2"/>
  <c r="J635" i="2"/>
  <c r="BK599" i="2"/>
  <c r="J569" i="2"/>
  <c r="J509" i="2"/>
  <c r="BK469" i="2"/>
  <c r="J451" i="2"/>
  <c r="BK423" i="2"/>
  <c r="J395" i="2"/>
  <c r="J329" i="2"/>
  <c r="BK307" i="2"/>
  <c r="J261" i="2"/>
  <c r="BK207" i="2"/>
  <c r="J129" i="2"/>
  <c r="J1233" i="2"/>
  <c r="BK1203" i="2"/>
  <c r="J1177" i="2"/>
  <c r="BK1155" i="2"/>
  <c r="J1139" i="2"/>
  <c r="BK1087" i="2"/>
  <c r="J1009" i="2"/>
  <c r="BK929" i="2"/>
  <c r="BK879" i="2"/>
  <c r="J827" i="2"/>
  <c r="J773" i="2"/>
  <c r="BK733" i="2"/>
  <c r="BK685" i="2"/>
  <c r="BK629" i="2"/>
  <c r="J607" i="2"/>
  <c r="BK547" i="2"/>
  <c r="J431" i="2"/>
  <c r="J359" i="2"/>
  <c r="BK329" i="2"/>
  <c r="J265" i="2"/>
  <c r="J219" i="2"/>
  <c r="BK316" i="3"/>
  <c r="J297" i="3"/>
  <c r="BK275" i="3"/>
  <c r="J269" i="3"/>
  <c r="J237" i="3"/>
  <c r="BK211" i="3"/>
  <c r="BK203" i="3"/>
  <c r="BK145" i="3"/>
  <c r="BK133" i="3"/>
  <c r="J307" i="3"/>
  <c r="J265" i="3"/>
  <c r="BK229" i="3"/>
  <c r="J171" i="3"/>
  <c r="BK293" i="3"/>
  <c r="J231" i="3"/>
  <c r="J185" i="3"/>
  <c r="J303" i="3"/>
  <c r="J233" i="3"/>
  <c r="BK173" i="3"/>
  <c r="J139" i="3"/>
  <c r="J299" i="3"/>
  <c r="J165" i="3"/>
  <c r="BK147" i="3"/>
  <c r="J157" i="3"/>
  <c r="BK257" i="3"/>
  <c r="J207" i="3"/>
  <c r="BK157" i="3"/>
  <c r="BK205" i="3"/>
  <c r="BK215" i="3"/>
  <c r="J123" i="3"/>
  <c r="BK207" i="3"/>
  <c r="BK119" i="3"/>
  <c r="BK177" i="3"/>
  <c r="BK1015" i="2"/>
  <c r="J885" i="2"/>
  <c r="J759" i="2"/>
  <c r="J709" i="2"/>
  <c r="BK635" i="2"/>
  <c r="BK559" i="2"/>
  <c r="BK507" i="2"/>
  <c r="BK445" i="2"/>
  <c r="J351" i="2"/>
  <c r="J259" i="2"/>
  <c r="J205" i="2"/>
  <c r="BK1251" i="2"/>
  <c r="J1063" i="2"/>
  <c r="J1001" i="2"/>
  <c r="BK893" i="2"/>
  <c r="J821" i="2"/>
  <c r="BK783" i="2"/>
  <c r="BK657" i="2"/>
  <c r="J401" i="2"/>
  <c r="BK357" i="2"/>
  <c r="J287" i="2"/>
  <c r="BK161" i="2"/>
  <c r="BK1253" i="2"/>
  <c r="BK1083" i="2"/>
  <c r="BK1005" i="2"/>
  <c r="BK901" i="2"/>
  <c r="BK837" i="2"/>
  <c r="BK667" i="2"/>
  <c r="J609" i="2"/>
  <c r="BK563" i="2"/>
  <c r="BK521" i="2"/>
  <c r="J461" i="2"/>
  <c r="J399" i="2"/>
  <c r="BK389" i="2"/>
  <c r="BK363" i="2"/>
  <c r="J325" i="2"/>
  <c r="J285" i="2"/>
  <c r="BK189" i="2"/>
  <c r="BK1249" i="2"/>
  <c r="BK1073" i="2"/>
  <c r="BK989" i="2"/>
  <c r="BK915" i="2"/>
  <c r="BK805" i="2"/>
  <c r="J703" i="2"/>
  <c r="BK505" i="2"/>
  <c r="J463" i="2"/>
  <c r="BK381" i="2"/>
  <c r="J349" i="2"/>
  <c r="J311" i="2"/>
  <c r="J251" i="2"/>
  <c r="BK177" i="2"/>
  <c r="BK135" i="2"/>
  <c r="J1245" i="2"/>
  <c r="J1221" i="2"/>
  <c r="BK1183" i="2"/>
  <c r="BK1169" i="2"/>
  <c r="J1135" i="2"/>
  <c r="BK1095" i="2"/>
  <c r="J1017" i="2"/>
  <c r="BK951" i="2"/>
  <c r="BK935" i="2"/>
  <c r="BK897" i="2"/>
  <c r="J853" i="2"/>
  <c r="BK791" i="2"/>
  <c r="BK757" i="2"/>
  <c r="BK727" i="2"/>
  <c r="BK663" i="2"/>
  <c r="J547" i="2"/>
  <c r="BK489" i="2"/>
  <c r="J377" i="2"/>
  <c r="BK297" i="2"/>
  <c r="J269" i="2"/>
  <c r="J215" i="2"/>
  <c r="BK175" i="2"/>
  <c r="BK1241" i="2"/>
  <c r="J1227" i="2"/>
  <c r="BK1221" i="2"/>
  <c r="J1205" i="2"/>
  <c r="BK1185" i="2"/>
  <c r="J1163" i="2"/>
  <c r="BK1143" i="2"/>
  <c r="BK1137" i="2"/>
  <c r="J1119" i="2"/>
  <c r="BK965" i="2"/>
  <c r="BK871" i="2"/>
  <c r="BK827" i="2"/>
  <c r="BK799" i="2"/>
  <c r="BK683" i="2"/>
  <c r="BK597" i="2"/>
  <c r="J519" i="2"/>
  <c r="BK487" i="2"/>
  <c r="J465" i="2"/>
  <c r="BK443" i="2"/>
  <c r="J391" i="2"/>
  <c r="BK345" i="2"/>
  <c r="BK309" i="2"/>
  <c r="BK285" i="2"/>
  <c r="J197" i="2"/>
  <c r="BK123" i="2"/>
  <c r="BK1223" i="2"/>
  <c r="J1195" i="2"/>
  <c r="J1161" i="2"/>
  <c r="BK1151" i="2"/>
  <c r="J1131" i="2"/>
  <c r="BK1063" i="2"/>
  <c r="BK1017" i="2"/>
  <c r="J957" i="2"/>
  <c r="BK943" i="2"/>
  <c r="BK873" i="2"/>
  <c r="BK825" i="2"/>
  <c r="BK767" i="2"/>
  <c r="J701" i="2"/>
  <c r="J651" i="2"/>
  <c r="J615" i="2"/>
  <c r="J539" i="2"/>
  <c r="BK435" i="2"/>
  <c r="BK393" i="2"/>
  <c r="BK333" i="2"/>
  <c r="BK215" i="2"/>
  <c r="J169" i="2"/>
  <c r="J1239" i="2"/>
  <c r="BK1205" i="2"/>
  <c r="BK1187" i="2"/>
  <c r="BK1153" i="2"/>
  <c r="BK1121" i="2"/>
  <c r="J1105" i="2"/>
  <c r="J1053" i="2"/>
  <c r="J1003" i="2"/>
  <c r="BK945" i="2"/>
  <c r="J893" i="2"/>
  <c r="BK855" i="2"/>
  <c r="J803" i="2"/>
  <c r="J785" i="2"/>
  <c r="BK747" i="2"/>
  <c r="J693" i="2"/>
  <c r="BK639" i="2"/>
  <c r="J587" i="2"/>
  <c r="BK555" i="2"/>
  <c r="BK523" i="2"/>
  <c r="J435" i="2"/>
  <c r="J413" i="2"/>
  <c r="BK351" i="2"/>
  <c r="BK291" i="2"/>
  <c r="BK239" i="2"/>
  <c r="J195" i="2"/>
  <c r="J159" i="2"/>
  <c r="J1091" i="2"/>
  <c r="BK1023" i="2"/>
  <c r="BK991" i="2"/>
  <c r="J951" i="2"/>
  <c r="J891" i="2"/>
  <c r="J847" i="2"/>
  <c r="J777" i="2"/>
  <c r="BK753" i="2"/>
  <c r="J725" i="2"/>
  <c r="BK697" i="2"/>
  <c r="BK593" i="2"/>
  <c r="BK571" i="2"/>
  <c r="J537" i="2"/>
  <c r="J517" i="2"/>
  <c r="J475" i="2"/>
  <c r="BK427" i="2"/>
  <c r="BK339" i="2"/>
  <c r="BK299" i="2"/>
  <c r="BK211" i="2"/>
  <c r="BK201" i="2"/>
  <c r="J125" i="2"/>
  <c r="J1087" i="2"/>
  <c r="J981" i="2"/>
  <c r="BK919" i="2"/>
  <c r="BK815" i="2"/>
  <c r="BK731" i="2"/>
  <c r="J645" i="2"/>
  <c r="J565" i="2"/>
  <c r="BK471" i="2"/>
  <c r="J231" i="2"/>
  <c r="J141" i="2"/>
  <c r="J1089" i="2"/>
  <c r="BK1031" i="2"/>
  <c r="BK903" i="2"/>
  <c r="J825" i="2"/>
  <c r="BK737" i="2"/>
  <c r="J633" i="2"/>
  <c r="BK611" i="2"/>
  <c r="J561" i="2"/>
  <c r="BK517" i="2"/>
  <c r="BK439" i="2"/>
  <c r="J415" i="2"/>
  <c r="BK391" i="2"/>
  <c r="J343" i="2"/>
  <c r="J307" i="2"/>
  <c r="J281" i="2"/>
  <c r="J173" i="2"/>
  <c r="J137" i="2"/>
  <c r="BK1077" i="2"/>
  <c r="BK993" i="2"/>
  <c r="J929" i="2"/>
  <c r="BK779" i="2"/>
  <c r="J705" i="2"/>
  <c r="BK519" i="2"/>
  <c r="J491" i="2"/>
  <c r="J447" i="2"/>
  <c r="J361" i="2"/>
  <c r="J317" i="2"/>
  <c r="BK287" i="2"/>
  <c r="BK255" i="2"/>
  <c r="J189" i="2"/>
  <c r="J1247" i="2"/>
  <c r="J1235" i="2"/>
  <c r="BK1197" i="2"/>
  <c r="BK1171" i="2"/>
  <c r="J1153" i="2"/>
  <c r="BK1111" i="2"/>
  <c r="J1023" i="2"/>
  <c r="J947" i="2"/>
  <c r="J933" i="2"/>
  <c r="J905" i="2"/>
  <c r="BK851" i="2"/>
  <c r="J767" i="2"/>
  <c r="BK743" i="2"/>
  <c r="BK691" i="2"/>
  <c r="BK655" i="2"/>
  <c r="J533" i="2"/>
  <c r="BK457" i="2"/>
  <c r="BK359" i="2"/>
  <c r="J309" i="2"/>
  <c r="J245" i="2"/>
  <c r="J227" i="2"/>
  <c r="J201" i="2"/>
  <c r="BK139" i="2"/>
  <c r="BK1233" i="2"/>
  <c r="J1223" i="2"/>
  <c r="BK1189" i="2"/>
  <c r="J1165" i="2"/>
  <c r="BK1149" i="2"/>
  <c r="J1127" i="2"/>
  <c r="BK1097" i="2"/>
  <c r="BK963" i="2"/>
  <c r="J921" i="2"/>
  <c r="J855" i="2"/>
  <c r="J823" i="2"/>
  <c r="BK715" i="2"/>
  <c r="BK623" i="2"/>
  <c r="J589" i="2"/>
  <c r="BK537" i="2"/>
  <c r="J515" i="2"/>
  <c r="J485" i="2"/>
  <c r="J449" i="2"/>
  <c r="BK411" i="2"/>
  <c r="J387" i="2"/>
  <c r="J327" i="2"/>
  <c r="J277" i="2"/>
  <c r="J211" i="2"/>
  <c r="BK121" i="2"/>
  <c r="J1231" i="2"/>
  <c r="J1191" i="2"/>
  <c r="BK1173" i="2"/>
  <c r="BK1157" i="2"/>
  <c r="J1145" i="2"/>
  <c r="J1133" i="2"/>
  <c r="BK1103" i="2"/>
  <c r="BK1045" i="2"/>
  <c r="J997" i="2"/>
  <c r="J945" i="2"/>
  <c r="BK869" i="2"/>
  <c r="BK831" i="2"/>
  <c r="J813" i="2"/>
  <c r="J749" i="2"/>
  <c r="J679" i="2"/>
  <c r="J637" i="2"/>
  <c r="BK609" i="2"/>
  <c r="J549" i="2"/>
  <c r="BK437" i="2"/>
  <c r="BK365" i="2"/>
  <c r="J293" i="2"/>
  <c r="BK241" i="2"/>
  <c r="J145" i="2"/>
  <c r="J1237" i="2"/>
  <c r="BK1211" i="2"/>
  <c r="BK1159" i="2"/>
  <c r="J1141" i="2"/>
  <c r="BK1119" i="2"/>
  <c r="J1061" i="2"/>
  <c r="J1047" i="2"/>
  <c r="BK985" i="2"/>
  <c r="BK917" i="2"/>
  <c r="J899" i="2"/>
  <c r="BK857" i="2"/>
  <c r="J839" i="2"/>
  <c r="J799" i="2"/>
  <c r="J755" i="2"/>
  <c r="BK687" i="2"/>
  <c r="BK625" i="2"/>
  <c r="BK579" i="2"/>
  <c r="BK541" i="2"/>
  <c r="J525" i="2"/>
  <c r="J425" i="2"/>
  <c r="BK371" i="2"/>
  <c r="J339" i="2"/>
  <c r="BK243" i="2"/>
  <c r="BK199" i="2"/>
  <c r="BK187" i="2"/>
  <c r="BK137" i="2"/>
  <c r="BK1089" i="2"/>
  <c r="J1081" i="2"/>
  <c r="J1073" i="2"/>
  <c r="J1059" i="2"/>
  <c r="J1043" i="2"/>
  <c r="J1027" i="2"/>
  <c r="J1021" i="2"/>
  <c r="J993" i="2"/>
  <c r="BK973" i="2"/>
  <c r="BK959" i="2"/>
  <c r="J937" i="2"/>
  <c r="BK913" i="2"/>
  <c r="BK861" i="2"/>
  <c r="BK859" i="2"/>
  <c r="BK821" i="2"/>
  <c r="J809" i="2"/>
  <c r="J795" i="2"/>
  <c r="J789" i="2"/>
  <c r="BK751" i="2"/>
  <c r="J715" i="2"/>
  <c r="BK713" i="2"/>
  <c r="J713" i="2"/>
  <c r="BK711" i="2"/>
  <c r="J687" i="2"/>
  <c r="J675" i="2"/>
  <c r="BK659" i="2"/>
  <c r="J623" i="2"/>
  <c r="BK587" i="2"/>
  <c r="BK577" i="2"/>
  <c r="J567" i="2"/>
  <c r="BK513" i="2"/>
  <c r="BK499" i="2"/>
  <c r="BK491" i="2"/>
  <c r="BK451" i="2"/>
  <c r="J417" i="2"/>
  <c r="BK385" i="2"/>
  <c r="J375" i="2"/>
  <c r="BK273" i="2"/>
  <c r="BK267" i="2"/>
  <c r="J253" i="2"/>
  <c r="BK251" i="2"/>
  <c r="BK225" i="2"/>
  <c r="BK203" i="2"/>
  <c r="BK181" i="2"/>
  <c r="BK173" i="2"/>
  <c r="BK169" i="2"/>
  <c r="BK163" i="2"/>
  <c r="BK157" i="2"/>
  <c r="BK129" i="2"/>
  <c r="BK312" i="3"/>
  <c r="BK287" i="3"/>
  <c r="BK281" i="3"/>
  <c r="BK277" i="3"/>
  <c r="BK267" i="3"/>
  <c r="BK237" i="3"/>
  <c r="BK209" i="3"/>
  <c r="J169" i="3"/>
  <c r="J295" i="3"/>
  <c r="BK279" i="3"/>
  <c r="BK255" i="3"/>
  <c r="J249" i="3"/>
  <c r="J189" i="3"/>
  <c r="J183" i="3"/>
  <c r="BK159" i="3"/>
  <c r="J203" i="3"/>
  <c r="BK187" i="3"/>
  <c r="BK181" i="3"/>
  <c r="J141" i="3"/>
  <c r="BK139" i="3"/>
  <c r="BK121" i="3"/>
  <c r="J320" i="3"/>
  <c r="J318" i="3"/>
  <c r="J314" i="3"/>
  <c r="J312" i="3"/>
  <c r="BK309" i="3"/>
  <c r="BK307" i="3"/>
  <c r="J291" i="3"/>
  <c r="J283" i="3"/>
  <c r="BK251" i="3"/>
  <c r="BK219" i="3"/>
  <c r="J209" i="3"/>
  <c r="BK201" i="3"/>
  <c r="J173" i="3"/>
  <c r="J137" i="3"/>
  <c r="J127" i="3"/>
  <c r="BK253" i="3"/>
  <c r="J213" i="3"/>
  <c r="BK161" i="3"/>
  <c r="J287" i="3"/>
  <c r="J255" i="3"/>
  <c r="J219" i="3"/>
  <c r="BK289" i="3"/>
  <c r="BK221" i="3"/>
  <c r="BK143" i="3"/>
  <c r="BK123" i="3"/>
  <c r="J293" i="3"/>
  <c r="J153" i="3"/>
  <c r="BK163" i="3"/>
  <c r="BK269" i="3"/>
  <c r="J243" i="3"/>
  <c r="BK137" i="3"/>
  <c r="J133" i="3"/>
  <c r="J131" i="3"/>
  <c r="BK223" i="3"/>
  <c r="BK151" i="3"/>
  <c r="J223" i="3"/>
  <c r="BK191" i="3"/>
  <c r="BK291" i="3"/>
  <c r="J235" i="3"/>
  <c r="BK195" i="3"/>
  <c r="BK271" i="3"/>
  <c r="J247" i="3"/>
  <c r="BK225" i="3"/>
  <c r="BK193" i="3"/>
  <c r="J147" i="3"/>
  <c r="J195" i="3"/>
  <c r="BK165" i="3"/>
  <c r="BK127" i="3"/>
  <c r="J1067" i="2"/>
  <c r="BK1019" i="2"/>
  <c r="J967" i="2"/>
  <c r="J919" i="2"/>
  <c r="J881" i="2"/>
  <c r="BK741" i="2"/>
  <c r="BK699" i="2"/>
  <c r="J655" i="2"/>
  <c r="J581" i="2"/>
  <c r="J543" i="2"/>
  <c r="BK485" i="2"/>
  <c r="BK321" i="2"/>
  <c r="J243" i="2"/>
  <c r="BK131" i="2"/>
  <c r="BK1065" i="2"/>
  <c r="J1019" i="2"/>
  <c r="J917" i="2"/>
  <c r="J807" i="2"/>
  <c r="J711" i="2"/>
  <c r="BK627" i="2"/>
  <c r="BK399" i="2"/>
  <c r="BK217" i="2"/>
  <c r="J1101" i="2"/>
  <c r="J1051" i="2"/>
  <c r="BK987" i="2"/>
  <c r="J831" i="2"/>
  <c r="BK705" i="2"/>
  <c r="J617" i="2"/>
  <c r="J1117" i="2"/>
  <c r="BK995" i="2"/>
  <c r="BK971" i="2"/>
  <c r="BK839" i="2"/>
  <c r="J727" i="2"/>
  <c r="BK633" i="2"/>
  <c r="BK483" i="2"/>
  <c r="BK415" i="2"/>
  <c r="BK355" i="2"/>
  <c r="J279" i="2"/>
  <c r="J203" i="2"/>
  <c r="BK149" i="2"/>
  <c r="J1229" i="2"/>
  <c r="J1199" i="2"/>
  <c r="BK1181" i="2"/>
  <c r="J1157" i="2"/>
  <c r="J1123" i="2"/>
  <c r="J1039" i="2"/>
  <c r="J961" i="2"/>
  <c r="BK941" i="2"/>
  <c r="BK911" i="2"/>
  <c r="BK867" i="2"/>
  <c r="BK843" i="2"/>
  <c r="BK745" i="2"/>
  <c r="BK693" i="2"/>
  <c r="BK603" i="2"/>
  <c r="BK509" i="2"/>
  <c r="BK425" i="2"/>
  <c r="J1011" i="2"/>
  <c r="J923" i="2"/>
  <c r="J861" i="2"/>
  <c r="BK819" i="2"/>
  <c r="BK729" i="2"/>
  <c r="J657" i="2"/>
  <c r="J621" i="2"/>
  <c r="BK581" i="2"/>
  <c r="J531" i="2"/>
  <c r="J481" i="2"/>
  <c r="J455" i="2"/>
  <c r="BK431" i="2"/>
  <c r="J397" i="2"/>
  <c r="J367" i="2"/>
  <c r="BK319" i="2"/>
  <c r="BK249" i="2"/>
  <c r="BK185" i="2"/>
  <c r="BK1261" i="2"/>
  <c r="J1207" i="2"/>
  <c r="J1181" i="2"/>
  <c r="J601" i="2"/>
  <c r="J419" i="2"/>
  <c r="BK343" i="2"/>
  <c r="BK245" i="2"/>
  <c r="J135" i="2"/>
  <c r="BK1201" i="2"/>
  <c r="BK1165" i="2"/>
  <c r="BK1131" i="2"/>
  <c r="J1077" i="2"/>
  <c r="J1049" i="2"/>
  <c r="J971" i="2"/>
  <c r="BK877" i="2"/>
  <c r="J841" i="2"/>
  <c r="BK789" i="2"/>
  <c r="J649" i="2"/>
  <c r="J611" i="2"/>
  <c r="BK553" i="2"/>
  <c r="BK473" i="2"/>
  <c r="BK417" i="2"/>
  <c r="BK269" i="2"/>
  <c r="BK233" i="2"/>
  <c r="J163" i="2"/>
  <c r="J119" i="2"/>
  <c r="J1257" i="2"/>
  <c r="J1065" i="2"/>
  <c r="BK1051" i="2"/>
  <c r="J1041" i="2"/>
  <c r="J1025" i="2"/>
  <c r="BK1007" i="2"/>
  <c r="BK969" i="2"/>
  <c r="J901" i="2"/>
  <c r="J837" i="2"/>
  <c r="J797" i="2"/>
  <c r="BK781" i="2"/>
  <c r="BK761" i="2"/>
  <c r="J719" i="2"/>
  <c r="BK701" i="2"/>
  <c r="BK677" i="2"/>
  <c r="J667" i="2"/>
  <c r="J639" i="2"/>
  <c r="J597" i="2"/>
  <c r="BK573" i="2"/>
  <c r="J555" i="2"/>
  <c r="J501" i="2"/>
  <c r="BK481" i="2"/>
  <c r="BK447" i="2"/>
  <c r="J383" i="2"/>
  <c r="BK303" i="2"/>
  <c r="J263" i="2"/>
  <c r="J237" i="2"/>
  <c r="J229" i="2"/>
  <c r="BK221" i="2"/>
  <c r="J217" i="2"/>
  <c r="J199" i="2"/>
  <c r="J171" i="2"/>
  <c r="J153" i="2"/>
  <c r="BK125" i="2"/>
  <c r="AS94" i="1"/>
  <c r="BK241" i="3"/>
  <c r="BK235" i="3"/>
  <c r="J177" i="3"/>
  <c r="BK283" i="3"/>
  <c r="J257" i="3"/>
  <c r="J211" i="3"/>
  <c r="J191" i="3"/>
  <c r="J163" i="3"/>
  <c r="BK141" i="3"/>
  <c r="BK129" i="3"/>
  <c r="BK185" i="3"/>
  <c r="BK297" i="3"/>
  <c r="BK285" i="3"/>
  <c r="BK227" i="3"/>
  <c r="BK149" i="3"/>
  <c r="J261" i="3"/>
  <c r="J245" i="3"/>
  <c r="BK175" i="3"/>
  <c r="J275" i="3"/>
  <c r="J229" i="3"/>
  <c r="BK199" i="3"/>
  <c r="BK179" i="3"/>
  <c r="J179" i="3"/>
  <c r="BK135" i="3"/>
  <c r="J1251" i="2"/>
  <c r="BK1035" i="2"/>
  <c r="J1007" i="2"/>
  <c r="J941" i="2"/>
  <c r="J907" i="2"/>
  <c r="J887" i="2"/>
  <c r="BK803" i="2"/>
  <c r="BK771" i="2"/>
  <c r="J747" i="2"/>
  <c r="BK717" i="2"/>
  <c r="BK671" i="2"/>
  <c r="J613" i="2"/>
  <c r="J563" i="2"/>
  <c r="BK549" i="2"/>
  <c r="BK449" i="2"/>
  <c r="BK353" i="2"/>
  <c r="BK257" i="2"/>
  <c r="J161" i="2"/>
  <c r="J1253" i="2"/>
  <c r="BK1101" i="2"/>
  <c r="BK1011" i="2"/>
  <c r="BK955" i="2"/>
  <c r="BK883" i="2"/>
  <c r="BK811" i="2"/>
  <c r="BK675" i="2"/>
  <c r="J521" i="2"/>
  <c r="BK395" i="2"/>
  <c r="BK367" i="2"/>
  <c r="BK263" i="2"/>
  <c r="J769" i="2"/>
  <c r="J603" i="2"/>
  <c r="BK567" i="2"/>
  <c r="J541" i="2"/>
  <c r="J495" i="2"/>
  <c r="J427" i="2"/>
  <c r="J737" i="2"/>
  <c r="BK653" i="2"/>
  <c r="BK1219" i="2"/>
  <c r="J1185" i="2"/>
  <c r="J1155" i="2"/>
  <c r="J1083" i="2"/>
  <c r="J987" i="2"/>
  <c r="J931" i="2"/>
  <c r="J895" i="2"/>
  <c r="BK849" i="2"/>
  <c r="J761" i="2"/>
  <c r="J745" i="2"/>
  <c r="BK707" i="2"/>
  <c r="BK661" i="2"/>
  <c r="BK583" i="2"/>
  <c r="BK501" i="2"/>
  <c r="BK419" i="2"/>
  <c r="BK275" i="2"/>
  <c r="J207" i="2"/>
  <c r="BK171" i="2"/>
  <c r="BK1237" i="2"/>
  <c r="BK1215" i="2"/>
  <c r="J1201" i="2"/>
  <c r="J1173" i="2"/>
  <c r="BK1147" i="2"/>
  <c r="J1121" i="2"/>
  <c r="BK975" i="2"/>
  <c r="J935" i="2"/>
  <c r="J875" i="2"/>
  <c r="BK841" i="2"/>
  <c r="BK817" i="2"/>
  <c r="J699" i="2"/>
  <c r="J627" i="2"/>
  <c r="BK591" i="2"/>
  <c r="BK543" i="2"/>
  <c r="BK495" i="2"/>
  <c r="BK477" i="2"/>
  <c r="J445" i="2"/>
  <c r="J407" i="2"/>
  <c r="J373" i="2"/>
  <c r="J337" i="2"/>
  <c r="BK315" i="2"/>
  <c r="J271" i="2"/>
  <c r="J191" i="2"/>
  <c r="J147" i="2"/>
  <c r="BK1247" i="2"/>
  <c r="BK1217" i="2"/>
  <c r="J1193" i="2"/>
  <c r="BK1167" i="2"/>
  <c r="J1137" i="2"/>
  <c r="BK1109" i="2"/>
  <c r="BK1055" i="2"/>
  <c r="BK947" i="2"/>
  <c r="BK887" i="2"/>
  <c r="J857" i="2"/>
  <c r="J787" i="2"/>
  <c r="BK739" i="2"/>
  <c r="BK703" i="2"/>
  <c r="J653" i="2"/>
  <c r="J595" i="2"/>
  <c r="BK479" i="2"/>
  <c r="BK407" i="2"/>
  <c r="BK341" i="2"/>
  <c r="BK227" i="2"/>
  <c r="J177" i="2"/>
  <c r="J1255" i="2"/>
  <c r="J1215" i="2"/>
  <c r="J1189" i="2"/>
  <c r="BK1179" i="2"/>
  <c r="J1149" i="2"/>
  <c r="BK1125" i="2"/>
  <c r="BK1115" i="2"/>
  <c r="J1055" i="2"/>
  <c r="BK1001" i="2"/>
  <c r="BK983" i="2"/>
  <c r="J911" i="2"/>
  <c r="J897" i="2"/>
  <c r="BK865" i="2"/>
  <c r="BK795" i="2"/>
  <c r="BK721" i="2"/>
  <c r="J689" i="2"/>
  <c r="J619" i="2"/>
  <c r="J559" i="2"/>
  <c r="BK551" i="2"/>
  <c r="J453" i="2"/>
  <c r="J439" i="2"/>
  <c r="BK373" i="2"/>
  <c r="BK349" i="2"/>
  <c r="J255" i="2"/>
  <c r="BK229" i="2"/>
  <c r="BK167" i="2"/>
  <c r="J157" i="2"/>
  <c r="BK245" i="3"/>
  <c r="J193" i="3"/>
  <c r="J155" i="3"/>
  <c r="J1075" i="2"/>
  <c r="BK939" i="2"/>
  <c r="J883" i="2"/>
  <c r="J729" i="2"/>
  <c r="BK649" i="2"/>
  <c r="J553" i="2"/>
  <c r="J479" i="2"/>
  <c r="J403" i="2"/>
  <c r="BK265" i="2"/>
  <c r="J187" i="2"/>
  <c r="J791" i="2"/>
  <c r="J739" i="2"/>
  <c r="BK673" i="2"/>
  <c r="J593" i="2"/>
  <c r="J505" i="2"/>
  <c r="J443" i="2"/>
  <c r="BK383" i="2"/>
  <c r="J363" i="2"/>
  <c r="BK301" i="2"/>
  <c r="J213" i="2"/>
  <c r="BK159" i="2"/>
  <c r="J123" i="2"/>
  <c r="J1103" i="2"/>
  <c r="BK1079" i="2"/>
  <c r="BK1041" i="2"/>
  <c r="J1015" i="2"/>
  <c r="J973" i="2"/>
  <c r="BK907" i="2"/>
  <c r="BK885" i="2"/>
  <c r="BK813" i="2"/>
  <c r="BK735" i="2"/>
  <c r="BK613" i="2"/>
  <c r="J591" i="2"/>
  <c r="BK557" i="2"/>
  <c r="BK503" i="2"/>
  <c r="J437" i="2"/>
  <c r="BK405" i="2"/>
  <c r="BK377" i="2"/>
  <c r="BK331" i="2"/>
  <c r="J295" i="2"/>
  <c r="BK279" i="2"/>
  <c r="BK127" i="2"/>
  <c r="BK1107" i="2"/>
  <c r="BK997" i="2"/>
  <c r="BK899" i="2"/>
  <c r="J801" i="2"/>
  <c r="J721" i="2"/>
  <c r="BK643" i="2"/>
  <c r="BK515" i="2"/>
  <c r="BK465" i="2"/>
  <c r="BK327" i="2"/>
  <c r="BK295" i="2"/>
  <c r="J223" i="2"/>
  <c r="J1243" i="2"/>
  <c r="BK1227" i="2"/>
  <c r="J1211" i="2"/>
  <c r="BK1193" i="2"/>
  <c r="J1167" i="2"/>
  <c r="BK1117" i="2"/>
  <c r="J1071" i="2"/>
  <c r="J975" i="2"/>
  <c r="J943" i="2"/>
  <c r="J927" i="2"/>
  <c r="J863" i="2"/>
  <c r="BK833" i="2"/>
  <c r="BK759" i="2"/>
  <c r="J743" i="2"/>
  <c r="J681" i="2"/>
  <c r="BK531" i="2"/>
  <c r="J487" i="2"/>
  <c r="J379" i="2"/>
  <c r="BK347" i="2"/>
  <c r="J273" i="2"/>
  <c r="J233" i="2"/>
  <c r="J193" i="2"/>
  <c r="BK1243" i="2"/>
  <c r="BK1231" i="2"/>
  <c r="J1217" i="2"/>
  <c r="J1203" i="2"/>
  <c r="J1171" i="2"/>
  <c r="BK1145" i="2"/>
  <c r="BK1123" i="2"/>
  <c r="J985" i="2"/>
  <c r="J949" i="2"/>
  <c r="J873" i="2"/>
  <c r="J835" i="2"/>
  <c r="BK775" i="2"/>
  <c r="J695" i="2"/>
  <c r="BK637" i="2"/>
  <c r="BK595" i="2"/>
  <c r="J535" i="2"/>
  <c r="J489" i="2"/>
  <c r="BK475" i="2"/>
  <c r="BK453" i="2"/>
  <c r="J409" i="2"/>
  <c r="J357" i="2"/>
  <c r="BK323" i="2"/>
  <c r="J301" i="2"/>
  <c r="BK213" i="2"/>
  <c r="BK133" i="2"/>
  <c r="J1249" i="2"/>
  <c r="J1225" i="2"/>
  <c r="BK1199" i="2"/>
  <c r="J1169" i="2"/>
  <c r="J1143" i="2"/>
  <c r="BK1129" i="2"/>
  <c r="J1057" i="2"/>
  <c r="J1031" i="2"/>
  <c r="BK961" i="2"/>
  <c r="BK937" i="2"/>
  <c r="BK881" i="2"/>
  <c r="BK835" i="2"/>
  <c r="BK797" i="2"/>
  <c r="J753" i="2"/>
  <c r="J697" i="2"/>
  <c r="BK617" i="2"/>
  <c r="J579" i="2"/>
  <c r="J471" i="2"/>
  <c r="J353" i="2"/>
  <c r="J289" i="2"/>
  <c r="BK183" i="2"/>
  <c r="J143" i="2"/>
  <c r="J1219" i="2"/>
  <c r="BK1191" i="2"/>
  <c r="BK1133" i="2"/>
  <c r="J1093" i="2"/>
  <c r="BK1043" i="2"/>
  <c r="J999" i="2"/>
  <c r="J915" i="2"/>
  <c r="J859" i="2"/>
  <c r="J815" i="2"/>
  <c r="J781" i="2"/>
  <c r="J717" i="2"/>
  <c r="BK589" i="2"/>
  <c r="J545" i="2"/>
  <c r="BK441" i="2"/>
  <c r="BK397" i="2"/>
  <c r="J267" i="2"/>
  <c r="BK223" i="2"/>
  <c r="BK191" i="2"/>
  <c r="BK1259" i="2"/>
  <c r="J1079" i="2"/>
  <c r="J1045" i="2"/>
  <c r="J1035" i="2"/>
  <c r="J1033" i="2"/>
  <c r="BK1013" i="2"/>
  <c r="J983" i="2"/>
  <c r="BK921" i="2"/>
  <c r="J871" i="2"/>
  <c r="BK823" i="2"/>
  <c r="BK807" i="2"/>
  <c r="BK793" i="2"/>
  <c r="BK773" i="2"/>
  <c r="J735" i="2"/>
  <c r="BK695" i="2"/>
  <c r="J673" i="2"/>
  <c r="J663" i="2"/>
  <c r="J631" i="2"/>
  <c r="J585" i="2"/>
  <c r="BK569" i="2"/>
  <c r="J511" i="2"/>
  <c r="BK463" i="2"/>
  <c r="J389" i="2"/>
  <c r="BK305" i="2"/>
  <c r="BK271" i="2"/>
  <c r="BK259" i="2"/>
  <c r="J235" i="2"/>
  <c r="BK219" i="2"/>
  <c r="J209" i="2"/>
  <c r="J179" i="2"/>
  <c r="BK165" i="2"/>
  <c r="J133" i="2"/>
  <c r="BK320" i="3"/>
  <c r="BK318" i="3"/>
  <c r="J316" i="3"/>
  <c r="BK303" i="3"/>
  <c r="J279" i="3"/>
  <c r="BK273" i="3"/>
  <c r="BK233" i="3"/>
  <c r="BK155" i="3"/>
  <c r="J281" i="3"/>
  <c r="J267" i="3"/>
  <c r="J251" i="3"/>
  <c r="BK197" i="3"/>
  <c r="J187" i="3"/>
  <c r="J145" i="3"/>
  <c r="BK239" i="3"/>
  <c r="J121" i="3"/>
  <c r="BK295" i="3"/>
  <c r="J241" i="3"/>
  <c r="BK153" i="3"/>
  <c r="BK259" i="3"/>
  <c r="J221" i="3"/>
  <c r="J119" i="3"/>
  <c r="BK1049" i="2"/>
  <c r="BK889" i="2"/>
  <c r="J783" i="2"/>
  <c r="J677" i="2"/>
  <c r="J599" i="2"/>
  <c r="J551" i="2"/>
  <c r="J497" i="2"/>
  <c r="BK467" i="2"/>
  <c r="BK433" i="2"/>
  <c r="BK401" i="2"/>
  <c r="J335" i="2"/>
  <c r="BK313" i="2"/>
  <c r="BK231" i="2"/>
  <c r="BK209" i="2"/>
  <c r="BK155" i="2"/>
  <c r="BK1255" i="2"/>
  <c r="J1109" i="2"/>
  <c r="J1085" i="2"/>
  <c r="J1037" i="2"/>
  <c r="BK1033" i="2"/>
  <c r="BK1003" i="2"/>
  <c r="BK977" i="2"/>
  <c r="BK957" i="2"/>
  <c r="J913" i="2"/>
  <c r="J877" i="2"/>
  <c r="J845" i="2"/>
  <c r="BK801" i="2"/>
  <c r="BK769" i="2"/>
  <c r="J683" i="2"/>
  <c r="BK669" i="2"/>
  <c r="BK621" i="2"/>
  <c r="BK511" i="2"/>
  <c r="J467" i="2"/>
  <c r="J385" i="2"/>
  <c r="J331" i="2"/>
  <c r="BK317" i="2"/>
  <c r="J291" i="2"/>
  <c r="BK197" i="2"/>
  <c r="J127" i="2"/>
  <c r="J1115" i="2"/>
  <c r="BK1059" i="2"/>
  <c r="BK1025" i="2"/>
  <c r="BK981" i="2"/>
  <c r="BK931" i="2"/>
  <c r="BK847" i="2"/>
  <c r="BK829" i="2"/>
  <c r="BK765" i="2"/>
  <c r="BK641" i="2"/>
  <c r="BK607" i="2"/>
  <c r="J577" i="2"/>
  <c r="BK529" i="2"/>
  <c r="BK459" i="2"/>
  <c r="BK409" i="2"/>
  <c r="J381" i="2"/>
  <c r="BK337" i="2"/>
  <c r="J299" i="2"/>
  <c r="BK151" i="2"/>
  <c r="BK1105" i="2"/>
  <c r="BK891" i="2"/>
  <c r="J733" i="2"/>
  <c r="J625" i="2"/>
  <c r="BK493" i="2"/>
  <c r="J421" i="2"/>
  <c r="BK335" i="2"/>
  <c r="BK261" i="2"/>
  <c r="J151" i="2"/>
  <c r="F36" i="2"/>
  <c r="BK118" i="2" l="1"/>
  <c r="J118" i="2" s="1"/>
  <c r="J97" i="2" s="1"/>
  <c r="R118" i="2"/>
  <c r="R117" i="2" s="1"/>
  <c r="T118" i="2"/>
  <c r="T117" i="2" s="1"/>
  <c r="BK118" i="3"/>
  <c r="J118" i="3" s="1"/>
  <c r="J97" i="3" s="1"/>
  <c r="P118" i="3"/>
  <c r="P117" i="3" s="1"/>
  <c r="AU96" i="1" s="1"/>
  <c r="R118" i="3"/>
  <c r="R117" i="3" s="1"/>
  <c r="P118" i="2"/>
  <c r="P117" i="2" s="1"/>
  <c r="AU95" i="1" s="1"/>
  <c r="T118" i="3"/>
  <c r="T117" i="3"/>
  <c r="F91" i="3"/>
  <c r="BE123" i="3"/>
  <c r="BE133" i="3"/>
  <c r="BE163" i="3"/>
  <c r="BE201" i="3"/>
  <c r="BE205" i="3"/>
  <c r="BE211" i="3"/>
  <c r="BE151" i="3"/>
  <c r="BE159" i="3"/>
  <c r="BE169" i="3"/>
  <c r="BE173" i="3"/>
  <c r="BE183" i="3"/>
  <c r="BE195" i="3"/>
  <c r="BE231" i="3"/>
  <c r="BE241" i="3"/>
  <c r="BE287" i="3"/>
  <c r="J89" i="3"/>
  <c r="F114" i="3"/>
  <c r="BE189" i="3"/>
  <c r="BE223" i="3"/>
  <c r="BE229" i="3"/>
  <c r="BE251" i="3"/>
  <c r="BE265" i="3"/>
  <c r="BE147" i="3"/>
  <c r="BE199" i="3"/>
  <c r="BE209" i="3"/>
  <c r="BE253" i="3"/>
  <c r="BE277" i="3"/>
  <c r="BE217" i="3"/>
  <c r="BE239" i="3"/>
  <c r="BE261" i="3"/>
  <c r="J91" i="3"/>
  <c r="BE181" i="3"/>
  <c r="BE233" i="3"/>
  <c r="BE259" i="3"/>
  <c r="BE283" i="3"/>
  <c r="BE129" i="3"/>
  <c r="BE137" i="3"/>
  <c r="BE139" i="3"/>
  <c r="BE141" i="3"/>
  <c r="BE145" i="3"/>
  <c r="BE149" i="3"/>
  <c r="BE177" i="3"/>
  <c r="BE215" i="3"/>
  <c r="BE305" i="3"/>
  <c r="BE171" i="3"/>
  <c r="BE263" i="3"/>
  <c r="BE279" i="3"/>
  <c r="BE309" i="3"/>
  <c r="BE121" i="3"/>
  <c r="BE187" i="3"/>
  <c r="BE203" i="3"/>
  <c r="BE207" i="3"/>
  <c r="BE219" i="3"/>
  <c r="BE221" i="3"/>
  <c r="BE227" i="3"/>
  <c r="BE243" i="3"/>
  <c r="BE297" i="3"/>
  <c r="BE312" i="3"/>
  <c r="BE175" i="3"/>
  <c r="BE193" i="3"/>
  <c r="BE225" i="3"/>
  <c r="BE245" i="3"/>
  <c r="BE249" i="3"/>
  <c r="BE255" i="3"/>
  <c r="BE267" i="3"/>
  <c r="BE131" i="3"/>
  <c r="BE143" i="3"/>
  <c r="BE155" i="3"/>
  <c r="BE157" i="3"/>
  <c r="BE185" i="3"/>
  <c r="BE191" i="3"/>
  <c r="BE197" i="3"/>
  <c r="BE213" i="3"/>
  <c r="BE273" i="3"/>
  <c r="BE281" i="3"/>
  <c r="BE293" i="3"/>
  <c r="BE295" i="3"/>
  <c r="BE301" i="3"/>
  <c r="BE303" i="3"/>
  <c r="BE307" i="3"/>
  <c r="BE316" i="3"/>
  <c r="BE320" i="3"/>
  <c r="E85" i="3"/>
  <c r="J92" i="3"/>
  <c r="BE119" i="3"/>
  <c r="BE135" i="3"/>
  <c r="BE127" i="3"/>
  <c r="BE153" i="3"/>
  <c r="BE165" i="3"/>
  <c r="BE167" i="3"/>
  <c r="BE179" i="3"/>
  <c r="BE235" i="3"/>
  <c r="BE237" i="3"/>
  <c r="BE269" i="3"/>
  <c r="BE299" i="3"/>
  <c r="BE125" i="3"/>
  <c r="BE161" i="3"/>
  <c r="BE247" i="3"/>
  <c r="BE257" i="3"/>
  <c r="BE271" i="3"/>
  <c r="BE275" i="3"/>
  <c r="BE285" i="3"/>
  <c r="BE289" i="3"/>
  <c r="BE291" i="3"/>
  <c r="BE314" i="3"/>
  <c r="BE318" i="3"/>
  <c r="J111" i="2"/>
  <c r="BE147" i="2"/>
  <c r="BE155" i="2"/>
  <c r="BE167" i="2"/>
  <c r="BE171" i="2"/>
  <c r="BE183" i="2"/>
  <c r="BE185" i="2"/>
  <c r="BE215" i="2"/>
  <c r="BE247" i="2"/>
  <c r="BE285" i="2"/>
  <c r="BE315" i="2"/>
  <c r="BE355" i="2"/>
  <c r="BE357" i="2"/>
  <c r="BE359" i="2"/>
  <c r="BE361" i="2"/>
  <c r="BE363" i="2"/>
  <c r="BE371" i="2"/>
  <c r="BE377" i="2"/>
  <c r="BE379" i="2"/>
  <c r="BE391" i="2"/>
  <c r="BE399" i="2"/>
  <c r="BE411" i="2"/>
  <c r="BE413" i="2"/>
  <c r="BE437" i="2"/>
  <c r="BE455" i="2"/>
  <c r="BE467" i="2"/>
  <c r="BE519" i="2"/>
  <c r="BE551" i="2"/>
  <c r="BE579" i="2"/>
  <c r="BE601" i="2"/>
  <c r="BE621" i="2"/>
  <c r="BE661" i="2"/>
  <c r="BE681" i="2"/>
  <c r="BE691" i="2"/>
  <c r="BE693" i="2"/>
  <c r="BE703" i="2"/>
  <c r="BE707" i="2"/>
  <c r="BE713" i="2"/>
  <c r="BE721" i="2"/>
  <c r="BE733" i="2"/>
  <c r="BE753" i="2"/>
  <c r="BE819" i="2"/>
  <c r="BE831" i="2"/>
  <c r="BE833" i="2"/>
  <c r="BE839" i="2"/>
  <c r="BE841" i="2"/>
  <c r="BE863" i="2"/>
  <c r="BE865" i="2"/>
  <c r="BE877" i="2"/>
  <c r="BE881" i="2"/>
  <c r="BE903" i="2"/>
  <c r="BE917" i="2"/>
  <c r="BE923" i="2"/>
  <c r="BE943" i="2"/>
  <c r="BE945" i="2"/>
  <c r="BE975" i="2"/>
  <c r="BE989" i="2"/>
  <c r="BE1009" i="2"/>
  <c r="BE1031" i="2"/>
  <c r="BE1063" i="2"/>
  <c r="BE1091" i="2"/>
  <c r="BE1251" i="2"/>
  <c r="BE1255" i="2"/>
  <c r="BB95" i="1"/>
  <c r="F91" i="2"/>
  <c r="BE125" i="2"/>
  <c r="BE127" i="2"/>
  <c r="BE133" i="2"/>
  <c r="BE161" i="2"/>
  <c r="BE211" i="2"/>
  <c r="BE237" i="2"/>
  <c r="BE259" i="2"/>
  <c r="BE275" i="2"/>
  <c r="BE305" i="2"/>
  <c r="BE329" i="2"/>
  <c r="BE347" i="2"/>
  <c r="BE365" i="2"/>
  <c r="BE381" i="2"/>
  <c r="BE393" i="2"/>
  <c r="BE401" i="2"/>
  <c r="BE423" i="2"/>
  <c r="BE433" i="2"/>
  <c r="BE449" i="2"/>
  <c r="BE475" i="2"/>
  <c r="BE477" i="2"/>
  <c r="BE503" i="2"/>
  <c r="BE507" i="2"/>
  <c r="BE513" i="2"/>
  <c r="BE515" i="2"/>
  <c r="BE533" i="2"/>
  <c r="BE549" i="2"/>
  <c r="BE591" i="2"/>
  <c r="BE595" i="2"/>
  <c r="BE613" i="2"/>
  <c r="BE633" i="2"/>
  <c r="BE685" i="2"/>
  <c r="BE695" i="2"/>
  <c r="BE723" i="2"/>
  <c r="BE725" i="2"/>
  <c r="BE727" i="2"/>
  <c r="BE755" i="2"/>
  <c r="BE759" i="2"/>
  <c r="BE801" i="2"/>
  <c r="BE849" i="2"/>
  <c r="BE851" i="2"/>
  <c r="BE891" i="2"/>
  <c r="BE895" i="2"/>
  <c r="BE921" i="2"/>
  <c r="BE991" i="2"/>
  <c r="BE1021" i="2"/>
  <c r="BE1025" i="2"/>
  <c r="BE1027" i="2"/>
  <c r="BE1041" i="2"/>
  <c r="BE1083" i="2"/>
  <c r="BE1101" i="2"/>
  <c r="BE1107" i="2"/>
  <c r="BE1121" i="2"/>
  <c r="BE1127" i="2"/>
  <c r="BE1129" i="2"/>
  <c r="BE1143" i="2"/>
  <c r="BE1161" i="2"/>
  <c r="BE1173" i="2"/>
  <c r="BE1175" i="2"/>
  <c r="BE1193" i="2"/>
  <c r="BE1197" i="2"/>
  <c r="BE1213" i="2"/>
  <c r="BE1221" i="2"/>
  <c r="BE1225" i="2"/>
  <c r="BE1227" i="2"/>
  <c r="BE1229" i="2"/>
  <c r="BE1231" i="2"/>
  <c r="BE1235" i="2"/>
  <c r="BC95" i="1"/>
  <c r="F92" i="2"/>
  <c r="BE119" i="2"/>
  <c r="BE123" i="2"/>
  <c r="BE129" i="2"/>
  <c r="BE137" i="2"/>
  <c r="BE141" i="2"/>
  <c r="BE149" i="2"/>
  <c r="BE179" i="2"/>
  <c r="BE189" i="2"/>
  <c r="BE195" i="2"/>
  <c r="BE209" i="2"/>
  <c r="BE213" i="2"/>
  <c r="BE223" i="2"/>
  <c r="BE231" i="2"/>
  <c r="BE239" i="2"/>
  <c r="BE279" i="2"/>
  <c r="BE281" i="2"/>
  <c r="BE295" i="2"/>
  <c r="BE297" i="2"/>
  <c r="BE303" i="2"/>
  <c r="BE373" i="2"/>
  <c r="BE421" i="2"/>
  <c r="BE439" i="2"/>
  <c r="BE453" i="2"/>
  <c r="BE463" i="2"/>
  <c r="BE481" i="2"/>
  <c r="BE485" i="2"/>
  <c r="BE487" i="2"/>
  <c r="BE491" i="2"/>
  <c r="BE493" i="2"/>
  <c r="BE509" i="2"/>
  <c r="BE523" i="2"/>
  <c r="BE535" i="2"/>
  <c r="BE541" i="2"/>
  <c r="BE543" i="2"/>
  <c r="BE563" i="2"/>
  <c r="BE581" i="2"/>
  <c r="BE649" i="2"/>
  <c r="BE663" i="2"/>
  <c r="BE665" i="2"/>
  <c r="BE683" i="2"/>
  <c r="BE715" i="2"/>
  <c r="BE761" i="2"/>
  <c r="BE763" i="2"/>
  <c r="BE783" i="2"/>
  <c r="BE785" i="2"/>
  <c r="BE791" i="2"/>
  <c r="BE845" i="2"/>
  <c r="BE867" i="2"/>
  <c r="BE875" i="2"/>
  <c r="BE905" i="2"/>
  <c r="BE909" i="2"/>
  <c r="BE911" i="2"/>
  <c r="BE919" i="2"/>
  <c r="BE933" i="2"/>
  <c r="BE941" i="2"/>
  <c r="BE963" i="2"/>
  <c r="BE983" i="2"/>
  <c r="BE985" i="2"/>
  <c r="BE1007" i="2"/>
  <c r="BE1015" i="2"/>
  <c r="BE1035" i="2"/>
  <c r="BE1051" i="2"/>
  <c r="BE1067" i="2"/>
  <c r="BE1073" i="2"/>
  <c r="BE1109" i="2"/>
  <c r="BE1111" i="2"/>
  <c r="BE1113" i="2"/>
  <c r="BE1117" i="2"/>
  <c r="BE1145" i="2"/>
  <c r="BE1155" i="2"/>
  <c r="BE1157" i="2"/>
  <c r="BE1159" i="2"/>
  <c r="BE1163" i="2"/>
  <c r="BE1169" i="2"/>
  <c r="BE1171" i="2"/>
  <c r="BE1181" i="2"/>
  <c r="BE1183" i="2"/>
  <c r="BE1187" i="2"/>
  <c r="BE1195" i="2"/>
  <c r="BE1199" i="2"/>
  <c r="BE1203" i="2"/>
  <c r="BE1209" i="2"/>
  <c r="BE1233" i="2"/>
  <c r="BE1247" i="2"/>
  <c r="BE151" i="2"/>
  <c r="BE187" i="2"/>
  <c r="BE193" i="2"/>
  <c r="BE199" i="2"/>
  <c r="BE217" i="2"/>
  <c r="BE221" i="2"/>
  <c r="BE273" i="2"/>
  <c r="BE287" i="2"/>
  <c r="BE291" i="2"/>
  <c r="BE299" i="2"/>
  <c r="BE349" i="2"/>
  <c r="BE403" i="2"/>
  <c r="BE419" i="2"/>
  <c r="BE447" i="2"/>
  <c r="BE527" i="2"/>
  <c r="BE559" i="2"/>
  <c r="BE571" i="2"/>
  <c r="BE575" i="2"/>
  <c r="BE583" i="2"/>
  <c r="BE629" i="2"/>
  <c r="BE687" i="2"/>
  <c r="BE689" i="2"/>
  <c r="BE719" i="2"/>
  <c r="BE737" i="2"/>
  <c r="BE757" i="2"/>
  <c r="BE787" i="2"/>
  <c r="BE789" i="2"/>
  <c r="BE793" i="2"/>
  <c r="BE803" i="2"/>
  <c r="BE813" i="2"/>
  <c r="BE847" i="2"/>
  <c r="BE869" i="2"/>
  <c r="BE883" i="2"/>
  <c r="BE885" i="2"/>
  <c r="BE901" i="2"/>
  <c r="BE907" i="2"/>
  <c r="BE961" i="2"/>
  <c r="BE969" i="2"/>
  <c r="BE973" i="2"/>
  <c r="BE987" i="2"/>
  <c r="BE1095" i="2"/>
  <c r="BE1119" i="2"/>
  <c r="BE1123" i="2"/>
  <c r="BE1125" i="2"/>
  <c r="BE1131" i="2"/>
  <c r="BE1133" i="2"/>
  <c r="BE1135" i="2"/>
  <c r="BE1147" i="2"/>
  <c r="BE1149" i="2"/>
  <c r="BE1167" i="2"/>
  <c r="BE1177" i="2"/>
  <c r="BE1179" i="2"/>
  <c r="BE1185" i="2"/>
  <c r="BE1189" i="2"/>
  <c r="BE1191" i="2"/>
  <c r="BE1207" i="2"/>
  <c r="BE1211" i="2"/>
  <c r="BE1219" i="2"/>
  <c r="BE1223" i="2"/>
  <c r="BE1237" i="2"/>
  <c r="BE1239" i="2"/>
  <c r="BE1261" i="2"/>
  <c r="J91" i="2"/>
  <c r="BE121" i="2"/>
  <c r="BE153" i="2"/>
  <c r="BE159" i="2"/>
  <c r="BE173" i="2"/>
  <c r="BE197" i="2"/>
  <c r="BE219" i="2"/>
  <c r="BE229" i="2"/>
  <c r="BE235" i="2"/>
  <c r="BE301" i="2"/>
  <c r="BE317" i="2"/>
  <c r="BE375" i="2"/>
  <c r="BE409" i="2"/>
  <c r="BE429" i="2"/>
  <c r="BE445" i="2"/>
  <c r="BE459" i="2"/>
  <c r="BE461" i="2"/>
  <c r="BE473" i="2"/>
  <c r="BE517" i="2"/>
  <c r="BE521" i="2"/>
  <c r="BE589" i="2"/>
  <c r="BE637" i="2"/>
  <c r="BE643" i="2"/>
  <c r="BE647" i="2"/>
  <c r="BE657" i="2"/>
  <c r="BE675" i="2"/>
  <c r="BE679" i="2"/>
  <c r="BE697" i="2"/>
  <c r="BE705" i="2"/>
  <c r="BE711" i="2"/>
  <c r="BE741" i="2"/>
  <c r="BE743" i="2"/>
  <c r="BE765" i="2"/>
  <c r="BE777" i="2"/>
  <c r="BE795" i="2"/>
  <c r="BE809" i="2"/>
  <c r="BE811" i="2"/>
  <c r="BE815" i="2"/>
  <c r="BE817" i="2"/>
  <c r="BE829" i="2"/>
  <c r="BE859" i="2"/>
  <c r="BE861" i="2"/>
  <c r="BE939" i="2"/>
  <c r="BE965" i="2"/>
  <c r="BE999" i="2"/>
  <c r="BE1043" i="2"/>
  <c r="BE1055" i="2"/>
  <c r="BE1059" i="2"/>
  <c r="BE1061" i="2"/>
  <c r="BE1065" i="2"/>
  <c r="BE1075" i="2"/>
  <c r="BE1077" i="2"/>
  <c r="BE1099" i="2"/>
  <c r="BE1105" i="2"/>
  <c r="BE1115" i="2"/>
  <c r="BE1137" i="2"/>
  <c r="BE1139" i="2"/>
  <c r="BE1141" i="2"/>
  <c r="BE1151" i="2"/>
  <c r="BE1153" i="2"/>
  <c r="BE1165" i="2"/>
  <c r="BE1201" i="2"/>
  <c r="BE1205" i="2"/>
  <c r="BE1215" i="2"/>
  <c r="BE1217" i="2"/>
  <c r="BE1241" i="2"/>
  <c r="BE1243" i="2"/>
  <c r="BE1245" i="2"/>
  <c r="BE1253" i="2"/>
  <c r="BE139" i="2"/>
  <c r="BE165" i="2"/>
  <c r="BE175" i="2"/>
  <c r="BE205" i="2"/>
  <c r="BE233" i="2"/>
  <c r="BE241" i="2"/>
  <c r="BE251" i="2"/>
  <c r="BE253" i="2"/>
  <c r="BE267" i="2"/>
  <c r="BE289" i="2"/>
  <c r="BE307" i="2"/>
  <c r="BE339" i="2"/>
  <c r="BE343" i="2"/>
  <c r="BE369" i="2"/>
  <c r="BE383" i="2"/>
  <c r="BE389" i="2"/>
  <c r="BE395" i="2"/>
  <c r="BE405" i="2"/>
  <c r="BE407" i="2"/>
  <c r="BE471" i="2"/>
  <c r="BE479" i="2"/>
  <c r="BE499" i="2"/>
  <c r="BE501" i="2"/>
  <c r="BE525" i="2"/>
  <c r="BE537" i="2"/>
  <c r="BE539" i="2"/>
  <c r="BE557" i="2"/>
  <c r="BE565" i="2"/>
  <c r="BE569" i="2"/>
  <c r="BE573" i="2"/>
  <c r="BE587" i="2"/>
  <c r="BE615" i="2"/>
  <c r="BE623" i="2"/>
  <c r="BE635" i="2"/>
  <c r="BE769" i="2"/>
  <c r="BE775" i="2"/>
  <c r="BE797" i="2"/>
  <c r="BE807" i="2"/>
  <c r="BE821" i="2"/>
  <c r="BE825" i="2"/>
  <c r="BE827" i="2"/>
  <c r="BE873" i="2"/>
  <c r="BE947" i="2"/>
  <c r="BE949" i="2"/>
  <c r="BE957" i="2"/>
  <c r="BE959" i="2"/>
  <c r="BE977" i="2"/>
  <c r="BE981" i="2"/>
  <c r="BE1003" i="2"/>
  <c r="BE1005" i="2"/>
  <c r="BE1057" i="2"/>
  <c r="BE1069" i="2"/>
  <c r="BE1081" i="2"/>
  <c r="BE1085" i="2"/>
  <c r="BE131" i="2"/>
  <c r="BE143" i="2"/>
  <c r="BE169" i="2"/>
  <c r="BE201" i="2"/>
  <c r="BE245" i="2"/>
  <c r="BE249" i="2"/>
  <c r="BE261" i="2"/>
  <c r="BE263" i="2"/>
  <c r="BE265" i="2"/>
  <c r="BE271" i="2"/>
  <c r="BE293" i="2"/>
  <c r="BE313" i="2"/>
  <c r="BE319" i="2"/>
  <c r="BE321" i="2"/>
  <c r="BE323" i="2"/>
  <c r="BE351" i="2"/>
  <c r="BE353" i="2"/>
  <c r="BE367" i="2"/>
  <c r="BE385" i="2"/>
  <c r="BE427" i="2"/>
  <c r="BE457" i="2"/>
  <c r="BE483" i="2"/>
  <c r="BE497" i="2"/>
  <c r="BE505" i="2"/>
  <c r="BE553" i="2"/>
  <c r="BE555" i="2"/>
  <c r="BE585" i="2"/>
  <c r="BE593" i="2"/>
  <c r="BE599" i="2"/>
  <c r="BE603" i="2"/>
  <c r="BE609" i="2"/>
  <c r="BE625" i="2"/>
  <c r="BE631" i="2"/>
  <c r="BE645" i="2"/>
  <c r="BE653" i="2"/>
  <c r="BE655" i="2"/>
  <c r="BE659" i="2"/>
  <c r="BE671" i="2"/>
  <c r="BE699" i="2"/>
  <c r="BE709" i="2"/>
  <c r="BE717" i="2"/>
  <c r="BE731" i="2"/>
  <c r="BE749" i="2"/>
  <c r="BE767" i="2"/>
  <c r="BE773" i="2"/>
  <c r="BE781" i="2"/>
  <c r="BE835" i="2"/>
  <c r="BE887" i="2"/>
  <c r="BE889" i="2"/>
  <c r="BE897" i="2"/>
  <c r="BE931" i="2"/>
  <c r="BE951" i="2"/>
  <c r="BE953" i="2"/>
  <c r="BE967" i="2"/>
  <c r="BE1011" i="2"/>
  <c r="BE1019" i="2"/>
  <c r="BE1023" i="2"/>
  <c r="BE1029" i="2"/>
  <c r="BE1033" i="2"/>
  <c r="BE1037" i="2"/>
  <c r="BE1039" i="2"/>
  <c r="BE1049" i="2"/>
  <c r="BE1071" i="2"/>
  <c r="E107" i="2"/>
  <c r="J114" i="2"/>
  <c r="BE157" i="2"/>
  <c r="BE163" i="2"/>
  <c r="BE191" i="2"/>
  <c r="BE203" i="2"/>
  <c r="BE225" i="2"/>
  <c r="BE227" i="2"/>
  <c r="BE243" i="2"/>
  <c r="BE269" i="2"/>
  <c r="BE327" i="2"/>
  <c r="BE341" i="2"/>
  <c r="BE387" i="2"/>
  <c r="BE435" i="2"/>
  <c r="BE451" i="2"/>
  <c r="BE495" i="2"/>
  <c r="BE529" i="2"/>
  <c r="BE531" i="2"/>
  <c r="BE567" i="2"/>
  <c r="BE577" i="2"/>
  <c r="BE597" i="2"/>
  <c r="BE605" i="2"/>
  <c r="BE607" i="2"/>
  <c r="BE617" i="2"/>
  <c r="BE619" i="2"/>
  <c r="BE627" i="2"/>
  <c r="BE651" i="2"/>
  <c r="BE667" i="2"/>
  <c r="BE677" i="2"/>
  <c r="BE729" i="2"/>
  <c r="BE735" i="2"/>
  <c r="BE745" i="2"/>
  <c r="BE747" i="2"/>
  <c r="BE771" i="2"/>
  <c r="BE779" i="2"/>
  <c r="BE799" i="2"/>
  <c r="BE837" i="2"/>
  <c r="BE855" i="2"/>
  <c r="BE857" i="2"/>
  <c r="BE879" i="2"/>
  <c r="BE915" i="2"/>
  <c r="BE971" i="2"/>
  <c r="BE1013" i="2"/>
  <c r="BE1045" i="2"/>
  <c r="BE1047" i="2"/>
  <c r="BE1089" i="2"/>
  <c r="BE1097" i="2"/>
  <c r="BE1257" i="2"/>
  <c r="BE1259" i="2"/>
  <c r="BE135" i="2"/>
  <c r="BE145" i="2"/>
  <c r="BE177" i="2"/>
  <c r="BE181" i="2"/>
  <c r="BE207" i="2"/>
  <c r="BE255" i="2"/>
  <c r="BE257" i="2"/>
  <c r="BE277" i="2"/>
  <c r="BE283" i="2"/>
  <c r="BE309" i="2"/>
  <c r="BE311" i="2"/>
  <c r="BE325" i="2"/>
  <c r="BE331" i="2"/>
  <c r="BE333" i="2"/>
  <c r="BE335" i="2"/>
  <c r="BE337" i="2"/>
  <c r="BE345" i="2"/>
  <c r="BE397" i="2"/>
  <c r="BE415" i="2"/>
  <c r="BE417" i="2"/>
  <c r="BE425" i="2"/>
  <c r="BE431" i="2"/>
  <c r="BE441" i="2"/>
  <c r="BE443" i="2"/>
  <c r="BE465" i="2"/>
  <c r="BE469" i="2"/>
  <c r="BE489" i="2"/>
  <c r="BE511" i="2"/>
  <c r="BE545" i="2"/>
  <c r="BE547" i="2"/>
  <c r="BE561" i="2"/>
  <c r="BE611" i="2"/>
  <c r="BE639" i="2"/>
  <c r="BE641" i="2"/>
  <c r="BE669" i="2"/>
  <c r="BE673" i="2"/>
  <c r="BE701" i="2"/>
  <c r="BE739" i="2"/>
  <c r="BE751" i="2"/>
  <c r="BE805" i="2"/>
  <c r="BE823" i="2"/>
  <c r="BE843" i="2"/>
  <c r="BE853" i="2"/>
  <c r="BE871" i="2"/>
  <c r="BE893" i="2"/>
  <c r="BE899" i="2"/>
  <c r="BE913" i="2"/>
  <c r="BE925" i="2"/>
  <c r="BE927" i="2"/>
  <c r="BE929" i="2"/>
  <c r="BE935" i="2"/>
  <c r="BE937" i="2"/>
  <c r="BE955" i="2"/>
  <c r="BE979" i="2"/>
  <c r="BE993" i="2"/>
  <c r="BE995" i="2"/>
  <c r="BE997" i="2"/>
  <c r="BE1001" i="2"/>
  <c r="BE1017" i="2"/>
  <c r="BE1053" i="2"/>
  <c r="BE1079" i="2"/>
  <c r="BE1087" i="2"/>
  <c r="BE1093" i="2"/>
  <c r="BE1103" i="2"/>
  <c r="BE1249" i="2"/>
  <c r="F37" i="2"/>
  <c r="J34" i="3"/>
  <c r="AW96" i="1"/>
  <c r="F34" i="2"/>
  <c r="F37" i="3"/>
  <c r="BD96" i="1" s="1"/>
  <c r="F35" i="3"/>
  <c r="BB96" i="1"/>
  <c r="BB94" i="1" s="1"/>
  <c r="W31" i="1" s="1"/>
  <c r="F36" i="3"/>
  <c r="BC96" i="1" s="1"/>
  <c r="BC94" i="1" s="1"/>
  <c r="W32" i="1" s="1"/>
  <c r="F34" i="3"/>
  <c r="BA96" i="1"/>
  <c r="J34" i="2"/>
  <c r="BD95" i="1" l="1"/>
  <c r="AW95" i="1"/>
  <c r="BK117" i="2"/>
  <c r="J117" i="2"/>
  <c r="J96" i="2" s="1"/>
  <c r="BA95" i="1"/>
  <c r="BK117" i="3"/>
  <c r="J117" i="3"/>
  <c r="J30" i="3" s="1"/>
  <c r="AG96" i="1" s="1"/>
  <c r="BD94" i="1"/>
  <c r="W33" i="1" s="1"/>
  <c r="BA94" i="1"/>
  <c r="W30" i="1" s="1"/>
  <c r="AU94" i="1"/>
  <c r="J30" i="2"/>
  <c r="AG95" i="1" s="1"/>
  <c r="AG94" i="1" s="1"/>
  <c r="AK26" i="1" s="1"/>
  <c r="F33" i="3"/>
  <c r="AZ96" i="1" s="1"/>
  <c r="F33" i="2"/>
  <c r="AZ95" i="1" s="1"/>
  <c r="J33" i="2"/>
  <c r="AV95" i="1" s="1"/>
  <c r="AT95" i="1" s="1"/>
  <c r="AY94" i="1"/>
  <c r="AX94" i="1"/>
  <c r="J33" i="3"/>
  <c r="AV96" i="1" s="1"/>
  <c r="AT96" i="1" s="1"/>
  <c r="AN96" i="1" l="1"/>
  <c r="J96" i="3"/>
  <c r="AN95" i="1"/>
  <c r="J39" i="3"/>
  <c r="J39" i="2"/>
  <c r="AW94" i="1"/>
  <c r="AK30" i="1" s="1"/>
  <c r="AZ94" i="1"/>
  <c r="W29" i="1" s="1"/>
  <c r="AV94" i="1" l="1"/>
  <c r="AK29" i="1" s="1"/>
  <c r="AK35" i="1" s="1"/>
  <c r="AT94" i="1" l="1"/>
  <c r="AN94" i="1" l="1"/>
</calcChain>
</file>

<file path=xl/sharedStrings.xml><?xml version="1.0" encoding="utf-8"?>
<sst xmlns="http://schemas.openxmlformats.org/spreadsheetml/2006/main" count="13151" uniqueCount="2990">
  <si>
    <t>Export Komplet</t>
  </si>
  <si>
    <t/>
  </si>
  <si>
    <t>2.0</t>
  </si>
  <si>
    <t>False</t>
  </si>
  <si>
    <t>{9521de32-3367-4aff-bbcc-4364309c5e89}</t>
  </si>
  <si>
    <t>&gt;&gt;  skryté sloupce  &lt;&lt;</t>
  </si>
  <si>
    <t>0,01</t>
  </si>
  <si>
    <t>21</t>
  </si>
  <si>
    <t>12</t>
  </si>
  <si>
    <t>REKAPITULACE STAVBY</t>
  </si>
  <si>
    <t>v ---  níže se nacházejí doplnkové a pomocné údaje k sestavám  --- v</t>
  </si>
  <si>
    <t>0,001</t>
  </si>
  <si>
    <t>Kód:</t>
  </si>
  <si>
    <t>2024</t>
  </si>
  <si>
    <t>Stavba:</t>
  </si>
  <si>
    <t>předpokládaný objem prací - údržba</t>
  </si>
  <si>
    <t>KSO:</t>
  </si>
  <si>
    <t>CC-CZ:</t>
  </si>
  <si>
    <t>Místo:</t>
  </si>
  <si>
    <t xml:space="preserve"> </t>
  </si>
  <si>
    <t>Datum:</t>
  </si>
  <si>
    <t>12. 3. 2024</t>
  </si>
  <si>
    <t>Zadavatel:</t>
  </si>
  <si>
    <t>IČ:</t>
  </si>
  <si>
    <t>DIČ:</t>
  </si>
  <si>
    <t>Zhotovitel:</t>
  </si>
  <si>
    <t>Projektant:</t>
  </si>
  <si>
    <t>True</t>
  </si>
  <si>
    <t>Zpracovatel:</t>
  </si>
  <si>
    <t>Poznámka:</t>
  </si>
  <si>
    <t>Cena bez DPH</t>
  </si>
  <si>
    <t>Sazba daně</t>
  </si>
  <si>
    <t>Základ daně</t>
  </si>
  <si>
    <t>Výše daně</t>
  </si>
  <si>
    <t>DPH</t>
  </si>
  <si>
    <t>základní</t>
  </si>
  <si>
    <t>snížená</t>
  </si>
  <si>
    <t>zákl. přenesená</t>
  </si>
  <si>
    <t>sníž. přenesená</t>
  </si>
  <si>
    <t>nulová</t>
  </si>
  <si>
    <t>Cena s DPH</t>
  </si>
  <si>
    <t>v</t>
  </si>
  <si>
    <t>CZK</t>
  </si>
  <si>
    <t>Projektant</t>
  </si>
  <si>
    <t>Zpracovatel</t>
  </si>
  <si>
    <t>Datum a podpis:</t>
  </si>
  <si>
    <t>Razítko</t>
  </si>
  <si>
    <t>Objednavatel</t>
  </si>
  <si>
    <t>Zhotovitel</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</si>
  <si>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</si>
  <si>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</si>
  <si>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</si>
  <si>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</si>
  <si>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</si>
  <si>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</si>
  <si>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</si>
  <si>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</si>
  <si>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</si>
  <si>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</si>
  <si>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</si>
  <si>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</si>
  <si>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</si>
  <si>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</si>
  <si>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</si>
  <si>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</si>
  <si>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</si>
  <si>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</si>
  <si>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</si>
  <si>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 rozpočtů</t>
  </si>
  <si>
    <t>D</t>
  </si>
  <si>
    <t>0</t>
  </si>
  <si>
    <t>###NOIMPORT###</t>
  </si>
  <si>
    <t>IMPORT</t>
  </si>
  <si>
    <t>{00000000-0000-0000-0000-000000000000}</t>
  </si>
  <si>
    <t>/</t>
  </si>
  <si>
    <t>1</t>
  </si>
  <si>
    <t>ÚOŽI</t>
  </si>
  <si>
    <t>STA</t>
  </si>
  <si>
    <t>{b0e3447d-3696-4c9b-b36c-cc1f4e7135ec}</t>
  </si>
  <si>
    <t>2</t>
  </si>
  <si>
    <t>ÚRS</t>
  </si>
  <si>
    <t>{362b7b41-a574-45fc-9cd5-6c19b962cf0b}</t>
  </si>
  <si>
    <t>KRYCÍ LIST SOUPISU PRACÍ</t>
  </si>
  <si>
    <t>Objekt:</t>
  </si>
  <si>
    <t>1 - ÚOŽI</t>
  </si>
  <si>
    <t>REKAPITULACE ČLENĚNÍ SOUPISU PRACÍ</t>
  </si>
  <si>
    <t>Kód dílu - Popis</t>
  </si>
  <si>
    <t>Cena celkem [CZK]</t>
  </si>
  <si>
    <t>Náklady ze soupisu prací</t>
  </si>
  <si>
    <t>-1</t>
  </si>
  <si>
    <t>OST - Ostatní</t>
  </si>
  <si>
    <t>SOUPIS PRACÍ</t>
  </si>
  <si>
    <t>PČ</t>
  </si>
  <si>
    <t>MJ</t>
  </si>
  <si>
    <t>Množství</t>
  </si>
  <si>
    <t>J.cena [CZK]</t>
  </si>
  <si>
    <t>Cenová soustava</t>
  </si>
  <si>
    <t>J. Nh [h]</t>
  </si>
  <si>
    <t>Nh celkem [h]</t>
  </si>
  <si>
    <t>J. hmotnost [t]</t>
  </si>
  <si>
    <t>Hmotnost celkem [t]</t>
  </si>
  <si>
    <t>J. suť [t]</t>
  </si>
  <si>
    <t>Suť Celkem [t]</t>
  </si>
  <si>
    <t>Náklady soupisu celkem</t>
  </si>
  <si>
    <t>OST</t>
  </si>
  <si>
    <t>Ostatní</t>
  </si>
  <si>
    <t>4</t>
  </si>
  <si>
    <t>ROZPOCET</t>
  </si>
  <si>
    <t>K</t>
  </si>
  <si>
    <t>7491151021</t>
  </si>
  <si>
    <t>Montáž trubek ohebných elektroinstalačních vlnitých pancéřových hadic z PVC uložených volně, pod nebo na omítku, na rošt, na stožár apod. průměru do 63 mm</t>
  </si>
  <si>
    <t>m</t>
  </si>
  <si>
    <t>Sborník UOŽI 01 2024</t>
  </si>
  <si>
    <t>1158869054</t>
  </si>
  <si>
    <t>PP</t>
  </si>
  <si>
    <t>Montáž trubek ohebných elektroinstalačních vlnitých pancéřových hadic z PVC uložených volně, pod nebo na omítku, na rošt, na stožár apod. průměru do 63 mm - včetně naznačení trasy, rozměření, řezání trubek, kladení, osazení, zajištění a upevnění</t>
  </si>
  <si>
    <t>7491151041</t>
  </si>
  <si>
    <t>Montáž trubek ohebných elektroinstalačních ochranných z tvrdého PE uložených pevně, průměru do 100 mm</t>
  </si>
  <si>
    <t>1712970514</t>
  </si>
  <si>
    <t>Montáž trubek ohebných elektroinstalačních ochranných z tvrdého PE uložených pevně, průměru do 100 mm - včetně naznačení trasy, rozměření, řezání trubek, kladení, osazení, zajištění a upevnění</t>
  </si>
  <si>
    <t>3</t>
  </si>
  <si>
    <t>7491153030</t>
  </si>
  <si>
    <t>Montáž trubek kovových elektroinstalačních uložených volně nebo pevně hadic průměru do 100 mm</t>
  </si>
  <si>
    <t>569562354</t>
  </si>
  <si>
    <t>Montáž trubek kovových elektroinstalačních uložených volně nebo pevně hadic průměru do 100 mm - včetně naznačení trasy, rozměření, řezání trubek, kladení, osazení, zajištění a upevnění</t>
  </si>
  <si>
    <t>M</t>
  </si>
  <si>
    <t>7491400030</t>
  </si>
  <si>
    <t>Kabelové rošty a žlaby Elektroinstalační lišty a kabelové žlaby Lišta LV 24x22 vkládací bílá 3m</t>
  </si>
  <si>
    <t>kus</t>
  </si>
  <si>
    <t>8</t>
  </si>
  <si>
    <t>1202168074</t>
  </si>
  <si>
    <t>5</t>
  </si>
  <si>
    <t>7491401130</t>
  </si>
  <si>
    <t>Kabelové rošty a žlaby Elektroinstalační lišty a kabelové žlaby Zemní kanál KOPOKAN 4 ZD (200x125) šedé tělo/ červené víko 2m</t>
  </si>
  <si>
    <t>216947149</t>
  </si>
  <si>
    <t>6</t>
  </si>
  <si>
    <t>7491401170</t>
  </si>
  <si>
    <t>Kabelové rošty a žlaby Elektroinstalační lišty a kabelové žlaby Spojka zemního kanálu SPOJKA 4 pro KOPOKAN 4</t>
  </si>
  <si>
    <t>-1879067194</t>
  </si>
  <si>
    <t>7</t>
  </si>
  <si>
    <t>7491201400</t>
  </si>
  <si>
    <t>Elektroinstalační materiál Elektroinstalační krabice a rozvodky Bez zapojení Krabice KO 125/1L</t>
  </si>
  <si>
    <t>-1317496113</t>
  </si>
  <si>
    <t>7491206750</t>
  </si>
  <si>
    <t>Elektroinstalační materiál Elektrické přímotopy Termostat, 5..50°C, 230V AC, elektronický</t>
  </si>
  <si>
    <t>606692342</t>
  </si>
  <si>
    <t>9</t>
  </si>
  <si>
    <t>7491401310</t>
  </si>
  <si>
    <t>Kabelové rošty a žlaby Kabelové rošty pozinkované CF105/300 EZ</t>
  </si>
  <si>
    <t>1777202326</t>
  </si>
  <si>
    <t>10</t>
  </si>
  <si>
    <t>7491251010</t>
  </si>
  <si>
    <t>Montáž lišt elektroinstalačních, kabelových žlabů z PVC-U jednokomorových zaklapávacích rozměru 40/40 mm</t>
  </si>
  <si>
    <t>-1165241917</t>
  </si>
  <si>
    <t>Montáž lišt elektroinstalačních, kabelových žlabů z PVC-U jednokomorových zaklapávacích rozměru 40/40 mm - na konstrukci, omítku apod. včetně spojek, ohybů, rohů, bez krabic</t>
  </si>
  <si>
    <t>11</t>
  </si>
  <si>
    <t>7491251015</t>
  </si>
  <si>
    <t>Montáž lišt elektroinstalačních, kabelových žlabů z PVC-U jednokomorových zaklapávacích rozměru 50/50 - 50/100 mm</t>
  </si>
  <si>
    <t>1069798213</t>
  </si>
  <si>
    <t>Montáž lišt elektroinstalačních, kabelových žlabů z PVC-U jednokomorových zaklapávacích rozměru 50/50 - 50/100 mm - na konstrukci, omítku apod. včetně spojek, ohybů, rohů, bez krabic</t>
  </si>
  <si>
    <t>7491251025</t>
  </si>
  <si>
    <t>Montáž lišt elektroinstalačních, kabelových žlabů z PVC-U jednokomorových zaklapávacích rozměru 100/100 - 100/150 mm</t>
  </si>
  <si>
    <t>-110529718</t>
  </si>
  <si>
    <t>Montáž lišt elektroinstalačních, kabelových žlabů z PVC-U jednokomorových zaklapávacích rozměru 100/100 - 100/150 mm - na konstrukci, omítku apod. včetně spojek, ohybů, rohů, bez krabic</t>
  </si>
  <si>
    <t>13</t>
  </si>
  <si>
    <t>7491252020</t>
  </si>
  <si>
    <t>Montáž krabic elektroinstalačních, rozvodek - bez zapojení krabice odbočné s víčkem a svorkovnicí</t>
  </si>
  <si>
    <t>-1125390817</t>
  </si>
  <si>
    <t>Montáž krabic elektroinstalačních, rozvodek - bez zapojení krabice odbočné s víčkem a svorkovnicí - včetně zhotovení otvoru</t>
  </si>
  <si>
    <t>14</t>
  </si>
  <si>
    <t>7491253010</t>
  </si>
  <si>
    <t>Montáž přístrojů spínacích instalačních kolébkových velkoplošných vypínačů jednopolových řaz.1, 250 V/10 A, IP20 vč.ovl.krytu a rámečku</t>
  </si>
  <si>
    <t>-31011828</t>
  </si>
  <si>
    <t>Montáž přístrojů spínacích instalačních kolébkových velkoplošných vypínačů jednopolových řaz.1, 250 V/10 A, IP20 vč.ovl.krytu a rámečku - včetně zapojení a osazení</t>
  </si>
  <si>
    <t>15</t>
  </si>
  <si>
    <t>7491253020</t>
  </si>
  <si>
    <t>Montáž přístrojů spínacích instalačních kolébkových velkoplošných přepínačů sériových nebo střídavých přepínačů řaz.6, 7, 250 V/10A, IP20, vč.ovl.krytu a rámečku</t>
  </si>
  <si>
    <t>-873963979</t>
  </si>
  <si>
    <t>Montáž přístrojů spínacích instalačních kolébkových velkoplošných přepínačů sériových nebo střídavých přepínačů řaz.6, 7, 250 V/10A, IP20, vč.ovl.krytu a rámečku - včetně zapojení a osazení</t>
  </si>
  <si>
    <t>16</t>
  </si>
  <si>
    <t>7491254010</t>
  </si>
  <si>
    <t>Montáž zásuvek instalačních domovních 10/16 A, 250 V, IP20 bez přepěťové ochrany nebo se zabudovanou přepěťovou ochranou jednoduchých nebo dvojitých</t>
  </si>
  <si>
    <t>-2022256796</t>
  </si>
  <si>
    <t>Montáž zásuvek instalačních domovních 10/16 A, 250 V, IP20 bez přepěťové ochrany nebo se zabudovanou přepěťovou ochranou jednoduchých nebo dvojitých - včetně zapojení a osazení</t>
  </si>
  <si>
    <t>17</t>
  </si>
  <si>
    <t>7491256010</t>
  </si>
  <si>
    <t>Montáž elektrických přímotopů konvektorů přímotopných s termostatem do 3000 W</t>
  </si>
  <si>
    <t>-230219461</t>
  </si>
  <si>
    <t>Montáž elektrických přímotopů konvektorů přímotopných s termostatem do 3000 W - včetně zapojení a osazení</t>
  </si>
  <si>
    <t>18</t>
  </si>
  <si>
    <t>7491256020</t>
  </si>
  <si>
    <t>Montáž elektrických přímotopů termostatů prostorových 0-40° C</t>
  </si>
  <si>
    <t>-1374357370</t>
  </si>
  <si>
    <t>Montáž elektrických přímotopů termostatů prostorových 0-40° C - včetně zapojení a osazení</t>
  </si>
  <si>
    <t>19</t>
  </si>
  <si>
    <t>7491353032</t>
  </si>
  <si>
    <t>Montáž nosné ocelové konstrukce nosných ocelových konstrukce pro přístroje a zařízení z válcovaných profilů U, L, I , hmotnosti do 50 kg</t>
  </si>
  <si>
    <t>-1931218174</t>
  </si>
  <si>
    <t>Montáž nosné ocelové konstrukce nosných ocelových konstrukce pro přístroje a zařízení z válcovaných profilů U, L, I , hmotnosti do 50 kg - výroba a montáž</t>
  </si>
  <si>
    <t>20</t>
  </si>
  <si>
    <t>7491353076</t>
  </si>
  <si>
    <t>Montáž nosné ocelové konstrukce ostatních výplň mezistěn kobek nehořlavým materiálem</t>
  </si>
  <si>
    <t>m2</t>
  </si>
  <si>
    <t>161524861</t>
  </si>
  <si>
    <t>Montáž nosné ocelové konstrukce ostatních výplň mezistěn kobek nehořlavým materiálem - výroba a montáž</t>
  </si>
  <si>
    <t>7491371010</t>
  </si>
  <si>
    <t>Demontáže elektroinstalace ocelové nosné konstrukce</t>
  </si>
  <si>
    <t>kg</t>
  </si>
  <si>
    <t>1282049571</t>
  </si>
  <si>
    <t>22</t>
  </si>
  <si>
    <t>7491451030</t>
  </si>
  <si>
    <t>Montáž kabelových stojin a ocelových roštů kabelových roštů délky 3 m, šířky do 400 mm</t>
  </si>
  <si>
    <t>-511406744</t>
  </si>
  <si>
    <t>Montáž kabelových stojin a ocelových roštů kabelových roštů délky 3 m, šířky do 400 mm - včetně rozměření, usazení, vyvážení, upevnění, sváření a elektrického pospojování</t>
  </si>
  <si>
    <t>23</t>
  </si>
  <si>
    <t>7491455015</t>
  </si>
  <si>
    <t>Montáž plechových pozinkovaných kabelových žlabů (včetně příslušenství) šířky 250-500/100 mm bez víka a nosníků</t>
  </si>
  <si>
    <t>-776126092</t>
  </si>
  <si>
    <t>Montáž plechových pozinkovaných kabelových žlabů (včetně příslušenství) šířky 250-500/100 mm bez víka a nosníků - včetně rozměření, usazení, vyvážení, upevnění a elektrické pospojování</t>
  </si>
  <si>
    <t>24</t>
  </si>
  <si>
    <t>7491510060</t>
  </si>
  <si>
    <t>Protipožární a kabelové ucpávky Protipožární ucpávky a tmely stěnou / stropem, tl. do 50cm, do EI 90 min.</t>
  </si>
  <si>
    <t>-1373696272</t>
  </si>
  <si>
    <t>25</t>
  </si>
  <si>
    <t>7491552012</t>
  </si>
  <si>
    <t>Montáž protipožárních ucpávek a tmelů protipožární ucpávka stěnou nebo stropem tloušťky do 50 cm, do EI 90 min.</t>
  </si>
  <si>
    <t>-2028696313</t>
  </si>
  <si>
    <t>Montáž protipožárních ucpávek a tmelů protipožární ucpávka stěnou nebo stropem tloušťky do 50 cm, do EI 90 min. - protipožární ucpávky včetně příslušenství, vyhotovení a dodání atestu</t>
  </si>
  <si>
    <t>26</t>
  </si>
  <si>
    <t>7491555025</t>
  </si>
  <si>
    <t>Montáž svítidel základních instalačních zářivkových s krytem se 2 zdroji 1x36 W nebo 1x58 W, IP20</t>
  </si>
  <si>
    <t>748978736</t>
  </si>
  <si>
    <t>Montáž svítidel základních instalačních zářivkových s krytem se 2 zdroji 1x36 W nebo 1x58 W, IP20 - včetně zapojení a osazení, s klasickým nebo elektronickým předřadníkem, včetně montáže zářivky</t>
  </si>
  <si>
    <t>27</t>
  </si>
  <si>
    <t>7491555050</t>
  </si>
  <si>
    <t>Montáž svítidel základních instalačních kompaktních s krytem s 1 zdrojem do 1x26 W, IP20</t>
  </si>
  <si>
    <t>-719542871</t>
  </si>
  <si>
    <t>Montáž svítidel základních instalačních kompaktních s krytem s 1 zdrojem do 1x26 W, IP20 - včetně zapojení a osazení, s klasickým nebo elektronickým předřadníkem, včetně montáže zářivky</t>
  </si>
  <si>
    <t>28</t>
  </si>
  <si>
    <t>7491600010</t>
  </si>
  <si>
    <t>Uzemnění Vnitřní Uzemňovací vedení na povrchu, kruhovým vodičem FeZn do D=10 mm</t>
  </si>
  <si>
    <t>1379533459</t>
  </si>
  <si>
    <t>29</t>
  </si>
  <si>
    <t>7491600020</t>
  </si>
  <si>
    <t>Uzemnění Vnitřní Uzemňovací vedení na povrchu, páskem FeZn do 120 mm2</t>
  </si>
  <si>
    <t>1420910385</t>
  </si>
  <si>
    <t>30</t>
  </si>
  <si>
    <t>7491600180</t>
  </si>
  <si>
    <t>Uzemnění Vnější Uzemňovací vedení v zemi, páskem FeZn do 120 mm2</t>
  </si>
  <si>
    <t>-917212841</t>
  </si>
  <si>
    <t>31</t>
  </si>
  <si>
    <t>7491600200</t>
  </si>
  <si>
    <t>Uzemnění Vnější Pásek pozink. FeZn 30x4</t>
  </si>
  <si>
    <t>1995467377</t>
  </si>
  <si>
    <t>32</t>
  </si>
  <si>
    <t>7491600250</t>
  </si>
  <si>
    <t>Uzemnění Vnější Tyč ZT 1.5k K- kříž zemnící</t>
  </si>
  <si>
    <t>1092448475</t>
  </si>
  <si>
    <t>33</t>
  </si>
  <si>
    <t>7491600510</t>
  </si>
  <si>
    <t>Uzemnění Hromosvodné vedení Držák OU do zdi - DUZ (DOUa-20)</t>
  </si>
  <si>
    <t>535402849</t>
  </si>
  <si>
    <t>34</t>
  </si>
  <si>
    <t>7491600570</t>
  </si>
  <si>
    <t>Uzemnění Hromosvodné vedení Drát uzem. Cu pr.8</t>
  </si>
  <si>
    <t>959398719</t>
  </si>
  <si>
    <t>35</t>
  </si>
  <si>
    <t>7491600520</t>
  </si>
  <si>
    <t>Uzemnění Hromosvodné vedení Drát uzem. FeZn pozink. pr.10</t>
  </si>
  <si>
    <t>-730775160</t>
  </si>
  <si>
    <t>36</t>
  </si>
  <si>
    <t>7491600700</t>
  </si>
  <si>
    <t>Uzemnění Hromosvodné vedení Tyč JR 1,0 (JP10) jímací</t>
  </si>
  <si>
    <t>1655050911</t>
  </si>
  <si>
    <t>37</t>
  </si>
  <si>
    <t>7491601170</t>
  </si>
  <si>
    <t>Uzemnění Hromosvodné vedení Podpěra PV 17 pp vlnitý eternit</t>
  </si>
  <si>
    <t>1292459652</t>
  </si>
  <si>
    <t>38</t>
  </si>
  <si>
    <t>7491601190</t>
  </si>
  <si>
    <t>Uzemnění Hromosvodné vedení Podpěra PV 21c plast základna kulatá</t>
  </si>
  <si>
    <t>-579340078</t>
  </si>
  <si>
    <t>39</t>
  </si>
  <si>
    <t>7491601340</t>
  </si>
  <si>
    <t>Uzemnění Hromosvodné vedení Svorka SK</t>
  </si>
  <si>
    <t>163574573</t>
  </si>
  <si>
    <t>40</t>
  </si>
  <si>
    <t>7491601360</t>
  </si>
  <si>
    <t>Uzemnění Hromosvodné vedení Svorka SO a</t>
  </si>
  <si>
    <t>-1236330164</t>
  </si>
  <si>
    <t>41</t>
  </si>
  <si>
    <t>7491601410</t>
  </si>
  <si>
    <t>Uzemnění Hromosvodné vedení Svorka SP</t>
  </si>
  <si>
    <t>2108356914</t>
  </si>
  <si>
    <t>42</t>
  </si>
  <si>
    <t>7491601440</t>
  </si>
  <si>
    <t>Uzemnění Hromosvodné vedení Svorka SR 2a</t>
  </si>
  <si>
    <t>669948113</t>
  </si>
  <si>
    <t>43</t>
  </si>
  <si>
    <t>7491601450</t>
  </si>
  <si>
    <t>Uzemnění Hromosvodné vedení Svorka SR 2b</t>
  </si>
  <si>
    <t>1836299778</t>
  </si>
  <si>
    <t>44</t>
  </si>
  <si>
    <t>7491601470</t>
  </si>
  <si>
    <t>Uzemnění Hromosvodné vedení Svorka SR 3b - plech</t>
  </si>
  <si>
    <t>140112316</t>
  </si>
  <si>
    <t>45</t>
  </si>
  <si>
    <t>7491601710</t>
  </si>
  <si>
    <t>Uzemnění Hromosvodné vedení Svorka SZa zkušební (SZm)</t>
  </si>
  <si>
    <t>2094044755</t>
  </si>
  <si>
    <t>46</t>
  </si>
  <si>
    <t>7491601840</t>
  </si>
  <si>
    <t>Uzemnění Hromosvodné vedení Úhelník ochranný OU 1.7 na ochranu svodu 1,7 m</t>
  </si>
  <si>
    <t>-1944689777</t>
  </si>
  <si>
    <t>47</t>
  </si>
  <si>
    <t>7491651010</t>
  </si>
  <si>
    <t>Montáž vnitřního uzemnění uzemňovacích vodičů pevně na povrchu z pozinkované oceli (FeZn) do 120 mm2</t>
  </si>
  <si>
    <t>1794939769</t>
  </si>
  <si>
    <t>Montáž vnitřního uzemnění uzemňovacích vodičů pevně na povrchu z pozinkované oceli (FeZn) do 120 mm2 - včetně upevnění, propojení a připojení pomocí svorek (chráničky, na rošty apod.)</t>
  </si>
  <si>
    <t>48</t>
  </si>
  <si>
    <t>7491651042</t>
  </si>
  <si>
    <t>Montáž vnitřního uzemnění ostatní podpěra vedení PV 42 pro FeZn 30x4 mm</t>
  </si>
  <si>
    <t>-1833302926</t>
  </si>
  <si>
    <t>49</t>
  </si>
  <si>
    <t>7491651044</t>
  </si>
  <si>
    <t>Montáž vnitřního uzemnění ostatní svorka zkušební, spojovací, odbočná a upevňovací</t>
  </si>
  <si>
    <t>2126464812</t>
  </si>
  <si>
    <t>50</t>
  </si>
  <si>
    <t>7491651048</t>
  </si>
  <si>
    <t>Montáž vnitřního uzemnění ostatní ekvipotenciální svorkovnice do 6 x 16 mm2, krytá</t>
  </si>
  <si>
    <t>39127775</t>
  </si>
  <si>
    <t>51</t>
  </si>
  <si>
    <t>7491652010</t>
  </si>
  <si>
    <t>Montáž vnějšího uzemnění uzemňovacích vodičů v zemi z pozinkované oceli (FeZn) do 120 mm2</t>
  </si>
  <si>
    <t>1936750040</t>
  </si>
  <si>
    <t>Montáž vnějšího uzemnění uzemňovacích vodičů v zemi z pozinkované oceli (FeZn) do 120 mm2 - uzemňovacího vedení v zemní kynetě, případně v chráničce odvinutí vodiče ze svitku a oddělení příslušné délky, tvarování pásku, spojování. Neobsahuje výkop a zához kabelové kynety a chráničku</t>
  </si>
  <si>
    <t>52</t>
  </si>
  <si>
    <t>7491652020</t>
  </si>
  <si>
    <t>Montáž vnějšího uzemnění uzemňovacích vodičů v zemi měděných (Cu) nebo z nerezové oceli do 120 mm2</t>
  </si>
  <si>
    <t>-195090138</t>
  </si>
  <si>
    <t>Montáž vnějšího uzemnění uzemňovacích vodičů v zemi měděných (Cu) nebo z nerezové oceli do 120 mm2 - uzemňovacího vedení v zemní kynetě, případně v chráničce odvinutí vodiče ze svitku a oddělení příslušné délky, tvarování pásku, spojování. Neobsahuje výkop a zához kabelové kynety a chráničku</t>
  </si>
  <si>
    <t>53</t>
  </si>
  <si>
    <t>7491652040</t>
  </si>
  <si>
    <t>Montáž vnějšího uzemnění zemnící tyče z pozinkované oceli (FeZn), délky do 2 m</t>
  </si>
  <si>
    <t>-1090995935</t>
  </si>
  <si>
    <t>Montáž vnějšího uzemnění zemnící tyče z pozinkované oceli (FeZn), délky do 2 m - zemnící tyče (horní konec tyče min. 80 cm pod povrchem) včetně připojení tyče k pásku</t>
  </si>
  <si>
    <t>54</t>
  </si>
  <si>
    <t>7491652082</t>
  </si>
  <si>
    <t>Montáž vnějšího uzemnění ostatní práce vyvedení a připojení uzemnění na kovové oplocení</t>
  </si>
  <si>
    <t>1040587500</t>
  </si>
  <si>
    <t>Montáž vnějšího uzemnění ostatní práce vyvedení a připojení uzemnění na kovové oplocení - očištění kovového oplocení, vodivé připojení pásku FeZn svorkami, změření, zaizolování nebo zabarvení ochranným nátěrem</t>
  </si>
  <si>
    <t>55</t>
  </si>
  <si>
    <t>7491652084</t>
  </si>
  <si>
    <t>Montáž vnějšího uzemnění ostatní práce spoj uzemňovacích vodičů svařováním vč. zaizolování</t>
  </si>
  <si>
    <t>2124659134</t>
  </si>
  <si>
    <t>Montáž vnějšího uzemnění ostatní práce spoj uzemňovacích vodičů svařováním vč. zaizolování - včetně přípravy a svařování vč. zaizolování spoje</t>
  </si>
  <si>
    <t>56</t>
  </si>
  <si>
    <t>7491653010</t>
  </si>
  <si>
    <t>Montáž hromosvodného vedení svodových vodičů průměru do 10 mm z pozinkované oceli (FeZn) nebo měděného (Cu) s podpěrami</t>
  </si>
  <si>
    <t>1659991869</t>
  </si>
  <si>
    <t>Montáž hromosvodného vedení svodových vodičů průměru do 10 mm z pozinkované oceli (FeZn) nebo měděného (Cu) s podpěrami - upevnění, propojení a připojení pomocí svorek</t>
  </si>
  <si>
    <t>57</t>
  </si>
  <si>
    <t>7491653012</t>
  </si>
  <si>
    <t>Montáž hromosvodného vedení svodových vodičů průměru do 10 mm z pozinkované oceli (FeZn) nebo měděného (Cu) bez podpěr (např. v izolační trubce)</t>
  </si>
  <si>
    <t>1036455164</t>
  </si>
  <si>
    <t>Montáž hromosvodného vedení svodových vodičů průměru do 10 mm z pozinkované oceli (FeZn) nebo měděného (Cu) bez podpěr (např. v izolační trubce) - upevnění, propojení a připojení pomocí svorek</t>
  </si>
  <si>
    <t>58</t>
  </si>
  <si>
    <t>7491654010</t>
  </si>
  <si>
    <t>Montáž svorek spojovacích se 2 šrouby (typ SS, SO, SR03, aj.)</t>
  </si>
  <si>
    <t>391123633</t>
  </si>
  <si>
    <t>59</t>
  </si>
  <si>
    <t>7491654012</t>
  </si>
  <si>
    <t>Montáž svorek spojovacích se 3 a více šrouby (typ ST, SJ, SK, SZ, SR01, 02, aj.)</t>
  </si>
  <si>
    <t>853370461</t>
  </si>
  <si>
    <t>60</t>
  </si>
  <si>
    <t>7491654030</t>
  </si>
  <si>
    <t>Montáž svorek zkušební včetně ochranného úhelníku či trubky včetně držáků do zdiva, označovací štítek se 4 šrouby (typ SZ apod.).,</t>
  </si>
  <si>
    <t>-1445266173</t>
  </si>
  <si>
    <t>61</t>
  </si>
  <si>
    <t>7492103600</t>
  </si>
  <si>
    <t>Spojovací vedení, podpěrné izolátory Spojky, ukončení pasu, ostatní Spojka SVCZC 6-35 smršťovací</t>
  </si>
  <si>
    <t>-919269085</t>
  </si>
  <si>
    <t>62</t>
  </si>
  <si>
    <t>7492103620</t>
  </si>
  <si>
    <t>Spojovací vedení, podpěrné izolátory Spojky, ukončení pasu, ostatní Spojka SVCZC 35-150 smršťovací</t>
  </si>
  <si>
    <t>663000212</t>
  </si>
  <si>
    <t>63</t>
  </si>
  <si>
    <t>7492103670</t>
  </si>
  <si>
    <t>Spojovací vedení, podpěrné izolátory Spojky, ukončení pasu, ostatní Spojka SVCZC 240 AL smršťovací</t>
  </si>
  <si>
    <t>-1104042878</t>
  </si>
  <si>
    <t>64</t>
  </si>
  <si>
    <t>7492151010</t>
  </si>
  <si>
    <t>Montáž spojovacího vedení z Cu nebo Al pasů do 50x10 mm</t>
  </si>
  <si>
    <t>-771601694</t>
  </si>
  <si>
    <t>65</t>
  </si>
  <si>
    <t>7492205014</t>
  </si>
  <si>
    <t>Venkovní vedení vn Podpěrné body Betonový sloup 13,5/10kN</t>
  </si>
  <si>
    <t>-285709858</t>
  </si>
  <si>
    <t>66</t>
  </si>
  <si>
    <t>7492205270</t>
  </si>
  <si>
    <t>Venkovní vedení vn Příslušenství Neodpínaný kabelový svodv četně konzoly omezovačů přepětí, plastového krytu kabelu s držáky, držáku kabelu, zkratových kulových bodů a uzemňovacího vodiče.</t>
  </si>
  <si>
    <t>sada</t>
  </si>
  <si>
    <t>1502337911</t>
  </si>
  <si>
    <t>67</t>
  </si>
  <si>
    <t>7492205300</t>
  </si>
  <si>
    <t>Venkovní vedení vn Příslušenství Upevnění konstrukce na podpěrný bod. Jednotlivé části konstrukce kabelového svodu se na podpěrný bod upevňují pomocí ocelové nerezové pásky š. 16 mm a spony.</t>
  </si>
  <si>
    <t>1108471500</t>
  </si>
  <si>
    <t>68</t>
  </si>
  <si>
    <t>7492205330</t>
  </si>
  <si>
    <t>Venkovní vedení vn Příslušenství AlFe přípojnice pro připojení VN omezovačú přepětí k VN odpínači.</t>
  </si>
  <si>
    <t>-992942957</t>
  </si>
  <si>
    <t>69</t>
  </si>
  <si>
    <t>7492300140</t>
  </si>
  <si>
    <t>Závěsný systém vn Ostatní příslušenství Kabelová příchytka 40 C 29-40</t>
  </si>
  <si>
    <t>746002727</t>
  </si>
  <si>
    <t>70</t>
  </si>
  <si>
    <t>7492400090</t>
  </si>
  <si>
    <t>Kabely, vodiče - vn Kabely do 6kV včetně - izolace PVC 3,6-AYKCY,AXEKCY,1x500 mm2, kabel silový, stíněný</t>
  </si>
  <si>
    <t>917396394</t>
  </si>
  <si>
    <t>71</t>
  </si>
  <si>
    <t>7492400110</t>
  </si>
  <si>
    <t>Kabely, vodiče - vn Kabely do 6kV včetně - izolace PVC 6-AYKCY 3x35,3x50 mm2, kabel silový, stíněný</t>
  </si>
  <si>
    <t>-1115710163</t>
  </si>
  <si>
    <t>72</t>
  </si>
  <si>
    <t>7492400200</t>
  </si>
  <si>
    <t>Kabely, vodiče - vn Kabely do 6kV včetně - izolace pryžová 6-CHBU 1x120 - 1x150 mm2, kabel silový ( bez kabelových příchytek )</t>
  </si>
  <si>
    <t>-2085234041</t>
  </si>
  <si>
    <t>73</t>
  </si>
  <si>
    <t>7492400330</t>
  </si>
  <si>
    <t>Kabely, vodiče - vn Kabely do 22kV včetně 22-AXEKVCEY 1x70/16 - 1x120/16 mm2, kabel silový, stíněný ( bez kabelových příchytek )</t>
  </si>
  <si>
    <t>-1030449032</t>
  </si>
  <si>
    <t>74</t>
  </si>
  <si>
    <t>7492400340</t>
  </si>
  <si>
    <t>Kabely, vodiče - vn Kabely do 22kV včetně 22-AXEKVCEY 1x150/25 - 1x240/25 mm2, kabel silový, stíněný ( bez kabelových příchytek )</t>
  </si>
  <si>
    <t>1912527343</t>
  </si>
  <si>
    <t>75</t>
  </si>
  <si>
    <t>7492400460</t>
  </si>
  <si>
    <t>Kabely, vodiče - vn Kabely nad 22kV Označovací štítek na kabel (100 ks)</t>
  </si>
  <si>
    <t>281067494</t>
  </si>
  <si>
    <t>76</t>
  </si>
  <si>
    <t>7492451010</t>
  </si>
  <si>
    <t>Montáž kabelů vn jednožílových do 120 mm2</t>
  </si>
  <si>
    <t>-1713109962</t>
  </si>
  <si>
    <t>Montáž kabelů vn jednožílových do 120 mm2 - uložení kabelu - do země, chráničky, na rošty, na TV apod.</t>
  </si>
  <si>
    <t>77</t>
  </si>
  <si>
    <t>7492451012</t>
  </si>
  <si>
    <t>Montáž kabelů vn jednožílových do 240 mm2</t>
  </si>
  <si>
    <t>-55271018</t>
  </si>
  <si>
    <t>Montáž kabelů vn jednožílových do 240 mm2 - uložení kabelu - do země, chráničky, na rošty, na TV apod.</t>
  </si>
  <si>
    <t>78</t>
  </si>
  <si>
    <t>7492451014</t>
  </si>
  <si>
    <t>Montáž kabelů vn jednožílových přes 240 mm2</t>
  </si>
  <si>
    <t>1909089607</t>
  </si>
  <si>
    <t>Montáž kabelů vn jednožílových přes 240 mm2 - uložení kabelu - do země, chráničky, na rošty, na TV apod.</t>
  </si>
  <si>
    <t>79</t>
  </si>
  <si>
    <t>7492451030</t>
  </si>
  <si>
    <t>Montáž kabelů vn třížílových do 120 mm2</t>
  </si>
  <si>
    <t>-1459104498</t>
  </si>
  <si>
    <t>Montáž kabelů vn třížílových do 120 mm2 - uložení kabelu - do země, chráničky, na rošty, na TV apod.</t>
  </si>
  <si>
    <t>80</t>
  </si>
  <si>
    <t>7492452014</t>
  </si>
  <si>
    <t>Montáž spojek kabelů vn jednožílových přes 240 mm2</t>
  </si>
  <si>
    <t>2036766271</t>
  </si>
  <si>
    <t>Montáž spojek kabelů vn jednožílových přes 240 mm2 - včetně odizolování pláště a izolace žil kabelu, ukončení žil a stínění - oko</t>
  </si>
  <si>
    <t>81</t>
  </si>
  <si>
    <t>7492452030</t>
  </si>
  <si>
    <t>Montáž spojek kabelů vn třížílových do 120 mm2</t>
  </si>
  <si>
    <t>1677301557</t>
  </si>
  <si>
    <t>Montáž spojek kabelů vn třížílových do 120 mm2 - včetně odizolování pláště a izolace žil kabelu, ukončení žil a stínění - oko</t>
  </si>
  <si>
    <t>82</t>
  </si>
  <si>
    <t>7492453010</t>
  </si>
  <si>
    <t>Montáž koncovek kabelů vn jednožílových do 120 mm2</t>
  </si>
  <si>
    <t>-5345782</t>
  </si>
  <si>
    <t>Montáž koncovek kabelů vn jednožílových do 120 mm2 - včetně odizolování pláště a izolace žil kabelu, ukončení žil a stínění - oko</t>
  </si>
  <si>
    <t>83</t>
  </si>
  <si>
    <t>7492453012</t>
  </si>
  <si>
    <t>Montáž koncovek kabelů vn jednožílových do 240 mm2</t>
  </si>
  <si>
    <t>-947613544</t>
  </si>
  <si>
    <t>Montáž koncovek kabelů vn jednožílových do 240 mm2 - včetně odizolování pláště a izolace žil kabelu, ukončení žil a stínění - oko</t>
  </si>
  <si>
    <t>84</t>
  </si>
  <si>
    <t>7492453014</t>
  </si>
  <si>
    <t>Montáž koncovek kabelů vn jednožílových přes 240 mm2</t>
  </si>
  <si>
    <t>1524060200</t>
  </si>
  <si>
    <t>Montáž koncovek kabelů vn jednožílových přes 240 mm2 - včetně odizolování pláště a izolace žil kabelu, ukončení žil a stínění - oko</t>
  </si>
  <si>
    <t>85</t>
  </si>
  <si>
    <t>7492453030</t>
  </si>
  <si>
    <t>Montáž koncovek kabelů vn třížílových do 120 mm2</t>
  </si>
  <si>
    <t>937639837</t>
  </si>
  <si>
    <t>Montáž koncovek kabelů vn třížílových do 120 mm2 - včetně odizolování pláště a izolace žil kabelu, ukončení žil a stínění - oko</t>
  </si>
  <si>
    <t>86</t>
  </si>
  <si>
    <t>7492454020</t>
  </si>
  <si>
    <t>Montáž připojovacích systémů pro izolované vodiče a pomocné práce pro kabely vn kabelová příchytka</t>
  </si>
  <si>
    <t>-257431734</t>
  </si>
  <si>
    <t>87</t>
  </si>
  <si>
    <t>7492454030</t>
  </si>
  <si>
    <t>Montáž připojovacích systémů pro izolované vodiče a pomocné práce pro kabely vn sady izolovaných adaptérů (3 ks) pro připojení vn kabelu do vn rozvaděče</t>
  </si>
  <si>
    <t>967670140</t>
  </si>
  <si>
    <t>Montáž připojovacích systémů pro izolované vodiče a pomocné práce pro kabely vn sady izolovaných adaptérů (3 ks) pro připojení vn kabelu do vn rozvaděče - včetně přípravy kabelu, ukončení žil a stínění</t>
  </si>
  <si>
    <t>88</t>
  </si>
  <si>
    <t>7492471010</t>
  </si>
  <si>
    <t>Demontáže kabelových vedení nn</t>
  </si>
  <si>
    <t>-113162231</t>
  </si>
  <si>
    <t>Demontáže kabelových vedení nn - demontáž ze zemní kynety, roštu, rozvaděče, trubky, chráničky apod.</t>
  </si>
  <si>
    <t>89</t>
  </si>
  <si>
    <t>7492472020</t>
  </si>
  <si>
    <t>Demontáže přípojnic a spojovacích vedení spojovacího vedení z Cu/Al pasu vč. podpěrných izolátorů</t>
  </si>
  <si>
    <t>-1227061727</t>
  </si>
  <si>
    <t>Demontáže přípojnic a spojovacích vedení spojovacího vedení z Cu/Al pasu vč. podpěrných izolátorů - demontáž stávajícího zařízení včetně odpojení přívodních kabelů nebo pasů a nakládky na určený prostředek</t>
  </si>
  <si>
    <t>90</t>
  </si>
  <si>
    <t>7492501715</t>
  </si>
  <si>
    <t>Kabely, vodiče, šňůry Cu - nn Kabel silový 2 a 3-žílový Cu, plastová izolace CYKY 2O6 (2Dx6), NYM-O 2x6</t>
  </si>
  <si>
    <t>-1692023024</t>
  </si>
  <si>
    <t>91</t>
  </si>
  <si>
    <t>7492501720</t>
  </si>
  <si>
    <t>Kabely, vodiče, šňůry Cu - nn Kabel silový 2 a 3-žílový Cu, plastová izolace CYKY 3J4 (3Cx 4)</t>
  </si>
  <si>
    <t>1980509547</t>
  </si>
  <si>
    <t>92</t>
  </si>
  <si>
    <t>7492501770</t>
  </si>
  <si>
    <t>Kabely, vodiče, šňůry Cu - nn Kabel silový 2 a 3-žílový Cu, plastová izolace CYKY 3J2,5 (3Cx 2,5)</t>
  </si>
  <si>
    <t>529815015</t>
  </si>
  <si>
    <t>93</t>
  </si>
  <si>
    <t>7492501880</t>
  </si>
  <si>
    <t>Kabely, vodiče, šňůry Cu - nn Kabel silový 4 a 5-žílový Cu, plastová izolace CYKY 4J16 (4Bx16)</t>
  </si>
  <si>
    <t>1183887733</t>
  </si>
  <si>
    <t>94</t>
  </si>
  <si>
    <t>7492501930</t>
  </si>
  <si>
    <t>Kabely, vodiče, šňůry Cu - nn Kabel silový 4 a 5-žílový Cu, plastová izolace CYKY 4J6 (4Bx6)</t>
  </si>
  <si>
    <t>2085059506</t>
  </si>
  <si>
    <t>95</t>
  </si>
  <si>
    <t>7492501950</t>
  </si>
  <si>
    <t>Kabely, vodiče, šňůry Cu - nn Kabel silový 4 a 5-žílový Cu, plastová izolace CYKY 4O4 (4Dx4)</t>
  </si>
  <si>
    <t>-1297861611</t>
  </si>
  <si>
    <t>96</t>
  </si>
  <si>
    <t>7492501980</t>
  </si>
  <si>
    <t>Kabely, vodiče, šňůry Cu - nn Kabel silový 4 a 5-žílový Cu, plastová izolace CYKY 5J10 (5Cx10)</t>
  </si>
  <si>
    <t>1881837820</t>
  </si>
  <si>
    <t>97</t>
  </si>
  <si>
    <t>7492502030</t>
  </si>
  <si>
    <t>Kabely, vodiče, šňůry Cu - nn Kabel silový 4 a 5-žílový Cu, plastová izolace CYKY 5J6 (5Cx6)</t>
  </si>
  <si>
    <t>2120189579</t>
  </si>
  <si>
    <t>98</t>
  </si>
  <si>
    <t>7492502120</t>
  </si>
  <si>
    <t>Kabely, vodiče, šňůry Cu - nn Kabel silový více-žílový Cu, plastová izolace CYKY 7J4 (7Cx4)</t>
  </si>
  <si>
    <t>629427133</t>
  </si>
  <si>
    <t>99</t>
  </si>
  <si>
    <t>7492502131</t>
  </si>
  <si>
    <t>Kabely, vodiče, šňůry Cu - nn Kabel silový více-žílový Cu, plastová izolace CYKY 7O2,5 (7Dx2,5 mm2)</t>
  </si>
  <si>
    <t>-781643445</t>
  </si>
  <si>
    <t>100</t>
  </si>
  <si>
    <t>7492502140</t>
  </si>
  <si>
    <t>Kabely, vodiče, šňůry Cu - nn Kabel silový více-žílový Cu, plastová izolace CYKY 12J1,5 (12Cx1,5)</t>
  </si>
  <si>
    <t>1924930447</t>
  </si>
  <si>
    <t>101</t>
  </si>
  <si>
    <t>7492502150</t>
  </si>
  <si>
    <t>Kabely, vodiče, šňůry Cu - nn Kabel silový více-žílový Cu, plastová izolace CYKY 12J2,5 (12Cx2,5)</t>
  </si>
  <si>
    <t>512</t>
  </si>
  <si>
    <t>1714151659</t>
  </si>
  <si>
    <t>102</t>
  </si>
  <si>
    <t>7492502160</t>
  </si>
  <si>
    <t>Kabely, vodiče, šňůry Cu - nn Kabel silový více-žílový Cu, plastová izolace CYKY 12J4 (12Cx4)</t>
  </si>
  <si>
    <t>-1209434147</t>
  </si>
  <si>
    <t>103</t>
  </si>
  <si>
    <t>7492502240</t>
  </si>
  <si>
    <t>Kabely, vodiče, šňůry Cu - nn Kabel silový Cu, plastová izolace, stíněný 1-CYKFY 4/5 x 4 - 6 mm2</t>
  </si>
  <si>
    <t>-883281529</t>
  </si>
  <si>
    <t>104</t>
  </si>
  <si>
    <t>7492551010</t>
  </si>
  <si>
    <t>Montáž vodičů jednožílových Cu do 16 mm2</t>
  </si>
  <si>
    <t>-1711776864</t>
  </si>
  <si>
    <t>Montáž vodičů jednožílových Cu do 16 mm2 - uložení na rošty, pod omítku, do rozvaděče apod.</t>
  </si>
  <si>
    <t>105</t>
  </si>
  <si>
    <t>7492552018</t>
  </si>
  <si>
    <t>Montáž kabelů jednožílových Cu do 300 mm2</t>
  </si>
  <si>
    <t>-1522711797</t>
  </si>
  <si>
    <t>Montáž kabelů jednožílových Cu do 300 mm2 - uložení do země, chráničky, na rošty, pod omítku apod.</t>
  </si>
  <si>
    <t>106</t>
  </si>
  <si>
    <t>7492553010</t>
  </si>
  <si>
    <t>Montáž kabelů 2- a 3-žílových Cu do 16 mm2</t>
  </si>
  <si>
    <t>-2128895565</t>
  </si>
  <si>
    <t>Montáž kabelů 2- a 3-žílových Cu do 16 mm2 - uložení do země, chráničky, na rošty, pod omítku apod.</t>
  </si>
  <si>
    <t>107</t>
  </si>
  <si>
    <t>7492554010</t>
  </si>
  <si>
    <t>Montáž kabelů 4- a 5-žílových Cu do 16 mm2</t>
  </si>
  <si>
    <t>-363695676</t>
  </si>
  <si>
    <t>Montáž kabelů 4- a 5-žílových Cu do 16 mm2 - uložení do země, chráničky, na rošty, pod omítku apod.</t>
  </si>
  <si>
    <t>108</t>
  </si>
  <si>
    <t>7492555018</t>
  </si>
  <si>
    <t>Montáž kabelů vícežílových Cu 7 x 2,5 mm2</t>
  </si>
  <si>
    <t>1465974429</t>
  </si>
  <si>
    <t>Montáž kabelů vícežílových Cu 7 x 2,5 mm2 - uložení do země, chráničky, na rošty, pod omítku apod.</t>
  </si>
  <si>
    <t>109</t>
  </si>
  <si>
    <t>7492555026</t>
  </si>
  <si>
    <t>Montáž kabelů vícežílových Cu 7 x 4 mm2</t>
  </si>
  <si>
    <t>-507474674</t>
  </si>
  <si>
    <t>Montáž kabelů vícežílových Cu 7 x 4 mm2 - uložení do země, chráničky, na rošty, pod omítku apod.</t>
  </si>
  <si>
    <t>110</t>
  </si>
  <si>
    <t>7492555012</t>
  </si>
  <si>
    <t>Montáž kabelů vícežílových Cu 12 x 1,5 mm2</t>
  </si>
  <si>
    <t>-414006117</t>
  </si>
  <si>
    <t>Montáž kabelů vícežílových Cu 12 x 1,5 mm2 - uložení do země, chráničky, na rošty, pod omítku apod.</t>
  </si>
  <si>
    <t>111</t>
  </si>
  <si>
    <t>7492555020</t>
  </si>
  <si>
    <t>Montáž kabelů vícežílových Cu 12 x 2,5 mm2</t>
  </si>
  <si>
    <t>1790064715</t>
  </si>
  <si>
    <t>Montáž kabelů vícežílových Cu 12 x 2,5 mm2 - uložení do země, chráničky, na rošty, pod omítku apod.</t>
  </si>
  <si>
    <t>112</t>
  </si>
  <si>
    <t>7492555028</t>
  </si>
  <si>
    <t>Montáž kabelů vícežílových Cu 12 x 4 mm2</t>
  </si>
  <si>
    <t>822844815</t>
  </si>
  <si>
    <t>Montáž kabelů vícežílových Cu 12 x 4 mm2 - uložení do země, chráničky, na rošty, pod omítku apod.</t>
  </si>
  <si>
    <t>113</t>
  </si>
  <si>
    <t>7492600180</t>
  </si>
  <si>
    <t>Kabely, vodiče, šňůry Al - nn Kabel silový 4 a 5-žílový, plastová izolace 1-AYKY 3x240+120</t>
  </si>
  <si>
    <t>-377884622</t>
  </si>
  <si>
    <t>114</t>
  </si>
  <si>
    <t>7492600210</t>
  </si>
  <si>
    <t>Kabely, vodiče, šňůry Al - nn Kabel silový 4 a 5-žílový, plastová izolace 1-AYKY 4x35</t>
  </si>
  <si>
    <t>1710520614</t>
  </si>
  <si>
    <t>115</t>
  </si>
  <si>
    <t>7492600190</t>
  </si>
  <si>
    <t>Kabely, vodiče, šňůry Al - nn Kabel silový 4 a 5-žílový, plastová izolace 1-AYKY 4x16</t>
  </si>
  <si>
    <t>1324772690</t>
  </si>
  <si>
    <t>116</t>
  </si>
  <si>
    <t>7492600220</t>
  </si>
  <si>
    <t>Kabely, vodiče, šňůry Al - nn Kabel silový 4 a 5-žílový, plastová izolace 1-AYKY 4x50</t>
  </si>
  <si>
    <t>849088583</t>
  </si>
  <si>
    <t>117</t>
  </si>
  <si>
    <t>7492652010</t>
  </si>
  <si>
    <t>Montáž kabelů 4- a 5-žílových Al do 25 mm2</t>
  </si>
  <si>
    <t>-1973513197</t>
  </si>
  <si>
    <t>Montáž kabelů 4- a 5-žílových Al do 25 mm2 - uložení do země, chráničky, na rošty, pod omítku apod.</t>
  </si>
  <si>
    <t>118</t>
  </si>
  <si>
    <t>7492652012</t>
  </si>
  <si>
    <t>Montáž kabelů 4- a 5-žílových Al do 50 mm2</t>
  </si>
  <si>
    <t>-1032445788</t>
  </si>
  <si>
    <t>Montáž kabelů 4- a 5-žílových Al do 50 mm2 - uložení do země, chráničky, na rošty, pod omítku apod.</t>
  </si>
  <si>
    <t>119</t>
  </si>
  <si>
    <t>7492652016</t>
  </si>
  <si>
    <t>Montáž kabelů 4- a 5-žílových Al do 240 mm2</t>
  </si>
  <si>
    <t>2120554833</t>
  </si>
  <si>
    <t>Montáž kabelů 4- a 5-žílových Al do 240 mm2 - uložení do země, chráničky, na rošty, pod omítku apod.</t>
  </si>
  <si>
    <t>120</t>
  </si>
  <si>
    <t>7492700420</t>
  </si>
  <si>
    <t>Ukončení vodičů a kabelů VN Kabelové spojky pro plastové a pryžové kabely do 6kV Jednožílové kabely s plastovou izolací pro 6kV, 400 - 500 mm2</t>
  </si>
  <si>
    <t>-1867405241</t>
  </si>
  <si>
    <t>121</t>
  </si>
  <si>
    <t>7492700470</t>
  </si>
  <si>
    <t>Ukončení vodičů a kabelů VN Kabelové spojky pro plastové a pryžové kabely do 6kV Třížílové kabely s plastovou izolací pro 6kV, 70 - 120 mm2</t>
  </si>
  <si>
    <t>864450710</t>
  </si>
  <si>
    <t>122</t>
  </si>
  <si>
    <t>7492700630</t>
  </si>
  <si>
    <t>Ukončení vodičů a kabelů VN Kabelové koncovky pro plastové a pryžové kabely do 6kV Vnitřní pro jednožílové kabely s plastovou izolací pro 6kV, 400 - 500 mm2</t>
  </si>
  <si>
    <t>-1649004785</t>
  </si>
  <si>
    <t>123</t>
  </si>
  <si>
    <t>7492700690</t>
  </si>
  <si>
    <t>Ukončení vodičů a kabelů VN Kabelové koncovky pro plastové a pryžové kabely do 6kV Jednožílové kabely s pryžovou izolací do 6kV, 70 - 150 mm2</t>
  </si>
  <si>
    <t>100860868</t>
  </si>
  <si>
    <t>124</t>
  </si>
  <si>
    <t>7492700710</t>
  </si>
  <si>
    <t>Ukončení vodičů a kabelů VN Kabelové koncovky pro plastové a pryžové kabely do 6kV Vnitřní pro třížílové kabely s plastovou izolací pro 6kV, do 50 mm2</t>
  </si>
  <si>
    <t>-398192401</t>
  </si>
  <si>
    <t>125</t>
  </si>
  <si>
    <t>7492701050</t>
  </si>
  <si>
    <t>Ukončení vodičů a kabelů VN Připojovací systémy pro izolované rozvaděče vn Izolovaný T-adaptér 22kV pro plynem izolované rozvaděče osazené průchodkami bez omezovače přepětí, 1 a 3-žilové kabely 22 kV 50-300 mm? se šroubovacím okem</t>
  </si>
  <si>
    <t>-1160704349</t>
  </si>
  <si>
    <t>126</t>
  </si>
  <si>
    <t>7492751010</t>
  </si>
  <si>
    <t>Montáž ukončení kabelů nn v rozvaděči nebo na přístroji izolovaných s označením 1 - žílových do 240 mm2</t>
  </si>
  <si>
    <t>-830958285</t>
  </si>
  <si>
    <t>Montáž ukončení kabelů nn v rozvaděči nebo na přístroji izolovaných s označením 1 - žílových do 240 mm2 - montáž kabelové koncovky nebo záklopky včetně odizolování pláště a izolace žil kabelu, ukončení žil v rozvaděči, upevnění kabelových ok, roz. trubice, zakončení stínění apod.</t>
  </si>
  <si>
    <t>127</t>
  </si>
  <si>
    <t>7492751020</t>
  </si>
  <si>
    <t>Montáž ukončení kabelů nn v rozvaděči nebo na přístroji izolovaných s označením 2 - 5-ti žílových do 2,5 mm2</t>
  </si>
  <si>
    <t>1913399233</t>
  </si>
  <si>
    <t>Montáž ukončení kabelů nn v rozvaděči nebo na přístroji izolovaných s označením 2 - 5-ti žílových do 2,5 mm2 - montáž kabelové koncovky nebo záklopky včetně odizolování pláště a izolace žil kabelu, ukončení žil v rozvaděči, upevnění kabelových ok, roz. trubice, zakončení stínění apod.</t>
  </si>
  <si>
    <t>128</t>
  </si>
  <si>
    <t>7492751022</t>
  </si>
  <si>
    <t>Montáž ukončení kabelů nn v rozvaděči nebo na přístroji izolovaných s označením 2 - 5-ti žílových do 25 mm2</t>
  </si>
  <si>
    <t>1584786192</t>
  </si>
  <si>
    <t>Montáž ukončení kabelů nn v rozvaděči nebo na přístroji izolovaných s označením 2 - 5-ti žílových do 25 mm2 - montáž kabelové koncovky nebo záklopky včetně odizolování pláště a izolace žil kabelu, ukončení žil v rozvaděči, upevnění kabelových ok, roz. trubice, zakončení stínění apod.</t>
  </si>
  <si>
    <t>129</t>
  </si>
  <si>
    <t>7492751024</t>
  </si>
  <si>
    <t>Montáž ukončení kabelů nn v rozvaděči nebo na přístroji izolovaných s označením 2 - 5-ti žílových do 70 mm2</t>
  </si>
  <si>
    <t>-521875681</t>
  </si>
  <si>
    <t>Montáž ukončení kabelů nn v rozvaděči nebo na přístroji izolovaných s označením 2 - 5-ti žílových do 70 mm2 - montáž kabelové koncovky nebo záklopky včetně odizolování pláště a izolace žil kabelu, ukončení žil v rozvaděči, upevnění kabelových ok, roz. trubice, zakončení stínění apod.</t>
  </si>
  <si>
    <t>130</t>
  </si>
  <si>
    <t>7492751028</t>
  </si>
  <si>
    <t>Montáž ukončení kabelů nn v rozvaděči nebo na přístroji izolovaných s označením 2 - 5-ti žílových do 240 mm2</t>
  </si>
  <si>
    <t>-453468500</t>
  </si>
  <si>
    <t>Montáž ukončení kabelů nn v rozvaděči nebo na přístroji izolovaných s označením 2 - 5-ti žílových do 240 mm2 - montáž kabelové koncovky nebo záklopky včetně odizolování pláště a izolace žil kabelu, ukončení žil v rozvaděči, upevnění kabelových ok, roz. trubice, zakončení stínění apod.</t>
  </si>
  <si>
    <t>131</t>
  </si>
  <si>
    <t>7492751040</t>
  </si>
  <si>
    <t>Montáž ukončení kabelů nn v rozvaděči nebo na přístroji izolovaných s označením 7 - 12-ti žílových do 4 mm2</t>
  </si>
  <si>
    <t>1429949385</t>
  </si>
  <si>
    <t>Montáž ukončení kabelů nn v rozvaděči nebo na přístroji izolovaných s označením 7 - 12-ti žílových do 4 mm2 - montáž kabelové koncovky nebo záklopky včetně odizolování pláště a izolace žil kabelu, ukončení žil v rozvaděči, upevnění kabelových ok, roz. trubice, zakončení stínění apod.</t>
  </si>
  <si>
    <t>132</t>
  </si>
  <si>
    <t>7492751050</t>
  </si>
  <si>
    <t>Montáž ukončení kabelů nn v rozvaděči nebo na přístroji izolovaných s označením 19 - 24-ti žílových do 4 mm2</t>
  </si>
  <si>
    <t>-164684335</t>
  </si>
  <si>
    <t>Montáž ukončení kabelů nn v rozvaděči nebo na přístroji izolovaných s označením 19 - 24-ti žílových do 4 mm2 - montáž kabelové koncovky nebo záklopky včetně odizolování pláště a izolace žil kabelu, ukončení žil v rozvaděči, upevnění kabelových ok, roz. trubice, zakončení stínění apod.</t>
  </si>
  <si>
    <t>133</t>
  </si>
  <si>
    <t>7492752010</t>
  </si>
  <si>
    <t>Montáž ukončení kabelů nn kabelovou spojkou 3/4/5 - žílové kabely s plastovou izolací do 16 mm2</t>
  </si>
  <si>
    <t>-1115011763</t>
  </si>
  <si>
    <t>Montáž ukončení kabelů nn kabelovou spojkou 3/4/5 - žílové kabely s plastovou izolací do 16 mm2 - včetně odizolování pláště a izolace žil kabelu, včetně ukončení žil a stínění - oko</t>
  </si>
  <si>
    <t>134</t>
  </si>
  <si>
    <t>7492752012</t>
  </si>
  <si>
    <t>Montáž ukončení kabelů nn kabelovou spojkou 3/4/5 - žílové kabely s plastovou izolací do 35 mm2</t>
  </si>
  <si>
    <t>914683629</t>
  </si>
  <si>
    <t>Montáž ukončení kabelů nn kabelovou spojkou 3/4/5 - žílové kabely s plastovou izolací do 35 mm2 - včetně odizolování pláště a izolace žil kabelu, včetně ukončení žil a stínění - oko</t>
  </si>
  <si>
    <t>135</t>
  </si>
  <si>
    <t>7492752016</t>
  </si>
  <si>
    <t>Montáž ukončení kabelů nn kabelovou spojkou 3/4/5 - žílové kabely s plastovou izolací do 120 mm2</t>
  </si>
  <si>
    <t>20612930</t>
  </si>
  <si>
    <t>Montáž ukončení kabelů nn kabelovou spojkou 3/4/5 - žílové kabely s plastovou izolací do 120 mm2 - včetně odizolování pláště a izolace žil kabelu, včetně ukončení žil a stínění - oko</t>
  </si>
  <si>
    <t>136</t>
  </si>
  <si>
    <t>7492752018</t>
  </si>
  <si>
    <t>Montáž ukončení kabelů nn kabelovou spojkou 3/4/5 - žílové kabely s plastovou izolací do 240 mm2</t>
  </si>
  <si>
    <t>149373517</t>
  </si>
  <si>
    <t>Montáž ukončení kabelů nn kabelovou spojkou 3/4/5 - žílové kabely s plastovou izolací do 240 mm2 - včetně odizolování pláště a izolace žil kabelu, včetně ukončení žil a stínění - oko</t>
  </si>
  <si>
    <t>137</t>
  </si>
  <si>
    <t>7492752042</t>
  </si>
  <si>
    <t>Montáž ukončení kabelů nn kabelovou spojkou vícežilové kabely s plastovou izolací do 4 mm2 8-14 - žílové kabely</t>
  </si>
  <si>
    <t>1401018645</t>
  </si>
  <si>
    <t>Montáž ukončení kabelů nn kabelovou spojkou vícežilové kabely s plastovou izolací do 4 mm2 8-14 - žílové kabely - včetně odizolování pláště a izolace žil kabelu, včetně ukončení žil a stínění - oko</t>
  </si>
  <si>
    <t>138</t>
  </si>
  <si>
    <t>7492756025</t>
  </si>
  <si>
    <t>Pomocné práce pro montáž kabelů svazkování jednožilových kabelů VN</t>
  </si>
  <si>
    <t>-1611234497</t>
  </si>
  <si>
    <t>Pomocné práce pro montáž kabelů svazkování jednožilových kabelů VN - montáž pásku pro svazkování kabelu včetně úpravy vedení apod.</t>
  </si>
  <si>
    <t>139</t>
  </si>
  <si>
    <t>7492756030</t>
  </si>
  <si>
    <t>Pomocné práce pro montáž kabelů vyhledání stávajících kabelů ( měření, sonda )</t>
  </si>
  <si>
    <t>529879</t>
  </si>
  <si>
    <t>Pomocné práce pro montáž kabelů vyhledání stávajících kabelů ( měření, sonda ) - v obvodu žel. stanice nebo na na trati včetně provedení sondy</t>
  </si>
  <si>
    <t>140</t>
  </si>
  <si>
    <t>7492756040</t>
  </si>
  <si>
    <t>Pomocné práce pro montáž kabelů zatažení kabelů do chráničky do 4 kg/m</t>
  </si>
  <si>
    <t>1221140555</t>
  </si>
  <si>
    <t>141</t>
  </si>
  <si>
    <t>7492756042</t>
  </si>
  <si>
    <t>Pomocné práce pro montáž kabelů zatažení kabelů do chráničky nad 4 kg/m</t>
  </si>
  <si>
    <t>1230888854</t>
  </si>
  <si>
    <t>142</t>
  </si>
  <si>
    <t>7493100010</t>
  </si>
  <si>
    <t>Venkovní osvětlení Osvětlovací stožáry sklopné výšky do 6 m, žárově zinkovaný, vč. výstroje, stožár nesmí mít dvířka (z důvodu neoprávněného vstupu)</t>
  </si>
  <si>
    <t>68321127</t>
  </si>
  <si>
    <t>143</t>
  </si>
  <si>
    <t>7493100020</t>
  </si>
  <si>
    <t>Venkovní osvětlení Osvětlovací stožáry sklopné výšky do 6m, metalizovaný, vč. výstroje</t>
  </si>
  <si>
    <t>1718678938</t>
  </si>
  <si>
    <t>144</t>
  </si>
  <si>
    <t>7493100050</t>
  </si>
  <si>
    <t>Venkovní osvětlení Osvětlovací stožáry sklopné výšky od 7 do 9 m, žárově zinkovaný, vč. Výstroje,stožár nesmí mít dvířka (z důvodu neoprávněného vstupu)</t>
  </si>
  <si>
    <t>-1928472910</t>
  </si>
  <si>
    <t>145</t>
  </si>
  <si>
    <t>7493100650</t>
  </si>
  <si>
    <t>Venkovní osvětlení Svítidla pro železnici LED svítidlo o příkonu 26 - 35 W určené pro osvětlení venkovních prostor veřejnosti přístupných (nástupiště, přechody kolejiště) na ŽDC, difuzor z plochého tvrzeného skla IK 6 a vyšší</t>
  </si>
  <si>
    <t>-1158613443</t>
  </si>
  <si>
    <t>146</t>
  </si>
  <si>
    <t>7493100660</t>
  </si>
  <si>
    <t>Venkovní osvětlení Svítidla pro železnici LED svítidlo o příkonu 36 - 55 W určené pro osvětlení venkovních prostor veřejnosti přístupných (nástupiště, přechody kolejiště) na ŽDC, difuzor z plochého tvrzeného skla IK 6 a vyšší</t>
  </si>
  <si>
    <t>-1469786621</t>
  </si>
  <si>
    <t>147</t>
  </si>
  <si>
    <t>7493100670</t>
  </si>
  <si>
    <t>Venkovní osvětlení Svítidla pro železnici LED svítidlo o příkonu 56 - 100 W určené pro osvětlení venkovních prostor veřejnosti přístupných (nástupiště, přechody kolejiště) na ŽDC, difuzor z plochého tvrzeného skla IK 6 a vyšší</t>
  </si>
  <si>
    <t>-1190957026</t>
  </si>
  <si>
    <t>148</t>
  </si>
  <si>
    <t>7493100690</t>
  </si>
  <si>
    <t>Venkovní osvětlení Svítidla pro železnici LED svítidlo o příkonu 201 - 300 W určené pro osvětlení venkovních prostor veřejnosti přístupných (nástupiště, přechody kolejiště) na ŽDC, difuzor z plochého tvrzeného skla IK 6 a vyšší</t>
  </si>
  <si>
    <t>-776379684</t>
  </si>
  <si>
    <t>149</t>
  </si>
  <si>
    <t>7493101450</t>
  </si>
  <si>
    <t>Venkovní osvětlení Svítidla pro montáž na strop nebo stěnu Svítidlo LED kruhové s elektronickým předřadníkem, IP65, příkon 13 W, průměr 327 mm (např. Corso)</t>
  </si>
  <si>
    <t>128715504</t>
  </si>
  <si>
    <t>150</t>
  </si>
  <si>
    <t>7493151010</t>
  </si>
  <si>
    <t>Montáž osvětlovacích stožárů včetně výstroje sklopných výšky do 12 m</t>
  </si>
  <si>
    <t>1081284555</t>
  </si>
  <si>
    <t>Montáž osvětlovacích stožárů včetně výstroje sklopných výšky do 12 m - včetně připojovací svorkovnice pro 2x svítidla, kabelového vedení ke svítidlům a veškerého příslušenství. Neobsahuje základovou konstrukci a montáž svítidla</t>
  </si>
  <si>
    <t>151</t>
  </si>
  <si>
    <t>7493151512</t>
  </si>
  <si>
    <t>Montáž osvětlovací věže v kolejišti trubkové výšky přes 25 do 40 m</t>
  </si>
  <si>
    <t>-1103198558</t>
  </si>
  <si>
    <t>Montáž osvětlovací věže v kolejišti trubkové výšky přes 25 do 40 m - montáž veškerého příslušenství a výstroje včetně pomocných konstrukcí pro vedení kabelů od paty věže na plošinu věže, montáž svorkovnicové skříňky s 1-f zásuvkou a průchodkami osazené na plošině věže pro max. 20 světlometů. Neobsahuje cenu za základovou konstrukci, montáž světlometů a kabelového vedení od paty stožáru na plošinu věže</t>
  </si>
  <si>
    <t>152</t>
  </si>
  <si>
    <t>7493152530</t>
  </si>
  <si>
    <t>Montáž svítidla pro železnici na sklopný stožár</t>
  </si>
  <si>
    <t>-1900821763</t>
  </si>
  <si>
    <t>Montáž svítidla pro železnici na sklopný stožár - kompletace a montáž včetně "superlife" světelného zdroje, elektronického předřadníku a připojení kabelu</t>
  </si>
  <si>
    <t>153</t>
  </si>
  <si>
    <t>7493152535</t>
  </si>
  <si>
    <t>Montáž svítidla pro železnici na osvětlovací věž</t>
  </si>
  <si>
    <t>-278750336</t>
  </si>
  <si>
    <t>Montáž svítidla pro železnici na osvětlovací věž - kompletace a montáž včetně "superlife" světelného zdroje, elektronického předřadníku a připojení kabelu</t>
  </si>
  <si>
    <t>154</t>
  </si>
  <si>
    <t>7493155510</t>
  </si>
  <si>
    <t>Montáž stožárových rozvodnic s jedním až dvěmi jistícími prvky</t>
  </si>
  <si>
    <t>1249743682</t>
  </si>
  <si>
    <t>155</t>
  </si>
  <si>
    <t>7493156010</t>
  </si>
  <si>
    <t>Montáž rozvaděče pro napájení osvětlení železničních prostranství do 8 kusů 3-f vývodů</t>
  </si>
  <si>
    <t>428156823</t>
  </si>
  <si>
    <t>Montáž rozvaděče pro napájení osvětlení železničních prostranství do 8 kusů 3-f vývodů - do terénu nebo rozvodny včetně elektrovýzbroje</t>
  </si>
  <si>
    <t>156</t>
  </si>
  <si>
    <t>7493171010</t>
  </si>
  <si>
    <t>Demontáž osvětlovacích stožárů výšky do 6 m</t>
  </si>
  <si>
    <t>-1736741463</t>
  </si>
  <si>
    <t>Demontáž osvětlovacích stožárů výšky do 6 m - včetně veškeré elektrovýzbroje (svítidla, kabely, rozvodnice)</t>
  </si>
  <si>
    <t>157</t>
  </si>
  <si>
    <t>7493171012</t>
  </si>
  <si>
    <t>Demontáž osvětlovacích stožárů výšky přes 6 do 14 m</t>
  </si>
  <si>
    <t>-1792601847</t>
  </si>
  <si>
    <t>Demontáž osvětlovacích stožárů výšky přes 6 do 14 m - včetně veškeré elektrovýzbroje (svítidla, kabely, rozvodnice)</t>
  </si>
  <si>
    <t>158</t>
  </si>
  <si>
    <t>7493172012</t>
  </si>
  <si>
    <t>Demontáž osvětlovací věže trubkové výšky přes 25 - 40 m</t>
  </si>
  <si>
    <t>431418675</t>
  </si>
  <si>
    <t>Demontáž osvětlovací věže trubkové výšky přes 25 - 40 m - včetně veškeré elektrovýzbroje (svítidla, kabely, rozvodnice)</t>
  </si>
  <si>
    <t>159</t>
  </si>
  <si>
    <t>7493173015</t>
  </si>
  <si>
    <t>Demontáž elektrovýzbroje osvětlovacích stožárů nosných konstrukcí pro osvětlení</t>
  </si>
  <si>
    <t>-2123209215</t>
  </si>
  <si>
    <t>160</t>
  </si>
  <si>
    <t>7493174015</t>
  </si>
  <si>
    <t>Demontáž svítidel z osvětlovacího stožáru, osvětlovací věže nebo brány trakčního vedení</t>
  </si>
  <si>
    <t>-881079038</t>
  </si>
  <si>
    <t>161</t>
  </si>
  <si>
    <t>7495851010</t>
  </si>
  <si>
    <t>Montáž motorgenerátoru do 40 kVA včetně rozvaděče pro automatický start</t>
  </si>
  <si>
    <t>-823761323</t>
  </si>
  <si>
    <t>162</t>
  </si>
  <si>
    <t>7495851020</t>
  </si>
  <si>
    <t>Montáž motorgenerátoru do 40 kVA výfukového potrubí</t>
  </si>
  <si>
    <t>-945295686</t>
  </si>
  <si>
    <t>163</t>
  </si>
  <si>
    <t>7493300020</t>
  </si>
  <si>
    <t>Elektrický ohřev výhybek (EOV) Periferní rozváděče Rozváděč ohřevu výměn pro 8 výhybek s měřením bez podřízené jednotky</t>
  </si>
  <si>
    <t>1428640333</t>
  </si>
  <si>
    <t>164</t>
  </si>
  <si>
    <t>7493300130</t>
  </si>
  <si>
    <t>Elektrický ohřev výhybek (EOV) Řídící rozváděče Rozváděč pro ovládání a signalizaci, podřízený, 4 okruhy,do 7 rozvaděčů,do 40 okruhů VO a až se 32 připojenými vyhybkami EOV</t>
  </si>
  <si>
    <t>-1932198309</t>
  </si>
  <si>
    <t>165</t>
  </si>
  <si>
    <t>7493300770</t>
  </si>
  <si>
    <t>Elektrický ohřev výhybek (EOV) Příslušenství Čidlo teploty kolejové</t>
  </si>
  <si>
    <t>1020393077</t>
  </si>
  <si>
    <t>166</t>
  </si>
  <si>
    <t>7493300780</t>
  </si>
  <si>
    <t>Elektrický ohřev výhybek (EOV) Příslušenství Srážkové čidlo včetně držáku</t>
  </si>
  <si>
    <t>-1913924325</t>
  </si>
  <si>
    <t>167</t>
  </si>
  <si>
    <t>7493300970</t>
  </si>
  <si>
    <t>Elektrický ohřev výhybek (EOV) SW Parametrizace PLC</t>
  </si>
  <si>
    <t>-172986925</t>
  </si>
  <si>
    <t>168</t>
  </si>
  <si>
    <t>7493300980</t>
  </si>
  <si>
    <t>Elektrický ohřev výhybek (EOV) SW Parametrizace komunikace</t>
  </si>
  <si>
    <t>210208876</t>
  </si>
  <si>
    <t>169</t>
  </si>
  <si>
    <t>7493300990</t>
  </si>
  <si>
    <t>Elektrický ohřev výhybek (EOV) SW Odzkoušení rozváděče</t>
  </si>
  <si>
    <t>2025197248</t>
  </si>
  <si>
    <t>170</t>
  </si>
  <si>
    <t>7493301010</t>
  </si>
  <si>
    <t>Elektrický ohřev výhybek (EOV) SW do PLC</t>
  </si>
  <si>
    <t>-1964210845</t>
  </si>
  <si>
    <t>171</t>
  </si>
  <si>
    <t>7493301070</t>
  </si>
  <si>
    <t>Elektrický ohřev výhybek (EOV) SW Parametrizace okruhu OV (na okruh OV), dle počtu okruhů osvětlení</t>
  </si>
  <si>
    <t>1189750338</t>
  </si>
  <si>
    <t>172</t>
  </si>
  <si>
    <t>7493301080</t>
  </si>
  <si>
    <t>Elektrický ohřev výhybek (EOV) SW Parametrizace okruhu EOV (na výhybku), dle počtu výhybek</t>
  </si>
  <si>
    <t>-161038527</t>
  </si>
  <si>
    <t>173</t>
  </si>
  <si>
    <t>7493351020</t>
  </si>
  <si>
    <t>Montáž elektrického ohřevu výhybek (EOV) kompletní topné soupravy na jednoduchou výhybku soustavy S49, R65 a UIC60 s poloměrem odbočení 190 m</t>
  </si>
  <si>
    <t>772229240</t>
  </si>
  <si>
    <t>Montáž elektrického ohřevu výhybek (EOV) kompletní topné soupravy na jednoduchou výhybku soustavy S49, R65 a UIC60 s poloměrem odbočení 190 m - včetně kompletního vybavení topných tyčí, příchytek hlavic topných tyčí, pérových příchytek vlastních topných tyčí, připojovacích šňůr, chrániček pro tyto šňůry, připojovacích rozvodných skříněk vč. nosných konstrukcí těchto skříněk, dále topnice pro ohřev táhel všech přestavníků vč. sálavých desek a veškerého drobného spojovacího a upevňovacího materiálu</t>
  </si>
  <si>
    <t>174</t>
  </si>
  <si>
    <t>7493351022</t>
  </si>
  <si>
    <t>Montáž elektrického ohřevu výhybek (EOV) kompletní topné soupravy na jednoduchou výhybku soustavy S49, R65 a UIC60 s poloměrem odbočení 300 m</t>
  </si>
  <si>
    <t>-984500493</t>
  </si>
  <si>
    <t>Montáž elektrického ohřevu výhybek (EOV) kompletní topné soupravy na jednoduchou výhybku soustavy S49, R65 a UIC60 s poloměrem odbočení 300 m - včetně kompletního vybavení topných tyčí, příchytek hlavic topných tyčí, pérových příchytek vlastních topných tyčí, připojovacích šňůr, chrániček pro tyto šňůry, připojovacích rozvodných skříněk vč. nosných konstrukcí těchto skříněk, dále topnice pro ohřev táhel všech přestavníků vč. sálavých desek a veškerého drobného spojovacího a upevňovacího materiálu</t>
  </si>
  <si>
    <t>175</t>
  </si>
  <si>
    <t>7493351110</t>
  </si>
  <si>
    <t>Montáž elektrického ohřevu výhybek (EOV) topné tyče teplotního čidla</t>
  </si>
  <si>
    <t>1704397954</t>
  </si>
  <si>
    <t>176</t>
  </si>
  <si>
    <t>7493351115</t>
  </si>
  <si>
    <t>Montáž elektrického ohřevu výhybek (EOV) topné tyče srážkového čidla včetně držáku</t>
  </si>
  <si>
    <t>-1918453258</t>
  </si>
  <si>
    <t>177</t>
  </si>
  <si>
    <t>7493351135</t>
  </si>
  <si>
    <t>Montáž elektrického ohřevu výhybek (EOV) topné tyče svorkovnicové skříňky EOV u výhybky</t>
  </si>
  <si>
    <t>-730780216</t>
  </si>
  <si>
    <t>178</t>
  </si>
  <si>
    <t>7493352010</t>
  </si>
  <si>
    <t>Montáž rozvaděče pro elektrický ohřev výhybky silového pro připojení základních výhybkových jednotek do 8 kusů 3-f vývodů</t>
  </si>
  <si>
    <t>126629259</t>
  </si>
  <si>
    <t>Montáž rozvaděče pro elektrický ohřev výhybky silového pro připojení základních výhybkových jednotek do 8 kusů 3-f vývodů - instalace rozvaděče do terénu nebo rozvodny včetně elektrovýzbroje</t>
  </si>
  <si>
    <t>179</t>
  </si>
  <si>
    <t>7493352014</t>
  </si>
  <si>
    <t>Montáž rozvaděče pro elektrický ohřev výhybky silového pro připojení základních výhybkových jednotek přes 8 kusů 3-f vývodů</t>
  </si>
  <si>
    <t>1708198928</t>
  </si>
  <si>
    <t>Montáž rozvaděče pro elektrický ohřev výhybky silového pro připojení základních výhybkových jednotek přes 8 kusů 3-f vývodů - instalace rozvaděče do terénu nebo rozvodny včetně elektrovýzbroje</t>
  </si>
  <si>
    <t>180</t>
  </si>
  <si>
    <t>7493352020</t>
  </si>
  <si>
    <t>Montáž rozvaděče pro elektrický ohřev výhybky řídící PLC jednotky do rozvaděče EOV</t>
  </si>
  <si>
    <t>-129104200</t>
  </si>
  <si>
    <t>181</t>
  </si>
  <si>
    <t>7493352030</t>
  </si>
  <si>
    <t>Montáž rozvaděče pro elektrický ohřev výhybky ovladače pro EOV a osvětlení</t>
  </si>
  <si>
    <t>894395656</t>
  </si>
  <si>
    <t>Montáž rozvaděče pro elektrický ohřev výhybky ovladače pro EOV a osvětlení - včetně instalace ovladače do vnitřního prostoru včetně napojení na podružné rozvaděče a nadřazený systém včetně připojovacích poplatků</t>
  </si>
  <si>
    <t>182</t>
  </si>
  <si>
    <t>7493371075</t>
  </si>
  <si>
    <t>Demontáže zařízení na elektrickém ohřevu výhybek skříňky EOV s oddělovacím transformátorem u výhybky</t>
  </si>
  <si>
    <t>1393071721</t>
  </si>
  <si>
    <t>183</t>
  </si>
  <si>
    <t>7493371080</t>
  </si>
  <si>
    <t>Demontáže zařízení na elektrickém ohřevu výhybek napájecího rozvaděče</t>
  </si>
  <si>
    <t>1741391657</t>
  </si>
  <si>
    <t>184</t>
  </si>
  <si>
    <t>7493500030</t>
  </si>
  <si>
    <t>Dálkové ovládání úsekových odpojovačů ( DOÚO ) Ovladače pro dálkové ovládání motorových pohonů trakčních odpojovačů pro 8 motorových pohonů</t>
  </si>
  <si>
    <t>-1007126129</t>
  </si>
  <si>
    <t>185</t>
  </si>
  <si>
    <t>7493500070</t>
  </si>
  <si>
    <t>Dálkové ovládání úsekových odpojovačů ( DOÚO ) Ovladače Napájecí souprava DOÚO s oddělovacím transformátorem a HIS</t>
  </si>
  <si>
    <t>-701384617</t>
  </si>
  <si>
    <t>186</t>
  </si>
  <si>
    <t>7493600270</t>
  </si>
  <si>
    <t>Kabelové a zásuvkové skříně, elektroměrové rozvaděče Smyčkové přípojkové skříně pro vodiče do průřezu 240 mm2 (SS) 1 až 2 sady pojistkových spodků velikosti 1 kompaktní pilíř včetně základu</t>
  </si>
  <si>
    <t>429540441</t>
  </si>
  <si>
    <t>187</t>
  </si>
  <si>
    <t>7493600530</t>
  </si>
  <si>
    <t>Kabelové a zásuvkové skříně, elektroměrové rozvaděče Rozpojovací jisticí skříně - lištové (SR) 7 pojistkových lišt velikosti 2 kompaktní pilíř včetně základu</t>
  </si>
  <si>
    <t>1044919076</t>
  </si>
  <si>
    <t>188</t>
  </si>
  <si>
    <t>7493600790</t>
  </si>
  <si>
    <t>Kabelové a zásuvkové skříně, elektroměrové rozvaděče Skříně elektroměrové pro přímé měření Rozváděč pro jednosazbový/dvousazbový jednofázový elektroměr do 25A kompaktní pilíř včetně základu, PUR lak</t>
  </si>
  <si>
    <t>-1376651701</t>
  </si>
  <si>
    <t>189</t>
  </si>
  <si>
    <t>7493600911</t>
  </si>
  <si>
    <t>Kabelové a zásuvkové skříně, elektroměrové rozvaděče Skříně elektroměrové pro nepřímé měření Elektroměrový rozváděč pro nepřímé měření, kompaktní pilíř včetně základu, PUR lak</t>
  </si>
  <si>
    <t>-479757286</t>
  </si>
  <si>
    <t>190</t>
  </si>
  <si>
    <t>7493601300</t>
  </si>
  <si>
    <t>Kabelové a zásuvkové skříně, elektroměrové rozvaděče Prázdné skříně a pilíře Skříň plastová kompaktní pilíř včetně základu, IP44, šířka 600 mm, výška 1000 mm, hloubka do 400 mm, PUR lak</t>
  </si>
  <si>
    <t>1647016733</t>
  </si>
  <si>
    <t>191</t>
  </si>
  <si>
    <t>7493601210</t>
  </si>
  <si>
    <t>Kabelové a zásuvkové skříně, elektroměrové rozvaděče Prázdné skříně a pilíře Skříň plastová kompaktní pilíř včetně základu, IP44, šířka 400 mm, výška 700 mm, hloubka do 400 mm, PUR lak</t>
  </si>
  <si>
    <t>-1824349195</t>
  </si>
  <si>
    <t>192</t>
  </si>
  <si>
    <t>7493654020</t>
  </si>
  <si>
    <t>Montáž rozpojovacích skříní SR a SD venkovních na pojistkové lišty nebo na pojistkové spodky do 400 A pro připojení kabelů (i kabelové smyčky) do 240 mm2 kompaktní pilíř s 2 - 3 sadami pojistkových lišt</t>
  </si>
  <si>
    <t>2034548420</t>
  </si>
  <si>
    <t>Montáž rozpojovacích skříní SR a SD venkovních na pojistkové lišty nebo na pojistkové spodky do 400 A pro připojení kabelů (i kabelové smyčky) do 240 mm2 kompaktní pilíř s 2 - 3 sadami pojistkových lišt - včetně elektrovýzbroje, neobsahuje cenu za zemní práce</t>
  </si>
  <si>
    <t>193</t>
  </si>
  <si>
    <t>7493655010</t>
  </si>
  <si>
    <t>Montáž skříní elektroměrových venkovních pro přímé měření do 80 A pro připojení kabelů do 16 mm2 jednosazbové, včetně jističe do 80 A do výklenku</t>
  </si>
  <si>
    <t>1209488778</t>
  </si>
  <si>
    <t>Montáž skříní elektroměrových venkovních pro přímé měření do 80 A pro připojení kabelů do 16 mm2 jednosazbové, včetně jističe do 80 A do výklenku - včetně elektrovýzbroje, včetně zednického zapravení zdiva, neobsahuje cenu za vybourání niky</t>
  </si>
  <si>
    <t>194</t>
  </si>
  <si>
    <t>7493655015</t>
  </si>
  <si>
    <t>Montáž skříní elektroměrových venkovních pro přímé měření do 80 A pro připojení kabelů do 16 mm2 jednosazbové, včetně jističe do 80 A kompaktní pilíř</t>
  </si>
  <si>
    <t>922605871</t>
  </si>
  <si>
    <t>Montáž skříní elektroměrových venkovních pro přímé měření do 80 A pro připojení kabelů do 16 mm2 jednosazbové, včetně jističe do 80 A kompaktní pilíř - včetně elektrovýzbroje, neobsahuje cenu za zemní práce</t>
  </si>
  <si>
    <t>195</t>
  </si>
  <si>
    <t>7493656015</t>
  </si>
  <si>
    <t>Montáž zásuvkových skříní venkovních na pilíři</t>
  </si>
  <si>
    <t>767989838</t>
  </si>
  <si>
    <t>Montáž zásuvkových skříní venkovních na pilíři - skříň obsahuje vstupní svorky pro kabel do 120 mm2, hlavní vypínač, jističe, proudové chrániče, zásuvky, elektrovýzbroj, včetně propojení, provedení zkoušek, dodání atestů a revizní zprávy včetně kusové zkoušky, neobsahuje cenu za zemní práce</t>
  </si>
  <si>
    <t>196</t>
  </si>
  <si>
    <t>7494002826</t>
  </si>
  <si>
    <t>Rozvodnicové a rozváděčové skříně Distri Rozváděčové skříně Příslušenství Dveřní spínače pro např. QA</t>
  </si>
  <si>
    <t>-1895511413</t>
  </si>
  <si>
    <t>197</t>
  </si>
  <si>
    <t>7494002960</t>
  </si>
  <si>
    <t>Rozvodnicové a rozváděčové skříně Distri Systémy přípojnic Rozvaděče kompenzační nn kondenzátorový, vč. skříně a regulátoru 26 - 40kVAr</t>
  </si>
  <si>
    <t>502325909</t>
  </si>
  <si>
    <t>198</t>
  </si>
  <si>
    <t>7494003806</t>
  </si>
  <si>
    <t>Modulární přístroje Proudové chrániče 10 kA typ AC 2-pólové In 25 A, Ue AC 230/400 V, Idn 30 mA, 2pól, Inc 10 kA, typ AC</t>
  </si>
  <si>
    <t>1134388052</t>
  </si>
  <si>
    <t>199</t>
  </si>
  <si>
    <t>7494004126</t>
  </si>
  <si>
    <t>Modulární přístroje Přepěťové ochrany Svodiče přepětí typ 2, Imax 40 kA, Uc AC 350 V, výměnné moduly, varistor, jiskřiště, 3+N-pól</t>
  </si>
  <si>
    <t>-1356438444</t>
  </si>
  <si>
    <t>200</t>
  </si>
  <si>
    <t>7494004534</t>
  </si>
  <si>
    <t>Modulární přístroje Ostatní přístroje -modulární přístroje Vypínače In 32 A, Ue AC 250/440 V, 3+N-pól</t>
  </si>
  <si>
    <t>-622976521</t>
  </si>
  <si>
    <t>201</t>
  </si>
  <si>
    <t>7494004654</t>
  </si>
  <si>
    <t>Modulární přístroje Ostatní přístroje -modulární přístroje Elektrické zdroje výkon 10 VA, Upri AC 230 V, Usec AC 24 V, DC 1,2 - 24 V, ochrana PTC odporem, s regulací, šířka 3 moduly</t>
  </si>
  <si>
    <t>-1623601967</t>
  </si>
  <si>
    <t>202</t>
  </si>
  <si>
    <t>7494004662</t>
  </si>
  <si>
    <t>Modulární přístroje Ostatní přístroje -modulární přístroje Soklové zásuvky In 16 A, Ue AC 230 V, provedení "schuko", přívod zespodu, přívod seshora, šířka 2,5 modulu</t>
  </si>
  <si>
    <t>1263942867</t>
  </si>
  <si>
    <t>203</t>
  </si>
  <si>
    <t>7494004950</t>
  </si>
  <si>
    <t>Kompaktní jističe Kompaktní jističe do 160A Podpěťové spouště AC/DC 110 V, např. pro BC160</t>
  </si>
  <si>
    <t>1822446329</t>
  </si>
  <si>
    <t>204</t>
  </si>
  <si>
    <t>7494009256</t>
  </si>
  <si>
    <t>Pojistkové systémy Pojistky VN VN pojistkové vložky např. PM45 20A, Un 22/25 kV, I1 50 kA</t>
  </si>
  <si>
    <t>-2071583442</t>
  </si>
  <si>
    <t>205</t>
  </si>
  <si>
    <t>7494152025</t>
  </si>
  <si>
    <t>Montáž prázdných rozvodnic plastových nebo oceloplechových min. IP 55, třída izolace II, rozměru š 800-1 250 mm, v 500-1 500 mm</t>
  </si>
  <si>
    <t>-359289408</t>
  </si>
  <si>
    <t>Montáž prázdných rozvodnic plastových nebo oceloplechových min. IP 55, třída izolace II, rozměru š 800-1 250 mm, v 500-1 500 mm - do zdi, na zeď nebo konstrukci, včetně montáže nosné konstrukce, kotevní, spojovací prvků, provedení zkoušek, dodání atestů, revizní zprávy včetně kusové zkoušky, neobsahuje elektrovýzbroj</t>
  </si>
  <si>
    <t>206</t>
  </si>
  <si>
    <t>7494153010</t>
  </si>
  <si>
    <t>Montáž prázdných plastových kabelových skříní min. IP 44, výšky do 800 mm, hloubky do 320 mm kompaktní pilíř š do 530 mm</t>
  </si>
  <si>
    <t>-377655271</t>
  </si>
  <si>
    <t>Montáž prázdných plastových kabelových skříní min. IP 44, výšky do 800 mm, hloubky do 320 mm kompaktní pilíř š do 530 mm - včetně elektrovýzbroje</t>
  </si>
  <si>
    <t>207</t>
  </si>
  <si>
    <t>7494153015</t>
  </si>
  <si>
    <t>Montáž prázdných plastových kabelových skříní min. IP 44, výšky do 800 mm, hloubky do 320 mm kompaktní pilíř š 660-1 060 mm</t>
  </si>
  <si>
    <t>-278643429</t>
  </si>
  <si>
    <t>Montáž prázdných plastových kabelových skříní min. IP 44, výšky do 800 mm, hloubky do 320 mm kompaktní pilíř š 660-1 060 mm - včetně elektrovýzbroje</t>
  </si>
  <si>
    <t>208</t>
  </si>
  <si>
    <t>7494153025</t>
  </si>
  <si>
    <t>Montáž prázdných plastových kabelových skříní min. IP 44, výšky do 800 mm, hloubky do 320 mm do výklenku nebo na stěnu nebo na stožár š 660-1 060 mm</t>
  </si>
  <si>
    <t>-1388280161</t>
  </si>
  <si>
    <t>Montáž prázdných plastových kabelových skříní min. IP 44, výšky do 800 mm, hloubky do 320 mm do výklenku nebo na stěnu nebo na stožár š 660-1 060 mm - včetně elektrovýzbroje</t>
  </si>
  <si>
    <t>209</t>
  </si>
  <si>
    <t>7494253010</t>
  </si>
  <si>
    <t>Montáž kompenzačního rozvaděče včetně skříně a regulátoru do 100 kVAr</t>
  </si>
  <si>
    <t>1784403681</t>
  </si>
  <si>
    <t>Montáž kompenzačního rozvaděče včetně skříně a regulátoru do 100 kVAr - včetně oživení rozvaděče s měřením, nastavení, propojení, kontroly spojů, provedení zkoušek, dodání atestů a revizní zprávy včetně kusové zkoušky</t>
  </si>
  <si>
    <t>210</t>
  </si>
  <si>
    <t>7494255020</t>
  </si>
  <si>
    <t>Montáž regulačních a monitorovacích elektroenergetických zařízení sledování odběru, programové regulování odběru a přenos dat do centrální databáze</t>
  </si>
  <si>
    <t>1218089732</t>
  </si>
  <si>
    <t>Montáž regulačních a monitorovacích elektroenergetických zařízení sledování odběru, programové regulování odběru a přenos dat do centrální databáze - montáž rozvaděče na stavební konstrukci, do niky nebo na nosnou konstrukci včetně měniče 230V AC/ 24V DC, PLC, telemetrického přenosového modulu, konektoru pro připojení PC, prutové antény GSM, jistících, ochraných prvků, pomocných relé, včetně propojení, kontroly spojů, provedení zkoušek, dodání atestů a revizních zpráv</t>
  </si>
  <si>
    <t>211</t>
  </si>
  <si>
    <t>7494271010</t>
  </si>
  <si>
    <t>Demontáž rozvaděčů rozvodnice nn</t>
  </si>
  <si>
    <t>-690675603</t>
  </si>
  <si>
    <t>Demontáž rozvaděčů rozvodnice nn - včetně demontáže přívodních, vývodových kabelů, rámu apod., včetně nakládky rozvaděče na určený prostředek</t>
  </si>
  <si>
    <t>212</t>
  </si>
  <si>
    <t>7494271015</t>
  </si>
  <si>
    <t>Demontáž rozvaděčů 1 kusu pole nn</t>
  </si>
  <si>
    <t>-1768965954</t>
  </si>
  <si>
    <t>Demontáž rozvaděčů 1 kusu pole nn - včetně demontáže přívodních, vývodových kabelů, rámu apod., včetně nakládky rozvaděče na určený prostředek</t>
  </si>
  <si>
    <t>213</t>
  </si>
  <si>
    <t>7494271030</t>
  </si>
  <si>
    <t>Demontáž rozvaděčů kompenzačního kondenzátoru z rozvaděče</t>
  </si>
  <si>
    <t>1473561556</t>
  </si>
  <si>
    <t>Demontáž rozvaděčů kompenzačního kondenzátoru z rozvaděče - včetně demontáže přívodních, vývodových kabelů, rámu apod., včetně nakládky rozvaděče na určený prostředek</t>
  </si>
  <si>
    <t>214</t>
  </si>
  <si>
    <t>7494351020</t>
  </si>
  <si>
    <t>Montáž jističů (do 10 kA) dvoupólových nebo 1+N pólových do 20 A</t>
  </si>
  <si>
    <t>199497186</t>
  </si>
  <si>
    <t>215</t>
  </si>
  <si>
    <t>7494351040</t>
  </si>
  <si>
    <t>Montáž jističů (do 10 kA) tři+N pólových do 20 A</t>
  </si>
  <si>
    <t>1808324493</t>
  </si>
  <si>
    <t>216</t>
  </si>
  <si>
    <t>7494450510</t>
  </si>
  <si>
    <t>Montáž proudových chráničů dvoupólových do 40 A (10 kA)</t>
  </si>
  <si>
    <t>-1703530191</t>
  </si>
  <si>
    <t>Montáž proudových chráničů dvoupólových do 40 A (10 kA) - do skříně nebo rozvaděče</t>
  </si>
  <si>
    <t>217</t>
  </si>
  <si>
    <t>7494551022</t>
  </si>
  <si>
    <t>Montáž vačkových silových spínačů - vypínačů třípólových nebo čtyřpólových do 63 A - vypínač 0-1</t>
  </si>
  <si>
    <t>-1618054290</t>
  </si>
  <si>
    <t>218</t>
  </si>
  <si>
    <t>7494653055</t>
  </si>
  <si>
    <t>Montáž příslušenství modulu DOOS (řídící jednotky pro osvětlení)</t>
  </si>
  <si>
    <t>-1246057657</t>
  </si>
  <si>
    <t>219</t>
  </si>
  <si>
    <t>7494657050</t>
  </si>
  <si>
    <t>Montáž měřících transformátorů proudu nn úřední cejchování</t>
  </si>
  <si>
    <t>1424881713</t>
  </si>
  <si>
    <t>Montáž měřících transformátorů proudu nn úřední cejchování - do rozvaděče nebo skříně</t>
  </si>
  <si>
    <t>220</t>
  </si>
  <si>
    <t>7495100150</t>
  </si>
  <si>
    <t>Rozvaděče vn Modulární rozváděč 3-f do Un 25kV,630A, 20kA 24kV SafePlus F, s izolací SF6, připojovací pole s odpínačem s pojistkami</t>
  </si>
  <si>
    <t>-257378024</t>
  </si>
  <si>
    <t>221</t>
  </si>
  <si>
    <t>7495100160</t>
  </si>
  <si>
    <t>Rozvaděče vn Modulární rozváděč 3-f do Un 25kV,630A, 20kA 24kV SafePlus V, trafa, REF615, motor, s izolací SF6, připojovací pole s vypínačem, ochranou REF615, motorovým ovládáním, průvlekovými transformátory proudu</t>
  </si>
  <si>
    <t>-1905948048</t>
  </si>
  <si>
    <t>222</t>
  </si>
  <si>
    <t>7495100190</t>
  </si>
  <si>
    <t>Rozvaděče vn Modulární rozváděč 3-f do Un 25kV,630A, 20kA 24kV SafePlus M PTP, PTN, s izolací SF6, pole měření s proudovými a napěťovými měniči</t>
  </si>
  <si>
    <t>663529771</t>
  </si>
  <si>
    <t>223</t>
  </si>
  <si>
    <t>7495400910</t>
  </si>
  <si>
    <t>Transformátory Transformátory nízkoztrátové 3-f, 22/0,4 kV (NAŘÍZENÍ KOMISE (EU) č. 548/2014 dle TOS 2)  - olejové 1000 kVA, DOTEL 1000H/20</t>
  </si>
  <si>
    <t>-2058892956</t>
  </si>
  <si>
    <t>224</t>
  </si>
  <si>
    <t>7495401820</t>
  </si>
  <si>
    <t>Transformátory Transformátory - příslušenství Konektor pro izolované připojení vn kabelu na trasformátor</t>
  </si>
  <si>
    <t>-621029466</t>
  </si>
  <si>
    <t>225</t>
  </si>
  <si>
    <t>7495800010</t>
  </si>
  <si>
    <t>Záložní zdroj elektrické energie (ZZEE)  Motorgenerátor ATMOS AT 40 S/P , výkon motoru 40kW, jmenovitý výkon 40 kVA, jmenovité napětí 400V, jmenovitý proud 57A, jmenovitý kmitočet 50Hz</t>
  </si>
  <si>
    <t>634050014</t>
  </si>
  <si>
    <t>226</t>
  </si>
  <si>
    <t>7496100370</t>
  </si>
  <si>
    <t>R110kV Spojovací vedení 110 kV Přeponka vodorovná z lana AlFe 350 mm2, délka do 7 m pro propojení 2 přístrojů, včetně svorek-armatur</t>
  </si>
  <si>
    <t>1204506260</t>
  </si>
  <si>
    <t>227</t>
  </si>
  <si>
    <t>7494758020</t>
  </si>
  <si>
    <t>Montáž ostatních zařízení rozvaděčů nn označovací štítek</t>
  </si>
  <si>
    <t>-710263846</t>
  </si>
  <si>
    <t>Montáž ostatních zařízení rozvaděčů nn označovací štítek - do rozvaděče nebo skříně</t>
  </si>
  <si>
    <t>228</t>
  </si>
  <si>
    <t>7495071050</t>
  </si>
  <si>
    <t>Demontáže technologických zařízení vn pojistkového spodku do 38,5 kV včetně pojistkových patron</t>
  </si>
  <si>
    <t>-388813373</t>
  </si>
  <si>
    <t>229</t>
  </si>
  <si>
    <t>7495071070</t>
  </si>
  <si>
    <t>Demontáže technologických zařízení vn svodičů přepětí do Un 38,5 kV</t>
  </si>
  <si>
    <t>-526426194</t>
  </si>
  <si>
    <t>230</t>
  </si>
  <si>
    <t>7495151010</t>
  </si>
  <si>
    <t>Montáž pole vn rozvaděčů 3-f Un do 25 kV AC</t>
  </si>
  <si>
    <t>-632234476</t>
  </si>
  <si>
    <t>Montáž pole vn rozvaděčů 3-f Un do 25 kV AC - uvedení zařízení do provozu včetně předepsaných zkoušek a výchozí revize</t>
  </si>
  <si>
    <t>231</t>
  </si>
  <si>
    <t>7495300230</t>
  </si>
  <si>
    <t>Přístroje vn Jistící přístroje Jednopólový pojistkový spodek 12kV, 200A</t>
  </si>
  <si>
    <t>301974034</t>
  </si>
  <si>
    <t>232</t>
  </si>
  <si>
    <t>7495353010</t>
  </si>
  <si>
    <t>Montáž jistících přístrojů pojistkových spodků jednopólových</t>
  </si>
  <si>
    <t>304382584</t>
  </si>
  <si>
    <t>Montáž jistících přístrojů pojistkových spodků jednopólových - včetně uvedení do provozu včetně předepsaných zkoušek a atestů</t>
  </si>
  <si>
    <t>233</t>
  </si>
  <si>
    <t>7495353014</t>
  </si>
  <si>
    <t>Montáž jistících přístrojů pojistkových spodků třípólových na sloupovou trafostanici</t>
  </si>
  <si>
    <t>-1769346672</t>
  </si>
  <si>
    <t>Montáž jistících přístrojů pojistkových spodků třípólových na sloupovou trafostanici - včetně uvedení do provozu včetně předepsaných zkoušek a atestů</t>
  </si>
  <si>
    <t>234</t>
  </si>
  <si>
    <t>7495353020</t>
  </si>
  <si>
    <t>Montáž jistících přístrojů pojistkových patron</t>
  </si>
  <si>
    <t>-1531107292</t>
  </si>
  <si>
    <t>235</t>
  </si>
  <si>
    <t>7495371015</t>
  </si>
  <si>
    <t>Demontáže odpínačů/odpojovačů ze sloupové trafostanice venkovních s pojistkami a omezovači</t>
  </si>
  <si>
    <t>-1536611126</t>
  </si>
  <si>
    <t>236</t>
  </si>
  <si>
    <t>7495372010</t>
  </si>
  <si>
    <t>Demontáže jistících přístrojů ze sloupové trafostanice třípólového VN spodku</t>
  </si>
  <si>
    <t>-207445402</t>
  </si>
  <si>
    <t>237</t>
  </si>
  <si>
    <t>7495400760</t>
  </si>
  <si>
    <t>Transformátory Transformátory 3-f, 22/0,4 kV - olejové hermetizované do 100kVA</t>
  </si>
  <si>
    <t>-1953189071</t>
  </si>
  <si>
    <t>238</t>
  </si>
  <si>
    <t>7495401190</t>
  </si>
  <si>
    <t>Transformátory Transformátory 3-f, 35/0,4 kV - olejové hermetizované 250kVA</t>
  </si>
  <si>
    <t>-73277086</t>
  </si>
  <si>
    <t>239</t>
  </si>
  <si>
    <t>7495401830</t>
  </si>
  <si>
    <t>Transformátory Transformátory - příslušenství Tlumič vibrací transformátoru (podložky pod kolečka z antivibrační hmoty)</t>
  </si>
  <si>
    <t>671820523</t>
  </si>
  <si>
    <t>240</t>
  </si>
  <si>
    <t>7495451016</t>
  </si>
  <si>
    <t>Montáž transformátorů vn/tlumivek přes 630 kVA</t>
  </si>
  <si>
    <t>-1109863133</t>
  </si>
  <si>
    <t>Montáž transformátorů vn/tlumivek přes 630 kVA - včetně uvedení do provozu včetně předepsaných zkoušek a atestů</t>
  </si>
  <si>
    <t>241</t>
  </si>
  <si>
    <t>7495451020</t>
  </si>
  <si>
    <t>Montáž transformátorů vn/tlumivek na sloupovou trafostanici</t>
  </si>
  <si>
    <t>-2056046456</t>
  </si>
  <si>
    <t>Montáž transformátorů vn/tlumivek na sloupovou trafostanici - včetně uvedení do provozu včetně předepsaných zkoušek a atestů</t>
  </si>
  <si>
    <t>242</t>
  </si>
  <si>
    <t>7495453015</t>
  </si>
  <si>
    <t>Montáž příslušenství transformátorů konektoru pro izolované připojení vn kabelu na trasformátor</t>
  </si>
  <si>
    <t>-2031318007</t>
  </si>
  <si>
    <t>Montáž příslušenství transformátorů konektoru pro izolované připojení vn kabelu na trasformátor - včetně uvedení do provozu, včetně předepsaných zkoušek, výchozí revize</t>
  </si>
  <si>
    <t>243</t>
  </si>
  <si>
    <t>7495453020</t>
  </si>
  <si>
    <t>Montáž příslušenství transformátorů tlumiče vibrací (podložky pod kolečka z antivibrační hmoty)</t>
  </si>
  <si>
    <t>660339199</t>
  </si>
  <si>
    <t>Montáž příslušenství transformátorů tlumiče vibrací (podložky pod kolečka z antivibrační hmoty) - včetně uvedení do provozu, včetně předepsaných zkoušek, výchozí revize</t>
  </si>
  <si>
    <t>244</t>
  </si>
  <si>
    <t>7495471025</t>
  </si>
  <si>
    <t>Demontáže transformátorů třífázových ze sloupové trafostanice</t>
  </si>
  <si>
    <t>-1747970969</t>
  </si>
  <si>
    <t>Demontáže transformátorů třífázových ze sloupové trafostanice - demontáž přívodního a vývodního vedení</t>
  </si>
  <si>
    <t>245</t>
  </si>
  <si>
    <t>7495551012</t>
  </si>
  <si>
    <t>Montáž sloupových trafostanic 22/0,4 kV typových do 400 kVA</t>
  </si>
  <si>
    <t>2020757766</t>
  </si>
  <si>
    <t>Montáž sloupových trafostanic 22/0,4 kV typových do 400 kVA - montáž sloupu, jištění VN, omezovače, propoje, neobsahuje základ pro stožár, transformátor, rozvaděč a uzemnění</t>
  </si>
  <si>
    <t>246</t>
  </si>
  <si>
    <t>7495552010</t>
  </si>
  <si>
    <t>Montáž rozvaděčů nn na sloupové trafostanice montáž rozvaděče NN, skříně, konzoly, kabelového krytu, trubek, jistič do 160 A vč. příslušenství</t>
  </si>
  <si>
    <t>-1431338314</t>
  </si>
  <si>
    <t>Montáž rozvaděčů nn na sloupové trafostanice montáž rozvaděče NN, skříně, konzoly, kabelového krytu, trubek, jistič do 160 A vč. příslušenství - montáž rozvaděče NN, skříně, konzoly, kabelového krytu, trubek, jistič do 160A vč. příslušenství, jistič + 8 x odpínač 400 A</t>
  </si>
  <si>
    <t>247</t>
  </si>
  <si>
    <t>7495700130</t>
  </si>
  <si>
    <t>Řídící systémy silnoproudu  Modul DOOS 8 ( řídící jednotka pro 8 okruhů osvětlení)</t>
  </si>
  <si>
    <t>650261498</t>
  </si>
  <si>
    <t>248</t>
  </si>
  <si>
    <t>7495800060</t>
  </si>
  <si>
    <t>Záložní zdroj elektrické energie (ZZEE) Rozvaděč pro automatický start RATS 40.Rozváděč RATS 40 je oceloplechová skříň SCHRACK, typ KS166040 o rozměrech 600 x 1600 x 400mm. Přívod sítě a generátoru, vývod pro napájení zálohovaných obvodů,</t>
  </si>
  <si>
    <t>-1744308359</t>
  </si>
  <si>
    <t>249</t>
  </si>
  <si>
    <t>7495800120</t>
  </si>
  <si>
    <t>Záložní zdroj elektrické energie (ZZEE) Výfukové potrubí včetně kompenzátoru DN 100 nerez</t>
  </si>
  <si>
    <t>1242785821</t>
  </si>
  <si>
    <t>250</t>
  </si>
  <si>
    <t>7496100120</t>
  </si>
  <si>
    <t>R110kV Přístrojové transformátory 110 kV proudu a napětí (kombinovaný) 110 kV až se 4 proudovými a 3 napětovými jádry</t>
  </si>
  <si>
    <t>799860866</t>
  </si>
  <si>
    <t>251</t>
  </si>
  <si>
    <t>7496153030</t>
  </si>
  <si>
    <t>Montáž přístrojových transformátorů 110 kV kombinovaných proudu a napětí se 4 proudovými a 3 napětovými jádry</t>
  </si>
  <si>
    <t>-2092967413</t>
  </si>
  <si>
    <t>Montáž přístrojových transformátorů 110 kV kombinovaných proudu a napětí se 4 proudovými a 3 napětovými jádry - včetně uvedení do provozu včetně předepsaných zkoušek a atestů</t>
  </si>
  <si>
    <t>252</t>
  </si>
  <si>
    <t>7496156555</t>
  </si>
  <si>
    <t>Montáž spojovacího vedení 110 kV přeponek včetně svorek, armatur z lana AlFe 350 mm2, délka 7 m pro propojení 2 přístrojů vodorovných</t>
  </si>
  <si>
    <t>1080468770</t>
  </si>
  <si>
    <t>Montáž spojovacího vedení 110 kV přeponek včetně svorek, armatur z lana AlFe 350 mm2, délka 7 m pro propojení 2 přístrojů vodorovných - včetně uvedení do provozu včetně předepsaných zkoušek a atestů</t>
  </si>
  <si>
    <t>253</t>
  </si>
  <si>
    <t>7496274010</t>
  </si>
  <si>
    <t>Demontáž transformátorů, měničů, tlumivek, kondenzátorů 1-fázových měničových transformátorů do 27,5/10 kV, do 8000 kVA</t>
  </si>
  <si>
    <t>-1360323189</t>
  </si>
  <si>
    <t>254</t>
  </si>
  <si>
    <t>7496275010</t>
  </si>
  <si>
    <t>Demontáž odpojovačů jednopólových venkovních bez uzemňovače, Ua/Ui 80/170 kV, do 1250 A pro vertikální nebo horizontální montáž, včetně příslušenství, táhel a ložisek pohonu</t>
  </si>
  <si>
    <t>-1514380500</t>
  </si>
  <si>
    <t>255</t>
  </si>
  <si>
    <t>7496351030</t>
  </si>
  <si>
    <t>Montáž trakčních transformátorů spínačů dveřních pro kobku</t>
  </si>
  <si>
    <t>-972440286</t>
  </si>
  <si>
    <t>Montáž trakčních transformátorů spínačů dveřních pro kobku - včetně uvedení do provozu včetně předepsaných zkoušek a výchozí revize</t>
  </si>
  <si>
    <t>256</t>
  </si>
  <si>
    <t>7496552025</t>
  </si>
  <si>
    <t>Montáž odpojovačů lišty pro vodítko táhla</t>
  </si>
  <si>
    <t>-2054929072</t>
  </si>
  <si>
    <t>257</t>
  </si>
  <si>
    <t>7496552030</t>
  </si>
  <si>
    <t>Montáž odpojovačů vodítka táhla</t>
  </si>
  <si>
    <t>-1090417623</t>
  </si>
  <si>
    <t>258</t>
  </si>
  <si>
    <t>7493551010</t>
  </si>
  <si>
    <t>Montáž dálkového ovládání úsekových odpojovačů ovladače motorových pohonů trakčních odpojovačů</t>
  </si>
  <si>
    <t>285466258</t>
  </si>
  <si>
    <t>Montáž dálkového ovládání úsekových odpojovačů ovladače motorových pohonů trakčních odpojovačů - včetně veškerého příslušenství</t>
  </si>
  <si>
    <t>259</t>
  </si>
  <si>
    <t>7493551030</t>
  </si>
  <si>
    <t>Montáž dálkového ovládání úsekových odpojovačů řídící PLC jednotky do ovladače dálkového ovládání motorových pohonů trakčních odpojovačů</t>
  </si>
  <si>
    <t>627225115</t>
  </si>
  <si>
    <t>260</t>
  </si>
  <si>
    <t>7493551040</t>
  </si>
  <si>
    <t>Montáž dálkového ovládání úsekových odpojovačů napájecí soupravy pro ovladač DOÚO s oddělovacím transformátorem</t>
  </si>
  <si>
    <t>-2128438459</t>
  </si>
  <si>
    <t>Montáž dálkového ovládání úsekových odpojovačů napájecí soupravy pro ovladač DOÚO s oddělovacím transformátorem - včetně jističů, příslušenství, instalace rozvaděče do vnitřního prostoru, včetně elektrovýzbroje</t>
  </si>
  <si>
    <t>261</t>
  </si>
  <si>
    <t>7493551054</t>
  </si>
  <si>
    <t>Montáž dálkového ovládání úsekových odpojovačů svorkovnicové skříně pro DOÚO venkovní pilíř</t>
  </si>
  <si>
    <t>-1657383211</t>
  </si>
  <si>
    <t>262</t>
  </si>
  <si>
    <t>7496756010</t>
  </si>
  <si>
    <t>Montáž dálkové diagnostiky TS ŽDC software pro začlenění technologického celku do dálkové diagnostiky TS ŽDC</t>
  </si>
  <si>
    <t>582481886</t>
  </si>
  <si>
    <t>Montáž dálkové diagnostiky TS ŽDC software pro začlenění technologického celku do dálkové diagnostiky TS ŽDC - instalace software pro začlenění technologického celku (např. EOV, VO, EPZ, tunel, myčka, výtah, kotelna, atd.)</t>
  </si>
  <si>
    <t>263</t>
  </si>
  <si>
    <t>7496756036</t>
  </si>
  <si>
    <t>Montáž dálkové diagnostiky TS ŽDC sofware pro integraci EOV</t>
  </si>
  <si>
    <t>1194655671</t>
  </si>
  <si>
    <t>Montáž dálkové diagnostiky TS ŽDC sofware pro integraci EOV - jednoho rozváděče EOV do integračního koncentrátoru DDTS ŽDC, licence s potřebnými protokoly MODBUS, DBNet, S-Net, IEC 60870-5-104 atd.,parametrizace a naplnění datových, technologických, telemetrických a řídicích struktur DDTS ŽDC</t>
  </si>
  <si>
    <t>264</t>
  </si>
  <si>
    <t>7496756075</t>
  </si>
  <si>
    <t>Montáž dálkové diagnostiky TS ŽDC doplnění/úprava aplikace integračního serveru</t>
  </si>
  <si>
    <t>-1454768535</t>
  </si>
  <si>
    <t>265</t>
  </si>
  <si>
    <t>7496756092</t>
  </si>
  <si>
    <t>Montáž dálkové diagnostiky TS ŽDC konfigurace síťového spojení</t>
  </si>
  <si>
    <t>-184375863</t>
  </si>
  <si>
    <t>266</t>
  </si>
  <si>
    <t>7497100010</t>
  </si>
  <si>
    <t>Základy trakčního vedení  Materiál pro úpravu kabelů u základu TV</t>
  </si>
  <si>
    <t>1057387238</t>
  </si>
  <si>
    <t>267</t>
  </si>
  <si>
    <t>7497100020</t>
  </si>
  <si>
    <t>Základy trakčního vedení  Hloubený základ TV - materiál</t>
  </si>
  <si>
    <t>m3</t>
  </si>
  <si>
    <t>769930294</t>
  </si>
  <si>
    <t>268</t>
  </si>
  <si>
    <t>7497100060</t>
  </si>
  <si>
    <t>Základy trakčního vedení  Výztuž pro základ TV - jednodílná</t>
  </si>
  <si>
    <t>-1824264585</t>
  </si>
  <si>
    <t>269</t>
  </si>
  <si>
    <t>7497100070</t>
  </si>
  <si>
    <t>Základy trakčního vedení  Svorník kotevní kovaný pro základ TV vč. povrch. úpravy dle TKP</t>
  </si>
  <si>
    <t>-1710450267</t>
  </si>
  <si>
    <t>270</t>
  </si>
  <si>
    <t>7497100080</t>
  </si>
  <si>
    <t>Základy trakčního vedení  Svorníkový koš pro základ TV</t>
  </si>
  <si>
    <t>45081657</t>
  </si>
  <si>
    <t>271</t>
  </si>
  <si>
    <t>7497100100</t>
  </si>
  <si>
    <t>Základy trakčního vedení  Kotevní sloupek TV</t>
  </si>
  <si>
    <t>-1743097491</t>
  </si>
  <si>
    <t>272</t>
  </si>
  <si>
    <t>7497100130</t>
  </si>
  <si>
    <t>Základy trakčního vedení  Materiál pro zajištění svahu pro základ TV - IZT prefa díl</t>
  </si>
  <si>
    <t>-2014056443</t>
  </si>
  <si>
    <t>273</t>
  </si>
  <si>
    <t>7497100140</t>
  </si>
  <si>
    <t>Základy trakčního vedení  Uzemnění stožáru TV</t>
  </si>
  <si>
    <t>-831373772</t>
  </si>
  <si>
    <t>274</t>
  </si>
  <si>
    <t>7497100160</t>
  </si>
  <si>
    <t>Základy trakčního vedení  Ochrana stožáru TV</t>
  </si>
  <si>
    <t>1927240854</t>
  </si>
  <si>
    <t>275</t>
  </si>
  <si>
    <t>7497131010</t>
  </si>
  <si>
    <t>Úprava kabelů u základu trakčního vedení</t>
  </si>
  <si>
    <t>565607295</t>
  </si>
  <si>
    <t>Úprava kabelů u základu trakčního vedení - obsahuje i ruční výkop v průměrné hloubce 80 cm a šíři 50 cm v zemině 4, zřízení a odstranění pažení, případně čerpání vody, demolici zpevněných ploch před úpravou, ověření kabelové trasy</t>
  </si>
  <si>
    <t>276</t>
  </si>
  <si>
    <t>7497150510</t>
  </si>
  <si>
    <t>Zhotovení základu trakčního vedení včetně geodet. bodu, vytyčení a sondy, výkop zemina tř. 2 až 4 hloubeného</t>
  </si>
  <si>
    <t>2017031929</t>
  </si>
  <si>
    <t>Zhotovení základu trakčního vedení včetně geodet. bodu, vytyčení a sondy, výkop zemina tř. 2 až 4 hloubeného - obsahuje výkop v zemině třídy 2-4, zřízení a odstranění pažení a bednění, betonáž, montáž svorníkového koše, montáž základní technologické výztuže, montáž kovaných svorníků nebo provedení dutiny pro upevnění stožáru trakčního vedení</t>
  </si>
  <si>
    <t>277</t>
  </si>
  <si>
    <t>7497152010</t>
  </si>
  <si>
    <t>Montáž kotevního sloupku trakčního vedení</t>
  </si>
  <si>
    <t>251266340</t>
  </si>
  <si>
    <t>278</t>
  </si>
  <si>
    <t>7497153510</t>
  </si>
  <si>
    <t>Zajištění svahu pro základ trakčního vedení IZT prefa dílem</t>
  </si>
  <si>
    <t>733483488</t>
  </si>
  <si>
    <t>Zajištění svahu pro základ trakčního vedení IZT prefa dílem - obsahuje náklady na montáž, odtěžení zeminy a stabilizaci v terénu. Cenu lze použít i v případě betonáže včetně pažení a bednění</t>
  </si>
  <si>
    <t>279</t>
  </si>
  <si>
    <t>7497154510</t>
  </si>
  <si>
    <t>Uzemnění stožáru trakčního vedení</t>
  </si>
  <si>
    <t>1654215127</t>
  </si>
  <si>
    <t>Uzemnění stožáru trakčního vedení - obsahuje i všechny náklady na montáž dodaného zařízení se všemi pomocnými doplňujícími součástmi, měřeními a regulacemi s použitím mechanizmů a montážních souprav</t>
  </si>
  <si>
    <t>280</t>
  </si>
  <si>
    <t>7497155010</t>
  </si>
  <si>
    <t>Montáž ochranné sítě nebo zábrany na podstavci pro trakční vedení včetně montáže betonových patek</t>
  </si>
  <si>
    <t>1841764773</t>
  </si>
  <si>
    <t>281</t>
  </si>
  <si>
    <t>7497155510</t>
  </si>
  <si>
    <t>Montáž ochrany stožáru v betonovém základu trakčního vedení</t>
  </si>
  <si>
    <t>179382827</t>
  </si>
  <si>
    <t>282</t>
  </si>
  <si>
    <t>7497156010</t>
  </si>
  <si>
    <t>Příplatek za hloubení zemině třídy 5 a více výklenku, základu trakčního vedení</t>
  </si>
  <si>
    <t>1540331196</t>
  </si>
  <si>
    <t>283</t>
  </si>
  <si>
    <t>7497200040</t>
  </si>
  <si>
    <t>Stožáry trakčního vedení  Stožár TV - typ ( T,TB 219 ) od 10m - do 14m vč. uzavíracího nátěru</t>
  </si>
  <si>
    <t>1223767284</t>
  </si>
  <si>
    <t>284</t>
  </si>
  <si>
    <t>7497200110</t>
  </si>
  <si>
    <t>Stožáry trakčního vedení  Stožár TV - typ ( TS,TSI 219 ) do 10m vč. uzavíracího nátěru</t>
  </si>
  <si>
    <t>1287389643</t>
  </si>
  <si>
    <t>285</t>
  </si>
  <si>
    <t>7497200130</t>
  </si>
  <si>
    <t>Stožáry trakčního vedení  Stožár TV - typ ( TS,TSI 245 ) do 10m vč. uzavíracího nátěru</t>
  </si>
  <si>
    <t>939359675</t>
  </si>
  <si>
    <t>286</t>
  </si>
  <si>
    <t>7497200150</t>
  </si>
  <si>
    <t>Stožáry trakčního vedení  Stožár TV - typ ( TS,TSI 324 ) do 10m vč. uzavíracího nátěru</t>
  </si>
  <si>
    <t>1271421315</t>
  </si>
  <si>
    <t>287</t>
  </si>
  <si>
    <t>7497200360</t>
  </si>
  <si>
    <t>Stožáry trakčního vedení  Stožár TV - typ ( PS,PSI 6 ) 9m</t>
  </si>
  <si>
    <t>1141305419</t>
  </si>
  <si>
    <t>288</t>
  </si>
  <si>
    <t>7497200420</t>
  </si>
  <si>
    <t>Stožáry trakčního vedení  Stožár TV - typ ( BP 9m ) vč. podlití</t>
  </si>
  <si>
    <t>-1700775826</t>
  </si>
  <si>
    <t>289</t>
  </si>
  <si>
    <t>7497200430</t>
  </si>
  <si>
    <t>Stožáry trakčního vedení  Stožár TV - typ ( BP 10m ) vč. podlití</t>
  </si>
  <si>
    <t>-1290015689</t>
  </si>
  <si>
    <t>290</t>
  </si>
  <si>
    <t>7497200440</t>
  </si>
  <si>
    <t>Stožáry trakčního vedení  Stožár TV - typ ( BP 11m ) vč. podlití</t>
  </si>
  <si>
    <t>-1335136631</t>
  </si>
  <si>
    <t>291</t>
  </si>
  <si>
    <t>7497200450</t>
  </si>
  <si>
    <t>Stožáry trakčního vedení  Stožár TV - typ ( BP 12,5m ) vč. podlití</t>
  </si>
  <si>
    <t>-940248818</t>
  </si>
  <si>
    <t>292</t>
  </si>
  <si>
    <t>7497200500</t>
  </si>
  <si>
    <t>Stožáry trakčního vedení  Břevno typ 23 L</t>
  </si>
  <si>
    <t>1280450592</t>
  </si>
  <si>
    <t>293</t>
  </si>
  <si>
    <t>7497200510</t>
  </si>
  <si>
    <t>Stožáry trakčního vedení  Břevno typ 34 L</t>
  </si>
  <si>
    <t>-117380461</t>
  </si>
  <si>
    <t>294</t>
  </si>
  <si>
    <t>7497200520</t>
  </si>
  <si>
    <t>Stožáry trakčního vedení  Materiál pro připevnění břevna 23,34 vč. ukončení břevna A na 1T</t>
  </si>
  <si>
    <t>-1568544636</t>
  </si>
  <si>
    <t>295</t>
  </si>
  <si>
    <t>7497200540</t>
  </si>
  <si>
    <t>Stožáry trakčního vedení  Materiál pro připevnění břevna 23,34 vč. ukončení břevna C na BP</t>
  </si>
  <si>
    <t>1471215550</t>
  </si>
  <si>
    <t>296</t>
  </si>
  <si>
    <t>7497200580</t>
  </si>
  <si>
    <t>Stožáry trakčního vedení  Materiál sestavení pro připevnění závěsu břevna 23,34 na BP</t>
  </si>
  <si>
    <t>615336442</t>
  </si>
  <si>
    <t>297</t>
  </si>
  <si>
    <t>7497251005</t>
  </si>
  <si>
    <t>Montáž stožárů trakčního vedení výšky do 14 m, typ T, TB</t>
  </si>
  <si>
    <t>595969908</t>
  </si>
  <si>
    <t>Montáž stožárů trakčního vedení výšky do 14 m, typ T, TB - včetně vsazení do dutiny, neobsahuje betonáž hlavičky základů</t>
  </si>
  <si>
    <t>298</t>
  </si>
  <si>
    <t>7497251015</t>
  </si>
  <si>
    <t>Montáž stožárů trakčního vedení výšky do 14 m, typ TS, TSI, TBS, TBSI</t>
  </si>
  <si>
    <t>1866752137</t>
  </si>
  <si>
    <t>Montáž stožárů trakčního vedení výšky do 14 m, typ TS, TSI, TBS, TBSI - včetně konečné regulace po zatížení</t>
  </si>
  <si>
    <t>299</t>
  </si>
  <si>
    <t>7497251040</t>
  </si>
  <si>
    <t>Montáž stožárů trakčního vedení výšky do 12 m, typ P, PS, PSI</t>
  </si>
  <si>
    <t>1519492695</t>
  </si>
  <si>
    <t>Montáž stožárů trakčního vedení výšky do 12 m, typ P, PS, PSI - včetně konečné regulace po zatížení</t>
  </si>
  <si>
    <t>300</t>
  </si>
  <si>
    <t>7497251050</t>
  </si>
  <si>
    <t>Montáž stožárů trakčního vedení výšky do do 16 m, typ BP</t>
  </si>
  <si>
    <t>-542808965</t>
  </si>
  <si>
    <t>Montáž stožárů trakčního vedení výšky do do 16 m, typ BP - včetně konečné regulace po zatížení</t>
  </si>
  <si>
    <t>301</t>
  </si>
  <si>
    <t>7497252015</t>
  </si>
  <si>
    <t>Jednostranné připevnění břevna typ 23, 34</t>
  </si>
  <si>
    <t>-1231119199</t>
  </si>
  <si>
    <t>302</t>
  </si>
  <si>
    <t>7497254015</t>
  </si>
  <si>
    <t>Připevnění závěsu břevna typ 23, 34</t>
  </si>
  <si>
    <t>-1805445038</t>
  </si>
  <si>
    <t>303</t>
  </si>
  <si>
    <t>7497256015</t>
  </si>
  <si>
    <t>Příplatek za montáž bran nad stávajícím trakčním vedením</t>
  </si>
  <si>
    <t>1629511623</t>
  </si>
  <si>
    <t>304</t>
  </si>
  <si>
    <t>7497271005</t>
  </si>
  <si>
    <t>Demontáže zařízení trakčního vedení stožáru D, T, TB</t>
  </si>
  <si>
    <t>-470567824</t>
  </si>
  <si>
    <t>Demontáže zařízení trakčního vedení stožáru D, T, TB - demontáž stávajícího zařízení se všemi pomocnými doplňujícími úpravami</t>
  </si>
  <si>
    <t>305</t>
  </si>
  <si>
    <t>7497271015</t>
  </si>
  <si>
    <t>Demontáže zařízení trakčního vedení stožáru TS, TBS</t>
  </si>
  <si>
    <t>1664061434</t>
  </si>
  <si>
    <t>Demontáže zařízení trakčního vedení stožáru TS, TBS - demontáž stávajícího zařízení se všemi pomocnými doplňujícími úpravami</t>
  </si>
  <si>
    <t>306</t>
  </si>
  <si>
    <t>7497271025</t>
  </si>
  <si>
    <t>Demontáže zařízení trakčního vedení stožáru P</t>
  </si>
  <si>
    <t>1729495832</t>
  </si>
  <si>
    <t>Demontáže zařízení trakčního vedení stožáru P - demontáž stávajícího zařízení se všemi pomocnými doplňujícími úpravami</t>
  </si>
  <si>
    <t>307</t>
  </si>
  <si>
    <t>7497271035</t>
  </si>
  <si>
    <t>Demontáže zařízení trakčního vedení stožáru BP, AP</t>
  </si>
  <si>
    <t>-1522388288</t>
  </si>
  <si>
    <t>Demontáže zařízení trakčního vedení stožáru BP, AP - demontáž stávajícího zařízení se všemi pomocnými doplňujícími úpravami</t>
  </si>
  <si>
    <t>308</t>
  </si>
  <si>
    <t>7497271040</t>
  </si>
  <si>
    <t>Demontáže zařízení trakčního vedení stožáru brány krakorce 23, 34</t>
  </si>
  <si>
    <t>1088870281</t>
  </si>
  <si>
    <t>Demontáže zařízení trakčního vedení stožáru brány krakorce 23, 34 - demontáž stávajícího zařízení se všemi pomocnými doplňujícími úpravami, včetně vyvěšení a ukončení</t>
  </si>
  <si>
    <t>309</t>
  </si>
  <si>
    <t>7497271045</t>
  </si>
  <si>
    <t>Demontáže zařízení trakčního vedení stožáru konzoly TV</t>
  </si>
  <si>
    <t>-23561212</t>
  </si>
  <si>
    <t>Demontáže zařízení trakčního vedení stožáru konzoly TV - demontáž stávajícího zařízení se všemi pomocnými doplňujícími úpravami, včetně upevnění</t>
  </si>
  <si>
    <t>310</t>
  </si>
  <si>
    <t>7497271050</t>
  </si>
  <si>
    <t>Demontáže zařízení trakčního vedení stožáru konzoly ZV, OV</t>
  </si>
  <si>
    <t>1401775326</t>
  </si>
  <si>
    <t>Demontáže zařízení trakčního vedení stožáru konzoly ZV, OV - demontáž stávajícího zařízení se všemi pomocnými doplňujícími úpravami, včetně závěsu</t>
  </si>
  <si>
    <t>311</t>
  </si>
  <si>
    <t>7497300010</t>
  </si>
  <si>
    <t>Vodiče trakčního vedení  Ocelové konstrukce nestandartní</t>
  </si>
  <si>
    <t>-478446313</t>
  </si>
  <si>
    <t>312</t>
  </si>
  <si>
    <t>7497300020</t>
  </si>
  <si>
    <t>Vodiče trakčního vedení  Závěs na konzole</t>
  </si>
  <si>
    <t>880415955</t>
  </si>
  <si>
    <t>313</t>
  </si>
  <si>
    <t>7497300030</t>
  </si>
  <si>
    <t>Vodiče trakčního vedení  Závěs na konzole s přídavným lanem</t>
  </si>
  <si>
    <t>-1062113502</t>
  </si>
  <si>
    <t>314</t>
  </si>
  <si>
    <t>7497300050</t>
  </si>
  <si>
    <t>Vodiče trakčního vedení  Příplatek 2x plastový izolátor do ramena TV nebo SIK-u</t>
  </si>
  <si>
    <t>-1283837294</t>
  </si>
  <si>
    <t>315</t>
  </si>
  <si>
    <t>7497300060</t>
  </si>
  <si>
    <t>Vodiče trakčního vedení  Boční držák</t>
  </si>
  <si>
    <t>-1504514071</t>
  </si>
  <si>
    <t>316</t>
  </si>
  <si>
    <t>7497300080</t>
  </si>
  <si>
    <t>Vodiče trakčního vedení  Přídavné lano pro nosné lano</t>
  </si>
  <si>
    <t>743340498</t>
  </si>
  <si>
    <t>317</t>
  </si>
  <si>
    <t>7497300200</t>
  </si>
  <si>
    <t>Vodiče trakčního vedení  Závěs SIK</t>
  </si>
  <si>
    <t>-1850755802</t>
  </si>
  <si>
    <t>318</t>
  </si>
  <si>
    <t>7497300210</t>
  </si>
  <si>
    <t>Vodiče trakčního vedení  Závěs SIK s přídavným lanem</t>
  </si>
  <si>
    <t>-1632292950</t>
  </si>
  <si>
    <t>319</t>
  </si>
  <si>
    <t>7497300240</t>
  </si>
  <si>
    <t>Vodiče trakčního vedení  Křížení sestav</t>
  </si>
  <si>
    <t>-365141812</t>
  </si>
  <si>
    <t>320</t>
  </si>
  <si>
    <t>7497300250</t>
  </si>
  <si>
    <t>Vodiče trakčního vedení  Svorka věšáková bronzová pro lano Bz10 mm2, např. T33/I</t>
  </si>
  <si>
    <t>-1865614432</t>
  </si>
  <si>
    <t>321</t>
  </si>
  <si>
    <t>7497300260</t>
  </si>
  <si>
    <t>Vodiče trakčního vedení  Věšák troleje pohyblivý s proměnnou délkou</t>
  </si>
  <si>
    <t>-1636851363</t>
  </si>
  <si>
    <t>322</t>
  </si>
  <si>
    <t>7497300270</t>
  </si>
  <si>
    <t>Vodiče trakčního vedení  Proudová propojení</t>
  </si>
  <si>
    <t>680932481</t>
  </si>
  <si>
    <t>323</t>
  </si>
  <si>
    <t>7497300280</t>
  </si>
  <si>
    <t>Vodiče trakčního vedení  Spojka 2 lan nebo TR + lana</t>
  </si>
  <si>
    <t>411210728</t>
  </si>
  <si>
    <t>324</t>
  </si>
  <si>
    <t>7497300290</t>
  </si>
  <si>
    <t>Vodiče trakčního vedení  Izolovaná spojka troleje</t>
  </si>
  <si>
    <t>-694679532</t>
  </si>
  <si>
    <t>325</t>
  </si>
  <si>
    <t>7497300300</t>
  </si>
  <si>
    <t>Vodiče trakčního vedení  Sjízdná spojka troleje</t>
  </si>
  <si>
    <t>-994099691</t>
  </si>
  <si>
    <t>326</t>
  </si>
  <si>
    <t>7497300310</t>
  </si>
  <si>
    <t>Vodiče trakčního vedení  Dělič v troleji vč. tabulky</t>
  </si>
  <si>
    <t>1638312488</t>
  </si>
  <si>
    <t>327</t>
  </si>
  <si>
    <t>7497300330</t>
  </si>
  <si>
    <t>Vodiče trakčního vedení  Pevný bod kompenzované sestavy</t>
  </si>
  <si>
    <t>-430490342</t>
  </si>
  <si>
    <t>328</t>
  </si>
  <si>
    <t>7497300340</t>
  </si>
  <si>
    <t>Vodiče trakčního vedení  Materiál sestavení pro kotvení pevného bodu na stož. T, P, 2T, DS</t>
  </si>
  <si>
    <t>-1069559702</t>
  </si>
  <si>
    <t>329</t>
  </si>
  <si>
    <t>7497300370</t>
  </si>
  <si>
    <t>Vodiče trakčního vedení  Materiál sestavení pro kotvení pevného bodu na jednoduché bráně</t>
  </si>
  <si>
    <t>765826286</t>
  </si>
  <si>
    <t>330</t>
  </si>
  <si>
    <t>7497300440</t>
  </si>
  <si>
    <t>Vodiče trakčního vedení  Kotvení lana 50-70 mm2 na T</t>
  </si>
  <si>
    <t>1953872045</t>
  </si>
  <si>
    <t>331</t>
  </si>
  <si>
    <t>7497300510</t>
  </si>
  <si>
    <t>Vodiče trakčního vedení  Vložená izolace v podélných a příčných polích</t>
  </si>
  <si>
    <t>-450352583</t>
  </si>
  <si>
    <t>332</t>
  </si>
  <si>
    <t>7497300515</t>
  </si>
  <si>
    <t>Vodiče trakčního vedení  lano Bz 10 mm2</t>
  </si>
  <si>
    <t>2053740067</t>
  </si>
  <si>
    <t>333</t>
  </si>
  <si>
    <t>7497300530</t>
  </si>
  <si>
    <t>Vodiče trakčního vedení  lano 70 mm2 Fe (např. lano ochranné, pevných bodů, odtahů)</t>
  </si>
  <si>
    <t>-1064455173</t>
  </si>
  <si>
    <t>334</t>
  </si>
  <si>
    <t>7497300540</t>
  </si>
  <si>
    <t>Vodiče trakčního vedení  lano 50 mm2 Bz (např. lano nosné, směrové, příčné, pevných bodů, odtahů)</t>
  </si>
  <si>
    <t>1780375669</t>
  </si>
  <si>
    <t>335</t>
  </si>
  <si>
    <t>7497300550</t>
  </si>
  <si>
    <t>Vodiče trakčního vedení  lano 70 mm2 Bz (např. lano nosné, směrové, příčné, pevných bodů, odtahů)</t>
  </si>
  <si>
    <t>-130606414</t>
  </si>
  <si>
    <t>336</t>
  </si>
  <si>
    <t>7497300580</t>
  </si>
  <si>
    <t>Vodiče trakčního vedení  Pohyb. kotvení sestavy TV, TR+NL na BP - 15kN</t>
  </si>
  <si>
    <t>-1101341680</t>
  </si>
  <si>
    <t>337</t>
  </si>
  <si>
    <t>7497300600</t>
  </si>
  <si>
    <t>Vodiče trakčního vedení  Pohyb. kotvení TR nebo NL, na BP - 10kN</t>
  </si>
  <si>
    <t>795776539</t>
  </si>
  <si>
    <t>338</t>
  </si>
  <si>
    <t>7497300610</t>
  </si>
  <si>
    <t>Vodiče trakčního vedení  Pohyb. kotvení TR nebo NL, na BP - 15kN</t>
  </si>
  <si>
    <t>-1065321851</t>
  </si>
  <si>
    <t>339</t>
  </si>
  <si>
    <t>7497300730</t>
  </si>
  <si>
    <t>Vodiče trakčního vedení  Pevné kotv. sestavy TV na BP, T, 2xT, 2T/2TB - do 15kN</t>
  </si>
  <si>
    <t>-2596019</t>
  </si>
  <si>
    <t>340</t>
  </si>
  <si>
    <t>7497300760</t>
  </si>
  <si>
    <t>Vodiče trakčního vedení  Zakotvení stožáru BP, stožáru T (0 - 21kN)</t>
  </si>
  <si>
    <t>-461870032</t>
  </si>
  <si>
    <t>341</t>
  </si>
  <si>
    <t>7497300770</t>
  </si>
  <si>
    <t>Vodiče trakčního vedení  Zakotvení stožáru BP (21 - 40kN), stožáru T (21 - 30kN)</t>
  </si>
  <si>
    <t>-1209083944</t>
  </si>
  <si>
    <t>342</t>
  </si>
  <si>
    <t>7497300830</t>
  </si>
  <si>
    <t>Vodiče trakčního vedení  lano 120 mm2 Cu ( lano - nosné, ZV, NV, OV, napájecích převěsů)</t>
  </si>
  <si>
    <t>-343601947</t>
  </si>
  <si>
    <t>343</t>
  </si>
  <si>
    <t>7497300880</t>
  </si>
  <si>
    <t>Vodiče trakčního vedení  Trolejový drát 150 mm2 Cu</t>
  </si>
  <si>
    <t>-1908366376</t>
  </si>
  <si>
    <t>344</t>
  </si>
  <si>
    <t>7497300890</t>
  </si>
  <si>
    <t>Vodiče trakčního vedení  Připev. jednostranné lišty pro kotvení ZV, NV, OV</t>
  </si>
  <si>
    <t>2040631811</t>
  </si>
  <si>
    <t>345</t>
  </si>
  <si>
    <t>7497300900</t>
  </si>
  <si>
    <t>Vodiče trakčního vedení  Připev. oboustranné lišty pro kotvení ZV, NV, OV</t>
  </si>
  <si>
    <t>1438770319</t>
  </si>
  <si>
    <t>346</t>
  </si>
  <si>
    <t>7497300910</t>
  </si>
  <si>
    <t>Vodiče trakčního vedení  Kotvení 1 lana ZV, NV, OV</t>
  </si>
  <si>
    <t>-1419403589</t>
  </si>
  <si>
    <t>347</t>
  </si>
  <si>
    <t>7497300960</t>
  </si>
  <si>
    <t>Vodiče trakčního vedení  Konzola ZV, NV OV pro svislý závěs na T, P, BP, DS</t>
  </si>
  <si>
    <t>-1980267099</t>
  </si>
  <si>
    <t>348</t>
  </si>
  <si>
    <t>7497300970</t>
  </si>
  <si>
    <t>Vodiče trakčního vedení  Konzola ZV, NV OV pro "V" závěs na T, P, BP, DS</t>
  </si>
  <si>
    <t>1377541011</t>
  </si>
  <si>
    <t>349</t>
  </si>
  <si>
    <t>7497300980</t>
  </si>
  <si>
    <t>Vodiče trakčního vedení  Konzola ZV, NV OV pro svislý závěs přeponky na BP</t>
  </si>
  <si>
    <t>-979826115</t>
  </si>
  <si>
    <t>350</t>
  </si>
  <si>
    <t>7497300990</t>
  </si>
  <si>
    <t>Vodiče trakčního vedení  Svislý závěs 1-2 lan ZV, NV, OV</t>
  </si>
  <si>
    <t>830647107</t>
  </si>
  <si>
    <t>351</t>
  </si>
  <si>
    <t>7497301010</t>
  </si>
  <si>
    <t>Vodiče trakčního vedení  "V" závěs 1-2 lan ZV, NV, OV</t>
  </si>
  <si>
    <t>-58279319</t>
  </si>
  <si>
    <t>352</t>
  </si>
  <si>
    <t>7497301030</t>
  </si>
  <si>
    <t>Vodiče trakčního vedení  Volný závěs 1-2 lan ZV, NV, OV na bráně</t>
  </si>
  <si>
    <t>-235429241</t>
  </si>
  <si>
    <t>353</t>
  </si>
  <si>
    <t>7497301040</t>
  </si>
  <si>
    <t>Vodiče trakčního vedení  Závěs ZV, NV, OV 1-2 lan ve vrcholu stož.</t>
  </si>
  <si>
    <t>1752748241</t>
  </si>
  <si>
    <t>354</t>
  </si>
  <si>
    <t>7497301080</t>
  </si>
  <si>
    <t>Vodiče trakčního vedení  Lisovaná spojka dvou lan ZV, NV, OV</t>
  </si>
  <si>
    <t>-1374746870</t>
  </si>
  <si>
    <t>355</t>
  </si>
  <si>
    <t>7497301090</t>
  </si>
  <si>
    <t>Vodiče trakčního vedení  Materiál sestavení připojení ZV, NV, OV 1-2 lana na TV</t>
  </si>
  <si>
    <t>1543617102</t>
  </si>
  <si>
    <t>356</t>
  </si>
  <si>
    <t>7497301100</t>
  </si>
  <si>
    <t>Vodiče trakčního vedení  Vložená izolace v 1 laně ZV, NV, OV</t>
  </si>
  <si>
    <t>-303311593</t>
  </si>
  <si>
    <t>357</t>
  </si>
  <si>
    <t>7497301130</t>
  </si>
  <si>
    <t>Vodiče trakčního vedení  Materiál sestavení pro připevnění pohonu odpojovače na stožár typu BP</t>
  </si>
  <si>
    <t>1507688221</t>
  </si>
  <si>
    <t>358</t>
  </si>
  <si>
    <t>7497301140</t>
  </si>
  <si>
    <t>Vodiče trakčního vedení  Materiál sestavení pro připevnění odpojovače na stožár typu BP</t>
  </si>
  <si>
    <t>127192256</t>
  </si>
  <si>
    <t>359</t>
  </si>
  <si>
    <t>7497301150</t>
  </si>
  <si>
    <t>Vodiče trakčního vedení  Pohon odpojovače motorový</t>
  </si>
  <si>
    <t>1574919469</t>
  </si>
  <si>
    <t>360</t>
  </si>
  <si>
    <t>7497301170</t>
  </si>
  <si>
    <t>Vodiče trakčního vedení  Táhlo motorového odpojovače</t>
  </si>
  <si>
    <t>-1048815054</t>
  </si>
  <si>
    <t>361</t>
  </si>
  <si>
    <t>7497301180</t>
  </si>
  <si>
    <t>Vodiče trakčního vedení  Odpojovač nebo odpínač na stož. TV</t>
  </si>
  <si>
    <t>546161426</t>
  </si>
  <si>
    <t>362</t>
  </si>
  <si>
    <t>7497301220</t>
  </si>
  <si>
    <t>Vodiče trakčního vedení  Kotvení dvou svodů z odpoj. s připoj. na TV - BP</t>
  </si>
  <si>
    <t>591581973</t>
  </si>
  <si>
    <t>363</t>
  </si>
  <si>
    <t>7497301790</t>
  </si>
  <si>
    <t>Vodiče trakčního vedení  Lano 240 mm2 AlFe (lano pro ZV, NV, OV, ochranné)</t>
  </si>
  <si>
    <t>-720470929</t>
  </si>
  <si>
    <t>364</t>
  </si>
  <si>
    <t>7497301800</t>
  </si>
  <si>
    <t>Vodiče trakčního vedení  Materiál sestavení pro upevnění konzol středové,stranové</t>
  </si>
  <si>
    <t>-1537720231</t>
  </si>
  <si>
    <t>365</t>
  </si>
  <si>
    <t>7497301810</t>
  </si>
  <si>
    <t>Vodiče trakčního vedení  Materiál sestavení pro upevnění 2 konzol</t>
  </si>
  <si>
    <t>-1642533463</t>
  </si>
  <si>
    <t>366</t>
  </si>
  <si>
    <t>7497301850</t>
  </si>
  <si>
    <t>Vodiče trakčního vedení  Bleskojistka růžková na stožáru T, P, BP</t>
  </si>
  <si>
    <t>82638267</t>
  </si>
  <si>
    <t>367</t>
  </si>
  <si>
    <t>7497301980</t>
  </si>
  <si>
    <t>Vodiče trakčního vedení  Ukolejnění s průrazkou T, P, 2T, BP, DS, OK - 1 vodič</t>
  </si>
  <si>
    <t>-533444140</t>
  </si>
  <si>
    <t>368</t>
  </si>
  <si>
    <t>7497301990</t>
  </si>
  <si>
    <t>Vodiče trakčního vedení  Ukolejnění s průrazkou T, P, 2T, BP, DS, OK - 2 vodiče</t>
  </si>
  <si>
    <t>1432302562</t>
  </si>
  <si>
    <t>369</t>
  </si>
  <si>
    <t>7497302000</t>
  </si>
  <si>
    <t>Vodiče trakčního vedení  Ukolejnění s průrazkou výzt. dvojice 2T, 2P - 1 vodič</t>
  </si>
  <si>
    <t>607432664</t>
  </si>
  <si>
    <t>370</t>
  </si>
  <si>
    <t>7497302140</t>
  </si>
  <si>
    <t>Vodiče trakčního vedení  Montážní lávka na BP délky - 1035, 2045mm</t>
  </si>
  <si>
    <t>-1241117120</t>
  </si>
  <si>
    <t>371</t>
  </si>
  <si>
    <t>7497302230</t>
  </si>
  <si>
    <t>Vodiče trakčního vedení  Materiál sestavení návěstní štít do sestavy TV</t>
  </si>
  <si>
    <t>1317667876</t>
  </si>
  <si>
    <t>372</t>
  </si>
  <si>
    <t>7497302250</t>
  </si>
  <si>
    <t>Vodiče trakčního vedení  Výstražné tabulky na stožáru T, P, BP, DS</t>
  </si>
  <si>
    <t>-2128788555</t>
  </si>
  <si>
    <t>373</t>
  </si>
  <si>
    <t>7497302260</t>
  </si>
  <si>
    <t>Vodiče trakčního vedení  Tabulka číslování stožárů a pohonů odpojovačů 1 - 3 znaky</t>
  </si>
  <si>
    <t>725010834</t>
  </si>
  <si>
    <t>374</t>
  </si>
  <si>
    <t>7497350010</t>
  </si>
  <si>
    <t>Montáž ocelových konstrukcí nestandardní</t>
  </si>
  <si>
    <t>-631567137</t>
  </si>
  <si>
    <t>375</t>
  </si>
  <si>
    <t>7497350020</t>
  </si>
  <si>
    <t>Montáž závěsu na konzole bez přídavného lana</t>
  </si>
  <si>
    <t>-973779605</t>
  </si>
  <si>
    <t>376</t>
  </si>
  <si>
    <t>7497350025</t>
  </si>
  <si>
    <t>Montáž závěsu na konzole s přídavným lanem</t>
  </si>
  <si>
    <t>-1110635612</t>
  </si>
  <si>
    <t>377</t>
  </si>
  <si>
    <t>7497350040</t>
  </si>
  <si>
    <t>Výměna jednoho izolátoru v rameni trakčního vedení nebo SIK-u</t>
  </si>
  <si>
    <t>-312756606</t>
  </si>
  <si>
    <t>378</t>
  </si>
  <si>
    <t>7497350045</t>
  </si>
  <si>
    <t>Montáž držáku bočního</t>
  </si>
  <si>
    <t>-1370674201</t>
  </si>
  <si>
    <t>379</t>
  </si>
  <si>
    <t>7497350060</t>
  </si>
  <si>
    <t>Posunutí ramene trakčního vedení, SIK-u, závěsu výškové, směrové</t>
  </si>
  <si>
    <t>-2089879863</t>
  </si>
  <si>
    <t>Posunutí ramene trakčního vedení, SIK-u, závěsu výškové, směrové - včetně demontáže a montáže konzol a závěsů</t>
  </si>
  <si>
    <t>380</t>
  </si>
  <si>
    <t>7497350070</t>
  </si>
  <si>
    <t>Uvolnění a zpětná montáž troleje nebo nosného lana z ramene trakčního vedení, SIK, závěsu</t>
  </si>
  <si>
    <t>2080102948</t>
  </si>
  <si>
    <t>381</t>
  </si>
  <si>
    <t>7497350080</t>
  </si>
  <si>
    <t>Montáž přídavného lana pro nosné lano</t>
  </si>
  <si>
    <t>399478538</t>
  </si>
  <si>
    <t>382</t>
  </si>
  <si>
    <t>7497350135</t>
  </si>
  <si>
    <t>Montáž závěsu na bráně s rozpěrkou</t>
  </si>
  <si>
    <t>951220198</t>
  </si>
  <si>
    <t>383</t>
  </si>
  <si>
    <t>7497350155</t>
  </si>
  <si>
    <t>Montáž závěsu SIK</t>
  </si>
  <si>
    <t>1080154833</t>
  </si>
  <si>
    <t>384</t>
  </si>
  <si>
    <t>7497350160</t>
  </si>
  <si>
    <t>Montáž závěsu SIK s přídavným lanem</t>
  </si>
  <si>
    <t>-1360026804</t>
  </si>
  <si>
    <t>385</t>
  </si>
  <si>
    <t>7497350190</t>
  </si>
  <si>
    <t>Montáž křížení sestav</t>
  </si>
  <si>
    <t>1458944816</t>
  </si>
  <si>
    <t>386</t>
  </si>
  <si>
    <t>7497350200</t>
  </si>
  <si>
    <t>Montáž věšáku troleje</t>
  </si>
  <si>
    <t>-709854329</t>
  </si>
  <si>
    <t>387</t>
  </si>
  <si>
    <t>7497350210</t>
  </si>
  <si>
    <t>Demontáž a opětovná montáž proudového propojení</t>
  </si>
  <si>
    <t>-1553608810</t>
  </si>
  <si>
    <t>388</t>
  </si>
  <si>
    <t>7497350230</t>
  </si>
  <si>
    <t>Montáž spojky - svorky dvou lan nebo troleje a lana</t>
  </si>
  <si>
    <t>1414271830</t>
  </si>
  <si>
    <t>389</t>
  </si>
  <si>
    <t>7497350231</t>
  </si>
  <si>
    <t>Montáž spojky - svorky nosné s vidlicí pro lano 120 mm2 (např. V65/IV)</t>
  </si>
  <si>
    <t>1334646072</t>
  </si>
  <si>
    <t>390</t>
  </si>
  <si>
    <t>7497350233</t>
  </si>
  <si>
    <t>Montáž spojky - svorky dvou lan lisované (např. D55/III)</t>
  </si>
  <si>
    <t>1265913362</t>
  </si>
  <si>
    <t>391</t>
  </si>
  <si>
    <t>7497350240</t>
  </si>
  <si>
    <t>Montáž spojky - svorky sjízdné trolejové</t>
  </si>
  <si>
    <t>-551470816</t>
  </si>
  <si>
    <t>392</t>
  </si>
  <si>
    <t>7497350250</t>
  </si>
  <si>
    <t>Montáž děliče v troleji včetně tabulky</t>
  </si>
  <si>
    <t>-1641138352</t>
  </si>
  <si>
    <t>393</t>
  </si>
  <si>
    <t>7497350255</t>
  </si>
  <si>
    <t>Montáž děliče regulovatelného v troleji včetně tabulky</t>
  </si>
  <si>
    <t>1669400563</t>
  </si>
  <si>
    <t>394</t>
  </si>
  <si>
    <t>7497350270</t>
  </si>
  <si>
    <t>Montáž pevného bodu kompenzované sestavy</t>
  </si>
  <si>
    <t>-1179870328</t>
  </si>
  <si>
    <t>395</t>
  </si>
  <si>
    <t>7497350280</t>
  </si>
  <si>
    <t>Montáž a demontáž svorky pevného bodu TD a NL k NL</t>
  </si>
  <si>
    <t>1835577516</t>
  </si>
  <si>
    <t>396</t>
  </si>
  <si>
    <t>7497350290</t>
  </si>
  <si>
    <t>Montáž kotvení pevného bodu na stožár T, P, 2T, DS</t>
  </si>
  <si>
    <t>-635259415</t>
  </si>
  <si>
    <t>397</t>
  </si>
  <si>
    <t>7497350305</t>
  </si>
  <si>
    <t>Montáž kotvení pevného bodu na jednoduché bráně</t>
  </si>
  <si>
    <t>1981431446</t>
  </si>
  <si>
    <t>398</t>
  </si>
  <si>
    <t>7497350332</t>
  </si>
  <si>
    <t>Montáž lan pevných bodů a odtahů 70 mm2 Bz, Fe</t>
  </si>
  <si>
    <t>1087117238</t>
  </si>
  <si>
    <t>399</t>
  </si>
  <si>
    <t>7497350365</t>
  </si>
  <si>
    <t>Kotvení lana 50-70 mm2 na stožár T</t>
  </si>
  <si>
    <t>-1809754068</t>
  </si>
  <si>
    <t>400</t>
  </si>
  <si>
    <t>7497350420</t>
  </si>
  <si>
    <t>Vložení izolace v podélných a příčných polích</t>
  </si>
  <si>
    <t>-1860950256</t>
  </si>
  <si>
    <t>401</t>
  </si>
  <si>
    <t>7497350430</t>
  </si>
  <si>
    <t>Tažení směrového, příčného lana do 120 mm2 Bz, Cu</t>
  </si>
  <si>
    <t>-1797991867</t>
  </si>
  <si>
    <t>402</t>
  </si>
  <si>
    <t>7497350442</t>
  </si>
  <si>
    <t>Montáž pohyblivého kotvení sestavy trakčního vedení troleje a nosného lana na stožár BP 10 kN</t>
  </si>
  <si>
    <t>1632739078</t>
  </si>
  <si>
    <t>403</t>
  </si>
  <si>
    <t>7497350444</t>
  </si>
  <si>
    <t>Montáž pohyblivého kotvení sestavy trakčního vedení troleje a nosného lana na stožár BP 15 kN</t>
  </si>
  <si>
    <t>-1217388750</t>
  </si>
  <si>
    <t>404</t>
  </si>
  <si>
    <t>7497350462</t>
  </si>
  <si>
    <t>Montáž pohyblivého kotvení sestavy trakčního vedení troleje nebo nosného lana na stožár BP 10 kN</t>
  </si>
  <si>
    <t>-1896361512</t>
  </si>
  <si>
    <t>405</t>
  </si>
  <si>
    <t>7497350464</t>
  </si>
  <si>
    <t>Montáž pohyblivého kotvení sestavy trakčního vedení troleje nebo nosného lana na stožár BP 15 kN</t>
  </si>
  <si>
    <t>533540198</t>
  </si>
  <si>
    <t>406</t>
  </si>
  <si>
    <t>7497350610</t>
  </si>
  <si>
    <t>Montáž pomocného a doplňkového sortimentu trakčního vedení</t>
  </si>
  <si>
    <t>1105294518</t>
  </si>
  <si>
    <t>407</t>
  </si>
  <si>
    <t>7497350640</t>
  </si>
  <si>
    <t>Pevné kotvení sestavy trakčního vedení na stožár BP, T, 2xT, 2T/2TB - do 15 kN</t>
  </si>
  <si>
    <t>864334248</t>
  </si>
  <si>
    <t>408</t>
  </si>
  <si>
    <t>7497350670</t>
  </si>
  <si>
    <t>Zakotvení stožáru BP nebo T - 21 kN</t>
  </si>
  <si>
    <t>125728716</t>
  </si>
  <si>
    <t>409</t>
  </si>
  <si>
    <t>7497350675</t>
  </si>
  <si>
    <t>Zakotvení stožáru BP (21-40 kN) nebo T (21-30 kN)</t>
  </si>
  <si>
    <t>1142024419</t>
  </si>
  <si>
    <t>410</t>
  </si>
  <si>
    <t>7497350700</t>
  </si>
  <si>
    <t>Tažení nosného lana do 120 mm2 Bz, Cu</t>
  </si>
  <si>
    <t>-489821010</t>
  </si>
  <si>
    <t>411</t>
  </si>
  <si>
    <t>7497350710</t>
  </si>
  <si>
    <t>Tažení troleje do 150 mm2 Cu</t>
  </si>
  <si>
    <t>-1646107387</t>
  </si>
  <si>
    <t>412</t>
  </si>
  <si>
    <t>7497350720</t>
  </si>
  <si>
    <t>Výšková regulace troleje</t>
  </si>
  <si>
    <t>678452646</t>
  </si>
  <si>
    <t>413</t>
  </si>
  <si>
    <t>7497350730</t>
  </si>
  <si>
    <t>Montáž definitivní regulace pohyblivého kotvení troleje</t>
  </si>
  <si>
    <t>-1342418684</t>
  </si>
  <si>
    <t>414</t>
  </si>
  <si>
    <t>7497350732</t>
  </si>
  <si>
    <t>Montáž definitivní regulace pohyblivého kotvení nosného lana</t>
  </si>
  <si>
    <t>1967398973</t>
  </si>
  <si>
    <t>415</t>
  </si>
  <si>
    <t>7497350734</t>
  </si>
  <si>
    <t>Montáž definitivní regulace pohyblivého kotvení nosného lana a troleje</t>
  </si>
  <si>
    <t>1966520326</t>
  </si>
  <si>
    <t>416</t>
  </si>
  <si>
    <t>7497350750</t>
  </si>
  <si>
    <t>Zajištění kotvení nosného lana a troleje všech sestavení</t>
  </si>
  <si>
    <t>-68377759</t>
  </si>
  <si>
    <t>417</t>
  </si>
  <si>
    <t>7497350760</t>
  </si>
  <si>
    <t>Zkouška trakčního vedení vlastností mechanických</t>
  </si>
  <si>
    <t>km</t>
  </si>
  <si>
    <t>-1139180485</t>
  </si>
  <si>
    <t>Zkouška trakčního vedení vlastností mechanických - prvotní zkouška dodaného zařízení podle TKP</t>
  </si>
  <si>
    <t>418</t>
  </si>
  <si>
    <t>7497350765</t>
  </si>
  <si>
    <t>Zkouška trakčního vedení vlastností elektrických</t>
  </si>
  <si>
    <t>1519617124</t>
  </si>
  <si>
    <t>Zkouška trakčního vedení vlastností elektrických - prvotní zkouška dodaného zařízení podle TKP</t>
  </si>
  <si>
    <t>419</t>
  </si>
  <si>
    <t>7497350780</t>
  </si>
  <si>
    <t>Připevnění lišty pro kotvení zesilovací, napájecí a obcházecí vedení (ZV, NV, OV) jednostranné</t>
  </si>
  <si>
    <t>-246878326</t>
  </si>
  <si>
    <t>420</t>
  </si>
  <si>
    <t>7497350785</t>
  </si>
  <si>
    <t>Připevnění lišty pro kotvení zesilovací, napájecí a obcházecí vedení (ZV, NV, OV) oboustranné</t>
  </si>
  <si>
    <t>-1721364355</t>
  </si>
  <si>
    <t>421</t>
  </si>
  <si>
    <t>7497350800</t>
  </si>
  <si>
    <t>Montáž kotvení lana zesilovacího, napájecího a obcházecího vedení jednoho</t>
  </si>
  <si>
    <t>1545256315</t>
  </si>
  <si>
    <t>422</t>
  </si>
  <si>
    <t>7497350805</t>
  </si>
  <si>
    <t>Montáž kotvení lana zesilovacího, napájecího a obcházecího vedení dvou</t>
  </si>
  <si>
    <t>1219026572</t>
  </si>
  <si>
    <t>423</t>
  </si>
  <si>
    <t>7497350830</t>
  </si>
  <si>
    <t>Připevnění konzoly zesilovacího, napájecího a obcházecího vedení svislý závěs na stožár T, P, BP, DS</t>
  </si>
  <si>
    <t>105638483</t>
  </si>
  <si>
    <t>424</t>
  </si>
  <si>
    <t>7497350835</t>
  </si>
  <si>
    <t>Připevnění konzoly zesilovacího, napájecího a obcházecího vedení "V" závěs na stožár T, P, BP, DS</t>
  </si>
  <si>
    <t>-1754716254</t>
  </si>
  <si>
    <t>425</t>
  </si>
  <si>
    <t>7497350840</t>
  </si>
  <si>
    <t>Připevnění konzoly zesilovacího, napájecího a obcházecího vedení svislý závěs přeponky na stožár BP</t>
  </si>
  <si>
    <t>-215806106</t>
  </si>
  <si>
    <t>426</t>
  </si>
  <si>
    <t>7497350850</t>
  </si>
  <si>
    <t>Montáž závěsu zesilovacího, napájecího a obcházecího vedení (ZV, NV, OV) svislého 1 - 2 lan</t>
  </si>
  <si>
    <t>2066201320</t>
  </si>
  <si>
    <t>427</t>
  </si>
  <si>
    <t>7497350860</t>
  </si>
  <si>
    <t>Montáž závěsu zesilovacího, napájecího a obcházecího vedení (ZV, NV, OV) typ "V" 1 - 2 lan</t>
  </si>
  <si>
    <t>430738336</t>
  </si>
  <si>
    <t>428</t>
  </si>
  <si>
    <t>7497350865</t>
  </si>
  <si>
    <t>Montáž závěsu zesilovacího, napájecího a obcházecího vedení (ZV, NV, OV) typ "V" 3 - 4 lan</t>
  </si>
  <si>
    <t>1280840137</t>
  </si>
  <si>
    <t>429</t>
  </si>
  <si>
    <t>7497350870</t>
  </si>
  <si>
    <t>Montáž závěsu zesilovacího, napájecího a obcházecího vedení (ZV, NV, OV) volného 1 - 2 lan na bráně</t>
  </si>
  <si>
    <t>-1170422502</t>
  </si>
  <si>
    <t>430</t>
  </si>
  <si>
    <t>7497350875</t>
  </si>
  <si>
    <t>Montáž závěsu zesilovacího, napájecího a obcházecího vedení (ZV, NV, OV) na vrcholu stožáru 1 - 2 lan</t>
  </si>
  <si>
    <t>266271630</t>
  </si>
  <si>
    <t>431</t>
  </si>
  <si>
    <t>7497350890</t>
  </si>
  <si>
    <t>Připojení lana 95 Cu nebo 120 Cu na lano ZV, NV, OV</t>
  </si>
  <si>
    <t>652960416</t>
  </si>
  <si>
    <t>432</t>
  </si>
  <si>
    <t>7497350910</t>
  </si>
  <si>
    <t>Montáž distanční rozpěrky zesilovacího, napájecího a obcházecího vedení pro 2-6 lan</t>
  </si>
  <si>
    <t>1981620363</t>
  </si>
  <si>
    <t>433</t>
  </si>
  <si>
    <t>7497350920</t>
  </si>
  <si>
    <t>Montáž lisované spojky zesilovacího, napájecího a obcházecího vedení dvou lan</t>
  </si>
  <si>
    <t>-1955309307</t>
  </si>
  <si>
    <t>434</t>
  </si>
  <si>
    <t>7497350930</t>
  </si>
  <si>
    <t>Připojení zesilovacího, napájecího a obcházecího vedení 1 - 2 lan na trakční vedení</t>
  </si>
  <si>
    <t>139348343</t>
  </si>
  <si>
    <t>435</t>
  </si>
  <si>
    <t>7497350940</t>
  </si>
  <si>
    <t>Montáž vložené izolace zesilovacího, napájecího a obcházecího vedení v 1 laně</t>
  </si>
  <si>
    <t>830649374</t>
  </si>
  <si>
    <t>436</t>
  </si>
  <si>
    <t>7497350945</t>
  </si>
  <si>
    <t>Montáž vložené izolace zesilovacího, napájecího a obcházecího vedení v 2 lanech</t>
  </si>
  <si>
    <t>-577200830</t>
  </si>
  <si>
    <t>437</t>
  </si>
  <si>
    <t>7497350960</t>
  </si>
  <si>
    <t>Tažení lana pro zesilovací, napájecí a obcházecí vedení do 240 mm2 Cu, AlFe</t>
  </si>
  <si>
    <t>-743118757</t>
  </si>
  <si>
    <t>438</t>
  </si>
  <si>
    <t>7497350970</t>
  </si>
  <si>
    <t>Montáž odpojovače motorového</t>
  </si>
  <si>
    <t>-597488047</t>
  </si>
  <si>
    <t>439</t>
  </si>
  <si>
    <t>7497350975</t>
  </si>
  <si>
    <t>Montáž odpojovače ručního</t>
  </si>
  <si>
    <t>-507725225</t>
  </si>
  <si>
    <t>440</t>
  </si>
  <si>
    <t>7497350990</t>
  </si>
  <si>
    <t>Montáž odpojovače nebo odpínače, příp. s uzemňovacím nožem na stožár trakčního vedení</t>
  </si>
  <si>
    <t>-1118577735</t>
  </si>
  <si>
    <t>441</t>
  </si>
  <si>
    <t>7497351025</t>
  </si>
  <si>
    <t>Montáž kotvení svodu z odpojovače s připojením na trakční vedení dvou dvojitých na stožár BP</t>
  </si>
  <si>
    <t>1698933913</t>
  </si>
  <si>
    <t>442</t>
  </si>
  <si>
    <t>7497351100</t>
  </si>
  <si>
    <t>Montáž vložené izolace v laně napáj. převěsu Bz nebo Cu</t>
  </si>
  <si>
    <t>-382183349</t>
  </si>
  <si>
    <t>443</t>
  </si>
  <si>
    <t>7497351130</t>
  </si>
  <si>
    <t>Montáž proudového propojení troleje s nosným lanem</t>
  </si>
  <si>
    <t>-855128630</t>
  </si>
  <si>
    <t>444</t>
  </si>
  <si>
    <t>7497351135</t>
  </si>
  <si>
    <t>Montáž proudového propojení sestav trakčního vedení</t>
  </si>
  <si>
    <t>-828131668</t>
  </si>
  <si>
    <t>445</t>
  </si>
  <si>
    <t>7497351400</t>
  </si>
  <si>
    <t>Upevnění konzol středové, stranové</t>
  </si>
  <si>
    <t>-1803072198</t>
  </si>
  <si>
    <t>446</t>
  </si>
  <si>
    <t>7497351405</t>
  </si>
  <si>
    <t>Upevnění konzol dvou konzol</t>
  </si>
  <si>
    <t>977600215</t>
  </si>
  <si>
    <t>447</t>
  </si>
  <si>
    <t>7497351445</t>
  </si>
  <si>
    <t>Montáž soupravy nosných lišt pro pohon odpojovače např. na stožáru Bp, T, 2T</t>
  </si>
  <si>
    <t>-282218689</t>
  </si>
  <si>
    <t>448</t>
  </si>
  <si>
    <t>7497351450</t>
  </si>
  <si>
    <t>Montáž bleskojistky růžkové na stožáru T, P, BP</t>
  </si>
  <si>
    <t>-2040863378</t>
  </si>
  <si>
    <t>449</t>
  </si>
  <si>
    <t>7497351490</t>
  </si>
  <si>
    <t>Montáž izolovaného svodu od bleskojistky na stožár T, BP</t>
  </si>
  <si>
    <t>-1238755052</t>
  </si>
  <si>
    <t>450</t>
  </si>
  <si>
    <t>7497351505</t>
  </si>
  <si>
    <t>Připojení izolovaného svodu na zemnič</t>
  </si>
  <si>
    <t>-1381386891</t>
  </si>
  <si>
    <t>451</t>
  </si>
  <si>
    <t>7497351590</t>
  </si>
  <si>
    <t>Montáž ukolejnění s průrazkou T, P, 2T, BP, DS, OK - 1 vodič</t>
  </si>
  <si>
    <t>1381798068</t>
  </si>
  <si>
    <t>452</t>
  </si>
  <si>
    <t>7497351610</t>
  </si>
  <si>
    <t>Montáž ukolejnění s průrazkou výzt. dvojice 2T, 2P - 1 vodič</t>
  </si>
  <si>
    <t>-501696113</t>
  </si>
  <si>
    <t>453</t>
  </si>
  <si>
    <t>7497351630</t>
  </si>
  <si>
    <t>Připojení trakční podpěry k zemnící tyči</t>
  </si>
  <si>
    <t>2123814962</t>
  </si>
  <si>
    <t>454</t>
  </si>
  <si>
    <t>7497351675</t>
  </si>
  <si>
    <t>Montáž montážních lávek na BP délky 1035, 2045 mm</t>
  </si>
  <si>
    <t>-360949853</t>
  </si>
  <si>
    <t>455</t>
  </si>
  <si>
    <t>7497351750</t>
  </si>
  <si>
    <t>Připevnění štítu návěstního</t>
  </si>
  <si>
    <t>1490750387</t>
  </si>
  <si>
    <t>456</t>
  </si>
  <si>
    <t>7497351770</t>
  </si>
  <si>
    <t>Montáž výstražných tabulek na stožáru T, P, BP, DS</t>
  </si>
  <si>
    <t>-298510249</t>
  </si>
  <si>
    <t>457</t>
  </si>
  <si>
    <t>7497351780</t>
  </si>
  <si>
    <t>Číslování stožárů a pohonů odpojovačů 1 - 3 znaky</t>
  </si>
  <si>
    <t>-497461621</t>
  </si>
  <si>
    <t>458</t>
  </si>
  <si>
    <t>7497351810</t>
  </si>
  <si>
    <t>Úpravy stávajícího trakčního vedení provizorní stavy za 100 m</t>
  </si>
  <si>
    <t>1634140483</t>
  </si>
  <si>
    <t>Úpravy stávajícího trakčního vedení provizorní stavy za 100 m - obsahuje i veškeré další práce a úpravy na stávajícím trakčního vedení, nutné ke zprovoznění trakčního vedení</t>
  </si>
  <si>
    <t>459</t>
  </si>
  <si>
    <t>7497351840</t>
  </si>
  <si>
    <t>Zpracování KSU a TP pro účely zavedení do provozu za 100 m</t>
  </si>
  <si>
    <t>-935621360</t>
  </si>
  <si>
    <t>Zpracování KSU a TP pro účely zavedení do provozu za 100 m - při uvádění do provozu</t>
  </si>
  <si>
    <t>460</t>
  </si>
  <si>
    <t>7497371010</t>
  </si>
  <si>
    <t>Demontáže zařízení trakčního vedení závěsu na bráně</t>
  </si>
  <si>
    <t>-1378457268</t>
  </si>
  <si>
    <t>Demontáže zařízení trakčního vedení závěsu na bráně - demontáž stávajícího zařízení se všemi pomocnými doplňujícími úpravami</t>
  </si>
  <si>
    <t>461</t>
  </si>
  <si>
    <t>7497371035</t>
  </si>
  <si>
    <t>Demontáže zařízení trakčního vedení závěsu přídavného lana pro nosné lano</t>
  </si>
  <si>
    <t>-2002048644</t>
  </si>
  <si>
    <t>Demontáže zařízení trakčního vedení závěsu přídavného lana pro nosné lano - demontáž stávajícího zařízení se všemi pomocnými doplňujícími úpravami</t>
  </si>
  <si>
    <t>462</t>
  </si>
  <si>
    <t>7497371040</t>
  </si>
  <si>
    <t>Demontáže zařízení trakčního vedení závěsu věšáku</t>
  </si>
  <si>
    <t>-902519105</t>
  </si>
  <si>
    <t>Demontáže zařízení trakčního vedení závěsu věšáku - demontáž stávajícího zařízení se všemi pomocnými doplňujícími úpravami, úplná</t>
  </si>
  <si>
    <t>463</t>
  </si>
  <si>
    <t>7497371045</t>
  </si>
  <si>
    <t>Demontáže zařízení trakčního vedení závěsu podélné nebo příčné proudové propojky</t>
  </si>
  <si>
    <t>-1559169670</t>
  </si>
  <si>
    <t>Demontáže zařízení trakčního vedení závěsu podélné nebo příčné proudové propojky - demontáž stávajícího zařízení se všemi pomocnými doplňujícími úpravami</t>
  </si>
  <si>
    <t>464</t>
  </si>
  <si>
    <t>7497371050</t>
  </si>
  <si>
    <t>Demontáže zařízení trakčního vedení závěsu spojky</t>
  </si>
  <si>
    <t>2040355732</t>
  </si>
  <si>
    <t>Demontáže zařízení trakčního vedení závěsu spojky - demontáž stávajícího zařízení se všemi pomocnými doplňujícími úpravami, úplná</t>
  </si>
  <si>
    <t>465</t>
  </si>
  <si>
    <t>7497371060</t>
  </si>
  <si>
    <t>Demontáže zařízení trakčního vedení závěsu děliče</t>
  </si>
  <si>
    <t>-1435547268</t>
  </si>
  <si>
    <t>Demontáže zařízení trakčního vedení závěsu děliče - demontáž stávajícího zařízení se všemi pomocnými doplňujícími úpravami, úplná</t>
  </si>
  <si>
    <t>466</t>
  </si>
  <si>
    <t>7497371065</t>
  </si>
  <si>
    <t>Demontáže zařízení trakčního vedení závěsu vložené izolace</t>
  </si>
  <si>
    <t>556293683</t>
  </si>
  <si>
    <t>Demontáže zařízení trakčního vedení závěsu vložené izolace - demontáž stávajícího zařízení se všemi pomocnými doplňujícími úpravami</t>
  </si>
  <si>
    <t>467</t>
  </si>
  <si>
    <t>7497371070</t>
  </si>
  <si>
    <t>Demontáže zařízení trakčního vedení závěsu pevného bodu</t>
  </si>
  <si>
    <t>3038225</t>
  </si>
  <si>
    <t>Demontáže zařízení trakčního vedení závěsu pevného bodu - demontáž stávajícího zařízení se všemi pomocnými doplňujícími úpravami, včetně zakotvení</t>
  </si>
  <si>
    <t>468</t>
  </si>
  <si>
    <t>7497371110</t>
  </si>
  <si>
    <t>Demontáže zařízení trakčního vedení troleje včetně nástavků stříhání</t>
  </si>
  <si>
    <t>-2123080066</t>
  </si>
  <si>
    <t>Demontáže zařízení trakčního vedení troleje včetně nástavků stříhání - demontáž stávajícího zařízení se všemi pomocnými doplňujícími úpravami</t>
  </si>
  <si>
    <t>469</t>
  </si>
  <si>
    <t>7497371210</t>
  </si>
  <si>
    <t>Demontáže zařízení trakčního vedení nosného lana včetně nástavků stříhání</t>
  </si>
  <si>
    <t>1548101174</t>
  </si>
  <si>
    <t>Demontáže zařízení trakčního vedení nosného lana včetně nástavků stříhání - demontáž stávajícího zařízení se všemi pomocnými doplňujícími úpravami</t>
  </si>
  <si>
    <t>470</t>
  </si>
  <si>
    <t>7497371310</t>
  </si>
  <si>
    <t>Demontáže zařízení trakčního vedení kotvení troleje, nosného lana pevně</t>
  </si>
  <si>
    <t>-610303354</t>
  </si>
  <si>
    <t>Demontáže zařízení trakčního vedení kotvení troleje, nosného lana pevně - demontáž stávajícího zařízení se všemi pomocnými doplňujícími úpravami</t>
  </si>
  <si>
    <t>471</t>
  </si>
  <si>
    <t>7497371315</t>
  </si>
  <si>
    <t>Demontáže zařízení trakčního vedení kotvení troleje, nosného lana pohyblivě</t>
  </si>
  <si>
    <t>-2091230517</t>
  </si>
  <si>
    <t>Demontáže zařízení trakčního vedení kotvení troleje, nosného lana pohyblivě - demontáž stávajícího zařízení se všemi pomocnými doplňujícími úpravami</t>
  </si>
  <si>
    <t>472</t>
  </si>
  <si>
    <t>7497371350</t>
  </si>
  <si>
    <t>Demontáže zařízení trakčního vedení kotvení zesilovacího, napájecího, obcházecího vedení včetně připevnění lišt</t>
  </si>
  <si>
    <t>151203162</t>
  </si>
  <si>
    <t>Demontáže zařízení trakčního vedení kotvení zesilovacího, napájecího, obcházecího vedení včetně připevnění lišt - demontáž stávajícího zařízení se všemi pomocnými doplňujícími úpravami</t>
  </si>
  <si>
    <t>473</t>
  </si>
  <si>
    <t>7497371410</t>
  </si>
  <si>
    <t>Demontáže zařízení trakčního vedení lana zesilovacího vedení stříhání</t>
  </si>
  <si>
    <t>-32226689</t>
  </si>
  <si>
    <t>Demontáže zařízení trakčního vedení lana zesilovacího vedení stříhání - demontáž stávajícího zařízení se všemi pomocnými doplňujícími úpravami</t>
  </si>
  <si>
    <t>474</t>
  </si>
  <si>
    <t>7497371425</t>
  </si>
  <si>
    <t>Demontáže zařízení trakčního vedení lana zesilovacího vedení odpojovače s pohonem včetně svodu</t>
  </si>
  <si>
    <t>-810646034</t>
  </si>
  <si>
    <t>Demontáže zařízení trakčního vedení lana zesilovacího vedení odpojovače s pohonem včetně svodu - demontáž stávajícího zařízení se všemi pomocnými doplňujícími úpravami</t>
  </si>
  <si>
    <t>475</t>
  </si>
  <si>
    <t>7497371610</t>
  </si>
  <si>
    <t>Demontáže zařízení trakčního vedení svodu jednoduché lano</t>
  </si>
  <si>
    <t>-696598969</t>
  </si>
  <si>
    <t>Demontáže zařízení trakčního vedení svodu jednoduché lano - demontáž stávajícího zařízení se všemi pomocnými doplňujícími úpravami</t>
  </si>
  <si>
    <t>476</t>
  </si>
  <si>
    <t>7497371620</t>
  </si>
  <si>
    <t>Demontáže zařízení trakčního vedení svodu bleskojistky</t>
  </si>
  <si>
    <t>-2045868467</t>
  </si>
  <si>
    <t>Demontáže zařízení trakčního vedení svodu bleskojistky - demontáž stávajícího zařízení se všemi pomocnými doplňujícími úpravami, úplná</t>
  </si>
  <si>
    <t>477</t>
  </si>
  <si>
    <t>7497371625</t>
  </si>
  <si>
    <t>Demontáže zařízení trakčního vedení svodu ukolejnění konstrukcí a stožárů</t>
  </si>
  <si>
    <t>136547064</t>
  </si>
  <si>
    <t>Demontáže zařízení trakčního vedení svodu ukolejnění konstrukcí a stožárů - demontáž stávajícího zařízení se všemi pomocnými doplňujícími úpravami</t>
  </si>
  <si>
    <t>478</t>
  </si>
  <si>
    <t>7497371630</t>
  </si>
  <si>
    <t>Demontáže zařízení trakčního vedení svodu propojení nebo ukolejnění na elektrizovaných tratích nebo v kolejových obvodech</t>
  </si>
  <si>
    <t>863674678</t>
  </si>
  <si>
    <t>Demontáže zařízení trakčního vedení svodu propojení nebo ukolejnění na elektrizovaných tratích nebo v kolejových obvodech - demontáž stávajícího zařízení se všemi pomocnými doplňujícími úpravami</t>
  </si>
  <si>
    <t>479</t>
  </si>
  <si>
    <t>7497371710</t>
  </si>
  <si>
    <t>Demontáže zařízení trakčního vedení lávky pro odpojovač montážní</t>
  </si>
  <si>
    <t>-487219694</t>
  </si>
  <si>
    <t>Demontáže zařízení trakčního vedení lávky pro odpojovač montážní - demontáž stávajícího zařízení se všemi pomocnými doplňujícími úpravami</t>
  </si>
  <si>
    <t>480</t>
  </si>
  <si>
    <t>7497371725</t>
  </si>
  <si>
    <t>Demontáže zařízení trakčního vedení lávky pro odpojovač návěst pro el. provoz</t>
  </si>
  <si>
    <t>952606423</t>
  </si>
  <si>
    <t>Demontáže zařízení trakčního vedení lávky pro odpojovač návěst pro el. provoz - demontáž stávajícího zařízení se všemi pomocnými doplňujícími úpravami</t>
  </si>
  <si>
    <t>481</t>
  </si>
  <si>
    <t>7497371730</t>
  </si>
  <si>
    <t>Demontáže zařízení trakčního vedení lávky pro odpojovač nestandardní kovové konstrukce</t>
  </si>
  <si>
    <t>1458024681</t>
  </si>
  <si>
    <t>Demontáže zařízení trakčního vedení lávky pro odpojovač nestandardní kovové konstrukce - demontáž stávajícího zařízení se všemi pomocnými doplňujícími úpravami</t>
  </si>
  <si>
    <t>482</t>
  </si>
  <si>
    <t>7497371735</t>
  </si>
  <si>
    <t>Demontáže zařízení trakčního vedení stávajících nosných lišt pro pohon odpojovače např. na stožáru Bp, T, 2T</t>
  </si>
  <si>
    <t>-2084762620</t>
  </si>
  <si>
    <t>Demontáže zařízení trakčního vedení stávajících nosných lišt pro pohon odpojovače např. na stožáru Bp, T, 2T - demontáž stávajícího zařízení se všemi pomocnými doplňujícími úpravami</t>
  </si>
  <si>
    <t>483</t>
  </si>
  <si>
    <t>7497500050</t>
  </si>
  <si>
    <t>Závěsný optický kabel (ZOK) na trakční vedení  Nástavec ZOK trubkový pro stož. T,P</t>
  </si>
  <si>
    <t>1021570008</t>
  </si>
  <si>
    <t>484</t>
  </si>
  <si>
    <t>7497500070</t>
  </si>
  <si>
    <t>Závěsný optický kabel (ZOK) na trakční vedení  Konzola ZOK prostá</t>
  </si>
  <si>
    <t>-362728472</t>
  </si>
  <si>
    <t>485</t>
  </si>
  <si>
    <t>7497500130</t>
  </si>
  <si>
    <t>Závěsný optický kabel (ZOK) na trakční vedení  Konzola ZOK páskovaná prostá na stož. T,P,BP,DS</t>
  </si>
  <si>
    <t>1743253053</t>
  </si>
  <si>
    <t>486</t>
  </si>
  <si>
    <t>7497500350</t>
  </si>
  <si>
    <t>Závěsný optický kabel (ZOK) na trakční vedení  Závěs ZOK na kladce do 70 m</t>
  </si>
  <si>
    <t>-116879513</t>
  </si>
  <si>
    <t>487</t>
  </si>
  <si>
    <t>7497500380</t>
  </si>
  <si>
    <t>Závěsný optický kabel (ZOK) na trakční vedení  Spirálová rozpěrka ZOK</t>
  </si>
  <si>
    <t>793627597</t>
  </si>
  <si>
    <t>488</t>
  </si>
  <si>
    <t>7497550310</t>
  </si>
  <si>
    <t>Připevnění konzoly na stožár T, P, BP, DS prosté</t>
  </si>
  <si>
    <t>-902087701</t>
  </si>
  <si>
    <t>489</t>
  </si>
  <si>
    <t>7497550610</t>
  </si>
  <si>
    <t>Připevnění nástavce ZOK pro stožár T, P,BP</t>
  </si>
  <si>
    <t>-1402551054</t>
  </si>
  <si>
    <t>490</t>
  </si>
  <si>
    <t>7497552715</t>
  </si>
  <si>
    <t>Montáž závěsu ZOK na kladce</t>
  </si>
  <si>
    <t>-1549381974</t>
  </si>
  <si>
    <t>491</t>
  </si>
  <si>
    <t>7497553010</t>
  </si>
  <si>
    <t>Montáž rozpěrky ZOK spirálové</t>
  </si>
  <si>
    <t>269531233</t>
  </si>
  <si>
    <t>492</t>
  </si>
  <si>
    <t>7497571010</t>
  </si>
  <si>
    <t>Demontáž závěsného optického kabelu (ZOK) konzoly</t>
  </si>
  <si>
    <t>93494041</t>
  </si>
  <si>
    <t>Demontáž závěsného optického kabelu (ZOK) konzoly - demontáž stávajícího zařízení se všemi pomocnými doplňujícími úpravami, včetně upevnění na stožáru, závěsu a spirály</t>
  </si>
  <si>
    <t>493</t>
  </si>
  <si>
    <t>7497571020</t>
  </si>
  <si>
    <t>Demontáž závěsného optického kabelu (ZOK) nástavce pro stožár</t>
  </si>
  <si>
    <t>95588555</t>
  </si>
  <si>
    <t>Demontáž závěsného optického kabelu (ZOK) nástavce pro stožár - demontáž stávajícího zařízení se všemi pomocnými doplňujícími úpravami</t>
  </si>
  <si>
    <t>494</t>
  </si>
  <si>
    <t>7497655010</t>
  </si>
  <si>
    <t>Tažné hnací vozidlo k pracovním soupravám pro montáž a demontáž</t>
  </si>
  <si>
    <t>hod</t>
  </si>
  <si>
    <t>1823015202</t>
  </si>
  <si>
    <t>Tažné hnací vozidlo k pracovním soupravám pro montáž a demontáž - obsahuje i veškeré výkony tažného hnacího vozidla pro posun montážní techniky v kolejišti</t>
  </si>
  <si>
    <t>495</t>
  </si>
  <si>
    <t>7497700770</t>
  </si>
  <si>
    <t>Nátěry trakčního vedení  Barva a řed. pro bezpečnostní černožluté pruhy na podpěře TV</t>
  </si>
  <si>
    <t>-175322000</t>
  </si>
  <si>
    <t>496</t>
  </si>
  <si>
    <t>7497700790</t>
  </si>
  <si>
    <t>Nátěry trakčního vedení  Barva a řed. pro vrchní nátěr postavených stožárů a bran dle TKP</t>
  </si>
  <si>
    <t>-246286494</t>
  </si>
  <si>
    <t>497</t>
  </si>
  <si>
    <t>7497701180</t>
  </si>
  <si>
    <t>Kabely trakčního vedení, Různé TV  Kabelová koncovka do 1 kV vč.kabelového oka</t>
  </si>
  <si>
    <t>463975869</t>
  </si>
  <si>
    <t>498</t>
  </si>
  <si>
    <t>7497751010</t>
  </si>
  <si>
    <t>Nátěr trakčního vedení bezpečnostních pruhů na osvětlovací stožár nebo věž</t>
  </si>
  <si>
    <t>-2090651650</t>
  </si>
  <si>
    <t>499</t>
  </si>
  <si>
    <t>7499250520</t>
  </si>
  <si>
    <t>Vyhotovení výchozí revizní zprávy pro opravné práce pro objem investičních nákladů přes 500 000 do 1 000 000 Kč</t>
  </si>
  <si>
    <t>-678066532</t>
  </si>
  <si>
    <t>Vyhotovení výchozí revizní zprávy pro opravné práce pro objem investičních nákladů přes 500 000 do 1 000 000 Kč - celková prohlídka zařízení provozního souboru nebo stavebního objektu včetně měření, zkoušek zařízení tohoto provozního souboru nebo stavebního objektu revizním technikem na zařízení podle požadavku ČSN, včetně hodnocení a vyhotovení celkové revizní zprávy</t>
  </si>
  <si>
    <t>500</t>
  </si>
  <si>
    <t>7499100305</t>
  </si>
  <si>
    <t>Ochranné prostředky a pracovní pomůcky Bezpečnostní tabulky Mechanická zábrana mezi zařízením bez napětí a pod napětím</t>
  </si>
  <si>
    <t>-1348312723</t>
  </si>
  <si>
    <t>501</t>
  </si>
  <si>
    <t>7499151110</t>
  </si>
  <si>
    <t>Montáž bezpečnostní tabulky výstražné nebo označovací</t>
  </si>
  <si>
    <t>565150213</t>
  </si>
  <si>
    <t>502</t>
  </si>
  <si>
    <t>7499250510</t>
  </si>
  <si>
    <t>Vyhotovení výchozí revizní zprávy pro opravné práce pro objem investičních nákladů do 100 000 Kč</t>
  </si>
  <si>
    <t>-210877761</t>
  </si>
  <si>
    <t>Vyhotovení výchozí revizní zprávy pro opravné práce pro objem investičních nákladů do 100 000 Kč - celková prohlídka zařízení provozního souboru nebo stavebního objektu včetně měření, zkoušek zařízení tohoto provozního souboru nebo stavebního objektu revizním technikem na zařízení podle požadavku ČSN, včetně hodnocení a vyhotovení celkové revizní zprávy</t>
  </si>
  <si>
    <t>503</t>
  </si>
  <si>
    <t>7499250515</t>
  </si>
  <si>
    <t>Vyhotovení výchozí revizní zprávy pro opravné práce pro objem investičních nákladů přes 100 000 do 500 000 Kč</t>
  </si>
  <si>
    <t>-859050839</t>
  </si>
  <si>
    <t>Vyhotovení výchozí revizní zprávy pro opravné práce pro objem investičních nákladů přes 100 000 do 500 000 Kč - celková prohlídka zařízení provozního souboru nebo stavebního objektu včetně měření, zkoušek zařízení tohoto provozního souboru nebo stavebního objektu revizním technikem na zařízení podle požadavku ČSN, včetně hodnocení a vyhotovení celkové revizní zprávy</t>
  </si>
  <si>
    <t>504</t>
  </si>
  <si>
    <t>7499250525</t>
  </si>
  <si>
    <t>Vyhotovení výchozí revizní zprávy příplatek za každých dalších i započatých 500 000 Kč přes 1 000 000 Kč</t>
  </si>
  <si>
    <t>1821070574</t>
  </si>
  <si>
    <t>505</t>
  </si>
  <si>
    <t>7499251020</t>
  </si>
  <si>
    <t>Provedení technické prohlídky a zkoušky na silnoproudém zařízení, zařízení TV, zařízení NS, transformoven, EPZ pro opravné práce pro objem investičních nákladů přes 500 000 do 1 000 000 Kč</t>
  </si>
  <si>
    <t>2126142851</t>
  </si>
  <si>
    <t>Provedení technické prohlídky a zkoušky na silnoproudém zařízení, zařízení TV, zařízení NS, transformoven, EPZ pro opravné práce pro objem investičních nákladů přes 500 000 do 1 000 000 Kč - celková prohlídka zařízení provozního souboru nebo stavebního objektu včetně měření, zařízení tohoto provozního souboru nebo stavebního objektu právnickou osobou na zařízení podle požadavku ČSN, včetně hodnocení a vyhotovení protokolu</t>
  </si>
  <si>
    <t>506</t>
  </si>
  <si>
    <t>7499251025</t>
  </si>
  <si>
    <t>Provedení technické prohlídky a zkoušky na silnoproudém zařízení, zařízení TV, zařízení NS, transformoven, EPZ příplatek za každých dalších i započatých 500 000 Kč přes 1 000 000 Kč</t>
  </si>
  <si>
    <t>306003525</t>
  </si>
  <si>
    <t>507</t>
  </si>
  <si>
    <t>7499252020</t>
  </si>
  <si>
    <t>Vyhotovení mimořádné revizní zprávy pro opravné práce pro objem investičních nákladů přes 500 000 do 1 000 000 Kč</t>
  </si>
  <si>
    <t>1488146992</t>
  </si>
  <si>
    <t>Vyhotovení mimořádné revizní zprávy pro opravné práce pro objem investičních nákladů přes 500 000 do 1 000 000 Kč - celková prohlídka zařízení provozního souboru nebo stavebního objektu, včetně měření, zkoušek zařízení tohoto provozního souboru nebo stavebního objektu revizním technikem na zařízení podle požadavku ČSN, včetně hodnocení a vyhotovení celkové revizní zprávy</t>
  </si>
  <si>
    <t>508</t>
  </si>
  <si>
    <t>7499252548</t>
  </si>
  <si>
    <t>Vyhotovení pravidelné revizní zprávy pro venkovní osvětlení doba provedení do 10 hod</t>
  </si>
  <si>
    <t>409360713</t>
  </si>
  <si>
    <t>Vyhotovení pravidelné revizní zprávy pro venkovní osvětlení doba provedení do 10 hod - celková prohlídka zařízení včetně měření, zkoušek zařízení tohoto provozního souboru nebo stavebního objektu revizním technikem na zařízení podle požadavku ČSN, včetně hodnocení a vyhotovení celkové revizní zprávy</t>
  </si>
  <si>
    <t>509</t>
  </si>
  <si>
    <t>7499254010</t>
  </si>
  <si>
    <t>Měření intenzity osvětlení venkovních železničních prostranství</t>
  </si>
  <si>
    <t>600987942</t>
  </si>
  <si>
    <t>Měření intenzity osvětlení venkovních železničních prostranství - měření intenzity umělého osvětlení v rozsahu tohoto SO dle ČSN EN 12464-1/2 včetně vyhotovení protokolu. Měrná jednotka je kus - tj. měření v místě rozpětí svítidel</t>
  </si>
  <si>
    <t>510</t>
  </si>
  <si>
    <t>7499256010</t>
  </si>
  <si>
    <t>Měření dotykových napětí u trakčního stožáru</t>
  </si>
  <si>
    <t>392422683</t>
  </si>
  <si>
    <t>Měření dotykových napětí u trakčního stožáru - obsahuje i cenu měření a kontrolu parametrů trolejových vedení a trakčních zařízení podle požadavku ČSN, jejich vyhodnocení včetně nájmu mechanizmu a měřících zařízení</t>
  </si>
  <si>
    <t>511</t>
  </si>
  <si>
    <t>7499257010</t>
  </si>
  <si>
    <t>Revize a kontroly technická kontrola</t>
  </si>
  <si>
    <t>440908058</t>
  </si>
  <si>
    <t>Revize a kontroly technická kontrola - obsahuje i cenu měření a kontrolu parametrů trolejových vedení a trakčních zařízení podle požadavku ČSN, jejich vyhodnocení včetně nájmu mechanizmu a měřících zařízení</t>
  </si>
  <si>
    <t>7590150030</t>
  </si>
  <si>
    <t>Uzemnění, ukolejnění Tyč zemnící se svorkou l=1,5m (HM0354405211015)</t>
  </si>
  <si>
    <t>-1496299102</t>
  </si>
  <si>
    <t>513</t>
  </si>
  <si>
    <t>7593501800</t>
  </si>
  <si>
    <t>Trasy kabelového vedení Lokátory a markery Ball Marker 1401-XR, oranžový telekomunikace</t>
  </si>
  <si>
    <t>1447679509</t>
  </si>
  <si>
    <t>514</t>
  </si>
  <si>
    <t>7499451010</t>
  </si>
  <si>
    <t>Vydání průkazu způsobilosti pro funkční celek, provizorní stav</t>
  </si>
  <si>
    <t>-172046039</t>
  </si>
  <si>
    <t>Vydání průkazu způsobilosti pro funkční celek, provizorní stav - vyhotovení dokladu o silnoproudých zařízeních a vydání průkazu způsobilosti</t>
  </si>
  <si>
    <t>515</t>
  </si>
  <si>
    <t>7499555010</t>
  </si>
  <si>
    <t>Zkoušky vodičů a kabelů ovládacích jakéhokoliv počtu žil</t>
  </si>
  <si>
    <t>-435183477</t>
  </si>
  <si>
    <t>Zkoušky vodičů a kabelů ovládacích jakéhokoliv počtu žil - měření kabelu, vodiče včetně vyhotovení protokolu</t>
  </si>
  <si>
    <t>516</t>
  </si>
  <si>
    <t>7499751010</t>
  </si>
  <si>
    <t>Dokončovací práce na elektrickém zařízení</t>
  </si>
  <si>
    <t>-322456307</t>
  </si>
  <si>
    <t>Dokončovací práce na elektrickém zařízení - uvádění zařízení do provozu, drobné montážní práce v rozvaděčích, koordinaci se zhotoviteli souvisejících zařízení apod.</t>
  </si>
  <si>
    <t>517</t>
  </si>
  <si>
    <t>7499751030</t>
  </si>
  <si>
    <t>Dokončovací práce zkušební provoz</t>
  </si>
  <si>
    <t>474863771</t>
  </si>
  <si>
    <t>Dokončovací práce zkušební provoz - včetně prokázání technických a kvalitativních parametrů zařízení</t>
  </si>
  <si>
    <t>518</t>
  </si>
  <si>
    <t>7499751040</t>
  </si>
  <si>
    <t>Dokončovací práce zaškolení obsluhy</t>
  </si>
  <si>
    <t>1253214852</t>
  </si>
  <si>
    <t>Dokončovací práce zaškolení obsluhy - seznámení obsluhy s funkcemi zařízení včetně odevzdání dokumentace skutečného provedení</t>
  </si>
  <si>
    <t>519</t>
  </si>
  <si>
    <t>7499751050</t>
  </si>
  <si>
    <t>Dokončovací práce manipulace na zařízeních prováděné provozovatelem</t>
  </si>
  <si>
    <t>1807424896</t>
  </si>
  <si>
    <t>Dokončovací práce manipulace na zařízeních prováděné provozovatelem - manipulace nutné pro další práce zhotovitele na technologickém souboru</t>
  </si>
  <si>
    <t>520</t>
  </si>
  <si>
    <t>7590527120</t>
  </si>
  <si>
    <t>Demontáž ukončení vodiče v závěru nebo rozvaděči se zářezovými svorkovnicemi</t>
  </si>
  <si>
    <t>-1051248243</t>
  </si>
  <si>
    <t>521</t>
  </si>
  <si>
    <t>7590545050</t>
  </si>
  <si>
    <t>Uložení kabelu CYKY do žlabového rozvodu zabezpečovací ústředny do 4 x 10 mm</t>
  </si>
  <si>
    <t>-208514816</t>
  </si>
  <si>
    <t>Uložení kabelu CYKY do žlabového rozvodu zabezpečovací ústředny do 4 x 10 mm - odvinutí, naměření a položení šňůry na lávku nebo do žlabového rozvodu včetně uchycení v ohybech, zakrytí žlabu a zaizolování konců kabelu, prozvonění a označení</t>
  </si>
  <si>
    <t>522</t>
  </si>
  <si>
    <t>7590545052</t>
  </si>
  <si>
    <t>Uložení kabelu CYKY do žlabového rozvodu zabezpečovací ústředny nad 4 x 10 mm</t>
  </si>
  <si>
    <t>222675457</t>
  </si>
  <si>
    <t>Uložení kabelu CYKY do žlabového rozvodu zabezpečovací ústředny nad 4 x 10 mm - odvinutí, naměření a položení šňůry na lávku nebo do žlabového rozvodu včetně uchycení v ohybech, zakrytí žlabu a zaizolování konců kabelu, prozvonění a označení</t>
  </si>
  <si>
    <t>523</t>
  </si>
  <si>
    <t>7590545070</t>
  </si>
  <si>
    <t>Montáž ukončení kabelu CYKY 4x10 ve stojanu závor nebo rozvaděči</t>
  </si>
  <si>
    <t>1480114994</t>
  </si>
  <si>
    <t>Montáž ukončení kabelu CYKY 4x10 ve stojanu závor nebo rozvaděči - zatažení kabelu a jeho upevnění, odstranění pláště, rozpletení, odizolování žil, prozvonění a zapojení na svorkovnici</t>
  </si>
  <si>
    <t>524</t>
  </si>
  <si>
    <t>7593005042</t>
  </si>
  <si>
    <t>Montáž zdroje napájecího</t>
  </si>
  <si>
    <t>-516280943</t>
  </si>
  <si>
    <t>Montáž zdroje napájecího - se zapojením vodičů a přezkoušení funkce</t>
  </si>
  <si>
    <t>525</t>
  </si>
  <si>
    <t>7593310150</t>
  </si>
  <si>
    <t>Konstrukční díly Lišta uzemňovací-sestava (CV725125006M)</t>
  </si>
  <si>
    <t>1330127670</t>
  </si>
  <si>
    <t>526</t>
  </si>
  <si>
    <t>7593310690</t>
  </si>
  <si>
    <t>Konstrukční díly Skříň přístrojová SPP 57B (CV801019002)</t>
  </si>
  <si>
    <t>-1393767437</t>
  </si>
  <si>
    <t>527</t>
  </si>
  <si>
    <t>7593500110</t>
  </si>
  <si>
    <t>Trasy kabelového vedení Kabelové žlaby (120x100) spodní + vrchní díl plast</t>
  </si>
  <si>
    <t>1230246510</t>
  </si>
  <si>
    <t>528</t>
  </si>
  <si>
    <t>7593500115</t>
  </si>
  <si>
    <t>Trasy kabelového vedení Kabelové žlaby (120x100) spojka plast</t>
  </si>
  <si>
    <t>1169252509</t>
  </si>
  <si>
    <t>529</t>
  </si>
  <si>
    <t>7593501070</t>
  </si>
  <si>
    <t>Trasy kabelového vedení Ohebná dvouplášťová korugovaná chránička KF 09063 průměr 63/52 mm</t>
  </si>
  <si>
    <t>1796672198</t>
  </si>
  <si>
    <t>530</t>
  </si>
  <si>
    <t>7593501125</t>
  </si>
  <si>
    <t>Trasy kabelového vedení Chráničky optického kabelu HDPE 6040 průměr 40/33 mm</t>
  </si>
  <si>
    <t>448358327</t>
  </si>
  <si>
    <t>531</t>
  </si>
  <si>
    <t>7593501195</t>
  </si>
  <si>
    <t>Trasy kabelového vedení Spojky šroubovací pro chráničky optického kabelu HDPE 5050 průměr 40 mm</t>
  </si>
  <si>
    <t>170367243</t>
  </si>
  <si>
    <t>532</t>
  </si>
  <si>
    <t>7593501515</t>
  </si>
  <si>
    <t>Trasy kabelového vedení Kabelové komory ROMOLD F 45/20 LD</t>
  </si>
  <si>
    <t>1198109597</t>
  </si>
  <si>
    <t>533</t>
  </si>
  <si>
    <t>7593501535</t>
  </si>
  <si>
    <t>Trasy kabelového vedení Kabelové komory ROMOLD Víko plast na F 45/20 LD</t>
  </si>
  <si>
    <t>-1847785066</t>
  </si>
  <si>
    <t>534</t>
  </si>
  <si>
    <t>7593501635</t>
  </si>
  <si>
    <t>Trasy kabelového vedení Multikanály a příslušenství Základní 4-otvorový díl 265 x 265 x 1 118 mm</t>
  </si>
  <si>
    <t>-163149975</t>
  </si>
  <si>
    <t>535</t>
  </si>
  <si>
    <t>7593505102</t>
  </si>
  <si>
    <t>Zatažení ochranné trubky HDPE do chráničky 110 mm</t>
  </si>
  <si>
    <t>-2085565340</t>
  </si>
  <si>
    <t>536</t>
  </si>
  <si>
    <t>7593505150</t>
  </si>
  <si>
    <t>Pokládka výstražné fólie do výkopu</t>
  </si>
  <si>
    <t>-419766400</t>
  </si>
  <si>
    <t>537</t>
  </si>
  <si>
    <t>7593505220</t>
  </si>
  <si>
    <t>Montáž spojky Plasson na HDPE trubce rovné nebo redukční</t>
  </si>
  <si>
    <t>-268397591</t>
  </si>
  <si>
    <t>538</t>
  </si>
  <si>
    <t>7593505270</t>
  </si>
  <si>
    <t>Montáž kabelového označníku Ball Marker</t>
  </si>
  <si>
    <t>-464883739</t>
  </si>
  <si>
    <t>Montáž kabelového označníku Ball Marker - upevnění kabelového označníku na plášť kabelu upevňovacími prvky</t>
  </si>
  <si>
    <t>539</t>
  </si>
  <si>
    <t>7598095537</t>
  </si>
  <si>
    <t>Vyhotovení protokolu UTZ pro silnoproudé zařízení</t>
  </si>
  <si>
    <t>-1515064056</t>
  </si>
  <si>
    <t>Vyhotovení protokolu UTZ pro silnoproudé zařízení - vykonání prohlídky a zkoušky včetně vyhotovení protokolu podle vyhl. 100/1995 Sb., IH a IPK, SZ, HZ, RZ, EPS, EZS, ASHS, klimatizace, výpočetní techniky, kamerového systému nebo kabelové přípojky</t>
  </si>
  <si>
    <t>540</t>
  </si>
  <si>
    <t>7598095663</t>
  </si>
  <si>
    <t>Vyhotovení revizní zprávy kabelová přípojka</t>
  </si>
  <si>
    <t>-607029263</t>
  </si>
  <si>
    <t>Vyhotovení revizní zprávy kabelová přípojka - vykonání prohlídky a zkoušky pro napájení elektrického zařízení včetně vyhotovení revizní zprávy podle vyhl. 100/1995 Sb. a norem ČSN</t>
  </si>
  <si>
    <t>541</t>
  </si>
  <si>
    <t>9901000100</t>
  </si>
  <si>
    <t>Doprava materiálu mechanizací o nosnosti do 3,5 t elektrosoučástek, montážního materiálu, kameniva, písku, dlažebních kostek, suti, atd. do 10 km</t>
  </si>
  <si>
    <t>-43670931</t>
  </si>
  <si>
    <t>Doprava materiálu mechanizací o nosnosti do 3,5 t elektrosoučástek, montážního materiálu, kameniva, písku, dlažebních kostek, suti, atd. do 10 km Poznámka: 1. Ceny jsou určeny pro dopravu silničními i kolejovými vozidly. 2. V cenách dopravy jsou započteny náklady na přepravu materiálu na místo určení včetně složení a poplatku za použití dopravní cesty.</t>
  </si>
  <si>
    <t>542</t>
  </si>
  <si>
    <t>9901009200</t>
  </si>
  <si>
    <t>Doprava materiálu mechanizací o nosnosti do 3,5 t elektrosoučástek, montážního materiálu, kameniva, písku, dlažebních kostek, suti, atd. příplatek za každých dalších 10 km</t>
  </si>
  <si>
    <t>1532970494</t>
  </si>
  <si>
    <t>Doprava materiálu mechanizací o nosnosti do 3,5 t elektrosoučástek, montážního materiálu, kameniva, písku, dlažebních kostek, suti, atd. příplatek za každých dalších 10 km Poznámka: 1. Ceny jsou určeny pro dopravu silničními i kolejovými vozidly. 2. V cenách dopravy jsou započteny náklady na přepravu materiálu na místo určení včetně složení a poplatku za použití dopravní cesty.</t>
  </si>
  <si>
    <t>543</t>
  </si>
  <si>
    <t>9902100100</t>
  </si>
  <si>
    <t>Doprava materiálu mechanizací o nosnosti přes 3,5 t sypanin (kameniva, písku, suti, dlažebních kostek, atd.) do 10 km</t>
  </si>
  <si>
    <t>t</t>
  </si>
  <si>
    <t>54965521</t>
  </si>
  <si>
    <t>Doprava materiálu mechanizací o nosnosti přes 3,5 t sypanin (kameniva, písku, suti, dlažebních kostek, atd.) do 10 km Poznámka: 1. Ceny jsou určeny pro dopravu silničními i kolejovými vozidly. 2. V cenách dopravy jsou započteny náklady na přepravu materiálu na místo určení včetně složení a poplatku za použití dopravní cesty.</t>
  </si>
  <si>
    <t>544</t>
  </si>
  <si>
    <t>9902200100</t>
  </si>
  <si>
    <t>Doprava materiálu mechanizací o nosnosti přes 3,5 t objemnějšího kusového materiálu (prefabrikátů, stožárů, výhybek, rozvaděčů, vybouraných hmot atd.) do 10 km</t>
  </si>
  <si>
    <t>1400748052</t>
  </si>
  <si>
    <t>Doprava materiálu mechanizací o nosnosti přes 3,5 t objemnějšího kusového materiálu (prefabrikátů, stožárů, výhybek, rozvaděčů, vybouraných hmot atd.) do 10 km Poznámka: 1. Ceny jsou určeny pro dopravu silničními i kolejovými vozidly. 2. V cenách dopravy jsou započteny náklady na přepravu materiálu na místo určení včetně složení a poplatku za použití dopravní cesty.</t>
  </si>
  <si>
    <t>545</t>
  </si>
  <si>
    <t>9902209200</t>
  </si>
  <si>
    <t>Doprava materiálu mechanizací o nosnosti přes 3,5 t objemnějšího kusového materiálu (prefabrikátů, stožárů, výhybek, rozvaděčů, vybouraných hmot atd.) příplatek za každých dalších 10 km</t>
  </si>
  <si>
    <t>-750904765</t>
  </si>
  <si>
    <t>Doprava materiálu mechanizací o nosnosti přes 3,5 t objemnějšího kusového materiálu (prefabrikátů, stožárů, výhybek, rozvaděčů, vybouraných hmot atd.) příplatek za každých dalších 10 km Poznámka: 1. Ceny jsou určeny pro dopravu silničními i kolejovými vozidly. 2. V cenách dopravy jsou započteny náklady na přepravu materiálu na místo určení včetně složení a poplatku za použití dopravní cesty.</t>
  </si>
  <si>
    <t>546</t>
  </si>
  <si>
    <t>9902109200</t>
  </si>
  <si>
    <t>Doprava materiálu mechanizací o nosnosti přes 3,5 t sypanin (kameniva, písku, suti, dlažebních kostek, atd.) příplatek za každých dalších 10 km</t>
  </si>
  <si>
    <t>1428058256</t>
  </si>
  <si>
    <t>Doprava materiálu mechanizací o nosnosti přes 3,5 t sypanin (kameniva, písku, suti, dlažebních kostek, atd.) příplatek za každých dalších 10 km Poznámka: 1. Ceny jsou určeny pro dopravu silničními i kolejovými vozidly. 2. V cenách dopravy jsou započteny náklady na přepravu materiálu na místo určení včetně složení a poplatku za použití dopravní cesty.</t>
  </si>
  <si>
    <t>547</t>
  </si>
  <si>
    <t>9902900200</t>
  </si>
  <si>
    <t>Naložení objemnějšího kusového materiálu, vybouraných hmot</t>
  </si>
  <si>
    <t>403797245</t>
  </si>
  <si>
    <t>Naložení objemnějšího kusového materiálu, vybouraných hmot Poznámka: 1. Ceny jsou určeny pro nakládání materiálu v případech, kdy není naložení součástí dodávky materiálu nebo není uvedeno v popisu cen a pro nakládání z meziskládky. 2. Ceny se použijí i pro nakládání materiálu z vlastních zásob objednatele.</t>
  </si>
  <si>
    <t>548</t>
  </si>
  <si>
    <t>9903100100</t>
  </si>
  <si>
    <t>Přeprava mechanizace na místo prováděných prací o hmotnosti do 12 t přes 50 do 100 km</t>
  </si>
  <si>
    <t>417301786</t>
  </si>
  <si>
    <t>Přeprava mechanizace na místo prováděných prací o hmotnosti do 12 t přes 50 do 100 km Poznámka: 1. Ceny jsou určeny pro dopravu mechanizmů na místo prováděných prací po silnici i po kolejích. 2. V ceně jsou započteny i náklady na zpáteční cestu dopravního prostředku. Měrnou jednotkou je kus přepravovaného stroje.</t>
  </si>
  <si>
    <t>549</t>
  </si>
  <si>
    <t>9903200200</t>
  </si>
  <si>
    <t>Přeprava mechanizace na místo prováděných prací o hmotnosti přes 12 t do 200 km</t>
  </si>
  <si>
    <t>-1960186175</t>
  </si>
  <si>
    <t>Přeprava mechanizace na místo prováděných prací o hmotnosti přes 12 t do 200 km Poznámka: 1. Ceny jsou určeny pro dopravu mechanizmů na místo prováděných prací po silnici i po kolejích. 2. V ceně jsou započteny i náklady na zpáteční cestu dopravního prostředku. Měrnou jednotkou je kus přepravovaného stroje.</t>
  </si>
  <si>
    <t>550</t>
  </si>
  <si>
    <t>9909000100</t>
  </si>
  <si>
    <t>Poplatek za uložení suti nebo hmot na oficiální skládku</t>
  </si>
  <si>
    <t>-2000690926</t>
  </si>
  <si>
    <t>Poplatek za uložení suti nebo hmot na oficiální skládku Poznámka: 1. V cenách jsou započteny náklady na uložení stavebního odpadu na oficiální skládku. 2. Ceny jsou doporučené, je třeba zohlednit regionální rozdíly v cenách poplatků za uložení suti a odpadů. Tyto se mohou výrazně lišit s ohledem nejen na region, ale také na množství a druh ukládaného odpadu.</t>
  </si>
  <si>
    <t>551</t>
  </si>
  <si>
    <t>7491400270</t>
  </si>
  <si>
    <t>Kabelové rošty a žlaby Elektroinstalační lišty a kabelové žlaby Lišta LH 60x40 vkládací bílá 3m</t>
  </si>
  <si>
    <t>227356549</t>
  </si>
  <si>
    <t>552</t>
  </si>
  <si>
    <t>7491201600</t>
  </si>
  <si>
    <t>Elektroinstalační materiál Spínací přístroje instalační Spínač nástěnný jednopólový, řazení 1, IP44, šroubové svorky</t>
  </si>
  <si>
    <t>-1702234175</t>
  </si>
  <si>
    <t>553</t>
  </si>
  <si>
    <t>7491201730</t>
  </si>
  <si>
    <t>Elektroinstalační materiál Spínací přístroje instalační Přepínáč nástěnný střídavý, řazení 6, IP44, šroubové svorky</t>
  </si>
  <si>
    <t>-1950141592</t>
  </si>
  <si>
    <t>554</t>
  </si>
  <si>
    <t>7491204830</t>
  </si>
  <si>
    <t>Elektroinstalační materiál Zásuvky instalační Zásuvka jednonásobná s víčkem, plast, šroubové svorky, IP44</t>
  </si>
  <si>
    <t>265465687</t>
  </si>
  <si>
    <t>555</t>
  </si>
  <si>
    <t>7491206700</t>
  </si>
  <si>
    <t>Elektroinstalační materiál Elektrické přímotopy Panel ECOFLEX 2000W TAC 20</t>
  </si>
  <si>
    <t>2130945353</t>
  </si>
  <si>
    <t>556</t>
  </si>
  <si>
    <t>7491403370</t>
  </si>
  <si>
    <t>Kabelové rošty a žlaby Kabelové žlaby drátěné, pozinkované MERKUR 250/100 M2 galv.zinek</t>
  </si>
  <si>
    <t>-2055485657</t>
  </si>
  <si>
    <t>557</t>
  </si>
  <si>
    <t>7492501250</t>
  </si>
  <si>
    <t>Kabely, vodiče, šňůry Cu - nn Vodič jednožílový Cu, plastová izolace H07V-K 6</t>
  </si>
  <si>
    <t>-1364100198</t>
  </si>
  <si>
    <t>558</t>
  </si>
  <si>
    <t>7492501380</t>
  </si>
  <si>
    <t>Kabely, vodiče, šňůry Cu - nn Kabel jednožílový Cu, plastová izolace 1-YY 1 x 240 mm2</t>
  </si>
  <si>
    <t>-571559768</t>
  </si>
  <si>
    <t>559</t>
  </si>
  <si>
    <t>7492501690</t>
  </si>
  <si>
    <t>Kabely, vodiče, šňůry Cu - nn Kabel silový 2 a 3-žílový Cu, plastová izolace CYKY 2O1,5 (2Dx1,5)</t>
  </si>
  <si>
    <t>441933890</t>
  </si>
  <si>
    <t>560</t>
  </si>
  <si>
    <t>7492501760</t>
  </si>
  <si>
    <t>Kabely, vodiče, šňůry Cu - nn Kabel silový 2 a 3-žílový Cu, plastová izolace CYKY 3J1,5 (3Cx 1,5)</t>
  </si>
  <si>
    <t>-815629502</t>
  </si>
  <si>
    <t>561</t>
  </si>
  <si>
    <t>7492501870</t>
  </si>
  <si>
    <t>Kabely, vodiče, šňůry Cu - nn Kabel silový 4 a 5-žílový Cu, plastová izolace CYKY 4J10 (4Bx10)</t>
  </si>
  <si>
    <t>424233348</t>
  </si>
  <si>
    <t>562</t>
  </si>
  <si>
    <t>7492502050</t>
  </si>
  <si>
    <t>Kabely, vodiče, šňůry Cu - nn Kabel silový 4 a 5-žílový Cu, plastová izolace CYKY 5J1,5 (5Cx1,5)</t>
  </si>
  <si>
    <t>-1354978064</t>
  </si>
  <si>
    <t>563</t>
  </si>
  <si>
    <t>7493100340</t>
  </si>
  <si>
    <t>Venkovní osvětlení Osvětlovací věže Svorníkový (kotevní) koš pro OSŽ 20P pozinkovaný</t>
  </si>
  <si>
    <t>-880504294</t>
  </si>
  <si>
    <t>564</t>
  </si>
  <si>
    <t>7493102280R</t>
  </si>
  <si>
    <t>Venkovní osvětlení Rozvaděče pro napájení veřejného osvětlení do 6ks 3-f větví</t>
  </si>
  <si>
    <t>-423279965</t>
  </si>
  <si>
    <t>565</t>
  </si>
  <si>
    <t>7493102281R</t>
  </si>
  <si>
    <t>-1537971077</t>
  </si>
  <si>
    <t>566</t>
  </si>
  <si>
    <t>7491100110</t>
  </si>
  <si>
    <t>Trubková vedení Ohebné elektroinstalační trubky KOPOFLEX 40 rudá</t>
  </si>
  <si>
    <t>-957928900</t>
  </si>
  <si>
    <t>567</t>
  </si>
  <si>
    <t>7491100120</t>
  </si>
  <si>
    <t>Trubková vedení Ohebné elektroinstalační trubky KOPOFLEX 50 rudá</t>
  </si>
  <si>
    <t>-79619034</t>
  </si>
  <si>
    <t>568</t>
  </si>
  <si>
    <t>7491100130</t>
  </si>
  <si>
    <t>Trubková vedení Ohebné elektroinstalační trubky KOPOFLEX 110 rudá</t>
  </si>
  <si>
    <t>-1428462889</t>
  </si>
  <si>
    <t>569</t>
  </si>
  <si>
    <t>7491401100</t>
  </si>
  <si>
    <t>Kabelové rošty a žlaby Elektroinstalační lišty a kabelové žlaby Zemní kanál KOPOKAN 1 ZD (100x100) šedé tělo/ červené víko 2m</t>
  </si>
  <si>
    <t>-313293064</t>
  </si>
  <si>
    <t>570</t>
  </si>
  <si>
    <t>7491100200</t>
  </si>
  <si>
    <t>Trubková vedení Ohebné elektroinstalační trubky KOPOFLEX 63 rudá</t>
  </si>
  <si>
    <t>1676841113</t>
  </si>
  <si>
    <t>571</t>
  </si>
  <si>
    <t>7491100230</t>
  </si>
  <si>
    <t>Trubková vedení Ohebné elektroinstalační trubky KOPOFLEX 160 rudá</t>
  </si>
  <si>
    <t>-804029621</t>
  </si>
  <si>
    <t>572</t>
  </si>
  <si>
    <t>7491100450</t>
  </si>
  <si>
    <t>Trubková vedení Kovové elektroinstalační trubky 6042 pr.42 panc.lak.se záv.</t>
  </si>
  <si>
    <t>-1153243447</t>
  </si>
  <si>
    <t>2 - ÚRS</t>
  </si>
  <si>
    <t>28613118</t>
  </si>
  <si>
    <t>potrubí vodovodní jednovrstvé PE100 RC PN 16 SDR11 160x14,6mm</t>
  </si>
  <si>
    <t>CS ÚRS 2024 01</t>
  </si>
  <si>
    <t>1912755606</t>
  </si>
  <si>
    <t>28611112</t>
  </si>
  <si>
    <t>trubka kanalizační PVC DN 110x500mm SN4</t>
  </si>
  <si>
    <t>-553775938</t>
  </si>
  <si>
    <t>11162550</t>
  </si>
  <si>
    <t>emulze asfaltová spojovací</t>
  </si>
  <si>
    <t>-1776173071</t>
  </si>
  <si>
    <t>28613116</t>
  </si>
  <si>
    <t>potrubí vodovodní jednovrstvé PE100 RC PN 16 SDR11 110x10,0mm</t>
  </si>
  <si>
    <t>-1124172990</t>
  </si>
  <si>
    <t>28613966</t>
  </si>
  <si>
    <t>trubka ochranná PEHD 110x4,2mm</t>
  </si>
  <si>
    <t>141308077</t>
  </si>
  <si>
    <t>62866281</t>
  </si>
  <si>
    <t>pás asfaltový samolepicí modifikovaný SBS s vložkou ze skleněné tkaniny se spalitelnou fólií nebo jemnozrnným minerálním posypem nebo textilií na horním povrchu tl 3,0mm</t>
  </si>
  <si>
    <t>1786420016</t>
  </si>
  <si>
    <t>111251101</t>
  </si>
  <si>
    <t>Odstranění křovin a stromů průměru kmene do 100 mm i s kořeny sklonu terénu do 1:5 z celkové plochy do 100 m2 strojně</t>
  </si>
  <si>
    <t>-1681785878</t>
  </si>
  <si>
    <t>Odstranění křovin a stromů s odstraněním kořenů strojně průměru kmene do 100 mm v rovině nebo ve svahu sklonu terénu do 1:5, při celkové ploše do 100 m2</t>
  </si>
  <si>
    <t>512533121</t>
  </si>
  <si>
    <t>Odstranění kolejového lože z kameniva mezi pražci koleje</t>
  </si>
  <si>
    <t>-1609503691</t>
  </si>
  <si>
    <t>Odstranění kolejového lože s přehozením materiálu na vzdálenost do 3 m s naložením na dopravní prostředek z kameniva (drceného nebo štěrkopísku) mezi pražci koleje nebo kolejového rozvětvení</t>
  </si>
  <si>
    <t>129951122</t>
  </si>
  <si>
    <t>Bourání zdiva z betonu prostého prokládaného kamenem v odkopávkách nebo prokopávkách strojně</t>
  </si>
  <si>
    <t>1874744245</t>
  </si>
  <si>
    <t>Bourání konstrukcí v odkopávkách a prokopávkách strojně s přemístěním suti na hromady na vzdálenost do 20 m nebo s naložením na dopravní prostředek z betonu prostého prokládaného kamenem</t>
  </si>
  <si>
    <t>131213702</t>
  </si>
  <si>
    <t>Hloubení nezapažených jam v nesoudržných horninách třídy těžitelnosti I skupiny 3 ručně</t>
  </si>
  <si>
    <t>1701789347</t>
  </si>
  <si>
    <t>Hloubení nezapažených jam ručně s urovnáním dna do předepsaného profilu a spádu v hornině třídy těžitelnosti I skupiny 3 nesoudržných</t>
  </si>
  <si>
    <t>131213711</t>
  </si>
  <si>
    <t>Hloubení zapažených jam v soudržných horninách třídy těžitelnosti I skupiny 3 ručně</t>
  </si>
  <si>
    <t>1203305401</t>
  </si>
  <si>
    <t>Hloubení zapažených jam ručně s urovnáním dna do předepsaného profilu a spádu v hornině třídy těžitelnosti I skupiny 3 soudržných</t>
  </si>
  <si>
    <t>131313712</t>
  </si>
  <si>
    <t>Hloubení zapažených jam v nesoudržných horninách třídy těžitelnosti II skupiny 4 ručně</t>
  </si>
  <si>
    <t>-263204199</t>
  </si>
  <si>
    <t>Hloubení zapažených jam ručně s urovnáním dna do předepsaného profilu a spádu v hornině třídy těžitelnosti II skupiny 4 nesoudržných</t>
  </si>
  <si>
    <t>132212122</t>
  </si>
  <si>
    <t>Hloubení zapažených rýh šířky do 800 mm v nesoudržných horninách třídy těžitelnosti I skupiny 3 ručně</t>
  </si>
  <si>
    <t>1731580042</t>
  </si>
  <si>
    <t>Hloubení zapažených rýh šířky do 800 mm ručně s urovnáním dna do předepsaného profilu a spádu v hornině třídy těžitelnosti I skupiny 3 nesoudržných</t>
  </si>
  <si>
    <t>132212121</t>
  </si>
  <si>
    <t>Hloubení zapažených rýh šířky do 800 mm v soudržných horninách třídy těžitelnosti I skupiny 3 ručně</t>
  </si>
  <si>
    <t>2100233079</t>
  </si>
  <si>
    <t>Hloubení zapažených rýh šířky do 800 mm ručně s urovnáním dna do předepsaného profilu a spádu v hornině třídy těžitelnosti I skupiny 3 soudržných</t>
  </si>
  <si>
    <t>132212611</t>
  </si>
  <si>
    <t>Hloubení rýh š do 800 mm vedle kolejí ručně přes 2 m3 v hornině třídy těžitelnosti I skupiny 3</t>
  </si>
  <si>
    <t>2060535846</t>
  </si>
  <si>
    <t>Hloubení rýh vedle kolejí šířky do 800 mm ručně zapažených i nezapažených, hloubky do 1,5 m objemu přes 2 m3 v hornině třídy těžitelnosti I skupiny 3</t>
  </si>
  <si>
    <t>171201221</t>
  </si>
  <si>
    <t>Poplatek za uložení na skládce (skládkovné) zeminy a kamení kód odpadu 17 05 04</t>
  </si>
  <si>
    <t>95110890</t>
  </si>
  <si>
    <t>Poplatek za uložení stavebního odpadu na skládce (skládkovné) zeminy a kamení zatříděného do Katalogu odpadů pod kódem 17 05 04</t>
  </si>
  <si>
    <t>174111101</t>
  </si>
  <si>
    <t>Zásyp jam, šachet rýh nebo kolem objektů sypaninou se zhutněním ručně</t>
  </si>
  <si>
    <t>1134579410</t>
  </si>
  <si>
    <t>Zásyp sypaninou z jakékoliv horniny ručně s uložením výkopku ve vrstvách se zhutněním jam, šachet, rýh nebo kolem objektů v těchto vykopávkách</t>
  </si>
  <si>
    <t>181913111</t>
  </si>
  <si>
    <t>Úprava pláně v hornině třídy těžitelnosti II skupiny 4 bez zhutnění ručně</t>
  </si>
  <si>
    <t>-370236980</t>
  </si>
  <si>
    <t>Úprava pláně vyrovnáním výškových rozdílů ručně v hornině třídy těžitelnosti II skupiny 4 bez zhutnění</t>
  </si>
  <si>
    <t>181951112</t>
  </si>
  <si>
    <t>Úprava pláně v hornině třídy těžitelnosti I skupiny 1 až 3 se zhutněním strojně</t>
  </si>
  <si>
    <t>325993376</t>
  </si>
  <si>
    <t>Úprava pláně vyrovnáním výškových rozdílů strojně v hornině třídy těžitelnosti I, skupiny 1 až 3 se zhutněním</t>
  </si>
  <si>
    <t>210220231</t>
  </si>
  <si>
    <t>Montáž tyčí jímacích délky do 3 m na stojan</t>
  </si>
  <si>
    <t>-2089130805</t>
  </si>
  <si>
    <t>Montáž hromosvodného vedení jímacích tyčí délky do 3 m na stojan</t>
  </si>
  <si>
    <t>210902111</t>
  </si>
  <si>
    <t>Montáž kabelu Al do 1 kV plného nebo laněného kulatého žíly 4x16 mm2 (např. AYKY) bez ukončení uloženého pevně</t>
  </si>
  <si>
    <t>-163922821</t>
  </si>
  <si>
    <t>Montáž izolovaných kabelů hliníkových do 1 kV bez ukončení plných nebo laněných kulatých (např. AYKY) uložených pevně počtu a průřezu žil 4x16 mm2</t>
  </si>
  <si>
    <t>210902113</t>
  </si>
  <si>
    <t>Montáž kabelu Al do 1 kV plného nebo laněného kulatého žíly 4x35 mm2 (např. AYKY) bez ukončení uloženého pevně</t>
  </si>
  <si>
    <t>1489420958</t>
  </si>
  <si>
    <t>Montáž izolovaných kabelů hliníkových do 1 kV bez ukončení plných nebo laněných kulatých (např. AYKY) uložených pevně počtu a průřezu žil 4x35 mm2</t>
  </si>
  <si>
    <t>741122152</t>
  </si>
  <si>
    <t>Montáž kabel Cu plný kulatý žíla 19x1,5 až 2,5 mm2 zatažený v trubkách (např. CYKY)</t>
  </si>
  <si>
    <t>1686184860</t>
  </si>
  <si>
    <t>Montáž kabelů měděných bez ukončení uložených v trubkách zatažených plných kulatých nebo bezhalogenových (např. CYKY) počtu a průřezu žil 19x1,5 až 2,5 mm2</t>
  </si>
  <si>
    <t>34111154</t>
  </si>
  <si>
    <t>kabel instalační jádro Cu plné izolace PVC plášť PVC 450/750V (CYKY) 19x2,5mm2</t>
  </si>
  <si>
    <t>1500976754</t>
  </si>
  <si>
    <t>220260732</t>
  </si>
  <si>
    <t>Montáž kabelového žlabu PVC 40/60 nebo 60/60 mm</t>
  </si>
  <si>
    <t>1857348667</t>
  </si>
  <si>
    <t>Montáž žlabu kabelového z PVC včetně montáže na předem připravené upevňovací body, uzavření víka 40/60 nebo 60/60 mm</t>
  </si>
  <si>
    <t>271532212</t>
  </si>
  <si>
    <t>Podsyp pod základové konstrukce se zhutněním z hrubého kameniva frakce 16 až 32 mm</t>
  </si>
  <si>
    <t>1209122279</t>
  </si>
  <si>
    <t>Podsyp pod základové konstrukce se zhutněním a urovnáním povrchu z kameniva hrubého, frakce 16 - 32 mm</t>
  </si>
  <si>
    <t>273313811</t>
  </si>
  <si>
    <t>Základové desky z betonu tř. C 25/30</t>
  </si>
  <si>
    <t>61801595</t>
  </si>
  <si>
    <t>Základy z betonu prostého desky z betonu kamenem neprokládaného tř. C 25/30</t>
  </si>
  <si>
    <t>275322511</t>
  </si>
  <si>
    <t>Základové patky ze ŽB se zvýšenými nároky na prostředí tř. C 25/30</t>
  </si>
  <si>
    <t>-1438168563</t>
  </si>
  <si>
    <t>Základy z betonu železového (bez výztuže) patky z betonu se zvýšenými nároky na prostředí tř. C 25/30</t>
  </si>
  <si>
    <t>275351121</t>
  </si>
  <si>
    <t>Zřízení bednění základových patek</t>
  </si>
  <si>
    <t>1253383764</t>
  </si>
  <si>
    <t>Bednění základů patek zřízení</t>
  </si>
  <si>
    <t>275351122</t>
  </si>
  <si>
    <t>Odstranění bednění základových patek</t>
  </si>
  <si>
    <t>-1919781900</t>
  </si>
  <si>
    <t>Bednění základů patek odstranění</t>
  </si>
  <si>
    <t>421331491</t>
  </si>
  <si>
    <t>Příplatek k mostní předpjaté konstrukci za čerpadlo mimo dosah</t>
  </si>
  <si>
    <t>-224276088</t>
  </si>
  <si>
    <t>Mostní předpjaté betonové nosné konstrukce deskové, klenbové, trámové, komorové Příplatek k ceně za čerpadlo mimo dosah konstrukce</t>
  </si>
  <si>
    <t>460010021</t>
  </si>
  <si>
    <t>Vytyčení trasy vedení podzemního v obvodu železniční stanice</t>
  </si>
  <si>
    <t>2017524123</t>
  </si>
  <si>
    <t>Vytyčení trasy vedení kabelového (podzemního) v obvodu železniční stanice</t>
  </si>
  <si>
    <t>460030011</t>
  </si>
  <si>
    <t>Sejmutí drnu při elektromontážích jakékoliv tloušťky</t>
  </si>
  <si>
    <t>1457296453</t>
  </si>
  <si>
    <t>Přípravné terénní práce sejmutí drnu včetně nařezání a uložení na hromady na vzdálenost do 50 m nebo naložení na dopravní prostředek jakékoliv tloušťky</t>
  </si>
  <si>
    <t>460030015</t>
  </si>
  <si>
    <t>Odstranění travnatého porostu, kosení a shrabávání trávy při elektromontážích</t>
  </si>
  <si>
    <t>1873975118</t>
  </si>
  <si>
    <t>Přípravné terénní práce odstranění travnatého porostu kosení a shrabávání trávy</t>
  </si>
  <si>
    <t>460030021</t>
  </si>
  <si>
    <t>Odstranění dřevitého porostu z křovin a stromů měkkého středně hustého při elektromontážích</t>
  </si>
  <si>
    <t>1998355585</t>
  </si>
  <si>
    <t>Přípravné terénní práce odstranění dřevitého porostu z keřů nebo stromků průměru kmenů do 5 cm včetně odstranění kořenů a složení do hromad nebo naložení na dopravní prostředek měkkého středně hustého</t>
  </si>
  <si>
    <t>460030023</t>
  </si>
  <si>
    <t>Odstranění dřevitého porostu z křovin a stromů tvrdého středně hustého při elektromontážích</t>
  </si>
  <si>
    <t>1620443861</t>
  </si>
  <si>
    <t>Přípravné terénní práce odstranění dřevitého porostu z keřů nebo stromků průměru kmenů do 5 cm včetně odstranění kořenů a složení do hromad nebo naložení na dopravní prostředek tvrdého středně hustého</t>
  </si>
  <si>
    <t>468011142</t>
  </si>
  <si>
    <t>Odstranění podkladu nebo krytu komunikace při elektromontážích ze živice tl přes 5 do 10 cm</t>
  </si>
  <si>
    <t>-1265898419</t>
  </si>
  <si>
    <t>Odstranění podkladů nebo krytů komunikací včetně rozpojení na kusy a zarovnání styčné spáry ze živice, tloušťky přes 5 do 10 cm</t>
  </si>
  <si>
    <t>468041122</t>
  </si>
  <si>
    <t>Řezání živičného podkladu nebo krytu při elektromontážích hl přes 5 do 10 cm</t>
  </si>
  <si>
    <t>-453647927</t>
  </si>
  <si>
    <t>Řezání spár v podkladu nebo krytu živičném, tloušťky přes 5 do 10 cm</t>
  </si>
  <si>
    <t>460641124</t>
  </si>
  <si>
    <t>Základové konstrukce při elektromontážích ze ŽB tř. C 20/25 bez zvláštních nároků na prostředí</t>
  </si>
  <si>
    <t>-2144048910</t>
  </si>
  <si>
    <t>Základové konstrukce základ bez bednění do rostlé zeminy z monolitického železobetonu bez výztuže bez zvláštních nároků na prostředí tř. C 20/25</t>
  </si>
  <si>
    <t>460080201</t>
  </si>
  <si>
    <t>Zřízení nezabudovaného bednění základových konstrukcí při elektromontážích</t>
  </si>
  <si>
    <t>921686076</t>
  </si>
  <si>
    <t>Základové konstrukce bednění s případnými vzpěrami nezabudované zřízení</t>
  </si>
  <si>
    <t>460080301</t>
  </si>
  <si>
    <t>Odstranění nezabudovaného bednění základových konstrukcí při elektromontážích</t>
  </si>
  <si>
    <t>-1134451737</t>
  </si>
  <si>
    <t>Základové konstrukce bednění s případnými vzpěrami nezabudované odstranění</t>
  </si>
  <si>
    <t>460131113</t>
  </si>
  <si>
    <t>Hloubení nezapažených jam při elektromontážích ručně v hornině tř I skupiny 3</t>
  </si>
  <si>
    <t>1810968617</t>
  </si>
  <si>
    <t>Hloubení nezapažených jam ručně včetně urovnání dna s přemístěním výkopku do vzdálenosti 3 m od okraje jámy nebo s naložením na dopravní prostředek v hornině třídy těžitelnosti I skupiny 3</t>
  </si>
  <si>
    <t>460131114</t>
  </si>
  <si>
    <t>Hloubení nezapažených jam při elektromontážích ručně v hornině tř II skupiny 4</t>
  </si>
  <si>
    <t>-802725637</t>
  </si>
  <si>
    <t>Hloubení nezapažených jam ručně včetně urovnání dna s přemístěním výkopku do vzdálenosti 3 m od okraje jámy nebo s naložením na dopravní prostředek v hornině třídy těžitelnosti II skupiny 4</t>
  </si>
  <si>
    <t>460141113</t>
  </si>
  <si>
    <t>Hloubení nezapažených jam při elektromontážích strojně v hornině tř II skupiny 4</t>
  </si>
  <si>
    <t>-1952066091</t>
  </si>
  <si>
    <t>Hloubení nezapažených jam strojně včetně urovnáním dna s přemístěním výkopku do vzdálenosti 3 m od okraje jámy nebo s naložením na dopravní prostředek v hornině třídy těžitelnosti II skupiny 4</t>
  </si>
  <si>
    <t>460161172</t>
  </si>
  <si>
    <t>Hloubení kabelových rýh ručně š 35 cm hl 80 cm v hornině tř I skupiny 3</t>
  </si>
  <si>
    <t>709487489</t>
  </si>
  <si>
    <t>Hloubení zapažených i nezapažených kabelových rýh ručně včetně urovnání dna s přemístěním výkopku do vzdálenosti 3 m od okraje jámy nebo s naložením na dopravní prostředek šířky 35 cm hloubky 80 cm v hornině třídy těžitelnosti I skupiny 3</t>
  </si>
  <si>
    <t>460161173</t>
  </si>
  <si>
    <t>Hloubení kabelových rýh ručně š 35 cm hl 80 cm v hornině tř II skupiny 4</t>
  </si>
  <si>
    <t>1638623143</t>
  </si>
  <si>
    <t>Hloubení zapažených i nezapažených kabelových rýh ručně včetně urovnání dna s přemístěním výkopku do vzdálenosti 3 m od okraje jámy nebo s naložením na dopravní prostředek šířky 35 cm hloubky 80 cm v hornině třídy těžitelnosti II skupiny 4</t>
  </si>
  <si>
    <t>460161273</t>
  </si>
  <si>
    <t>Hloubení kabelových rýh ručně š 50 cm hl 80 cm v hornině tř II skupiny 4</t>
  </si>
  <si>
    <t>770102477</t>
  </si>
  <si>
    <t>Hloubení zapažených i nezapažených kabelových rýh ručně včetně urovnání dna s přemístěním výkopku do vzdálenosti 3 m od okraje jámy nebo s naložením na dopravní prostředek šířky 50 cm hloubky 80 cm v hornině třídy těžitelnosti II skupiny 4</t>
  </si>
  <si>
    <t>460161662</t>
  </si>
  <si>
    <t>Hloubení kabelových rýh ručně š 80 cm hl 100 cm v hornině tř I skupiny 3</t>
  </si>
  <si>
    <t>1102352795</t>
  </si>
  <si>
    <t>Hloubení zapažených i nezapažených kabelových rýh ručně včetně urovnání dna s přemístěním výkopku do vzdálenosti 3 m od okraje jámy nebo s naložením na dopravní prostředek šířky 80 cm hloubky 100 cm v hornině třídy těžitelnosti I skupiny 3</t>
  </si>
  <si>
    <t>460242221</t>
  </si>
  <si>
    <t>Provizorní zajištění kabelů ve výkopech při jejich souběhu</t>
  </si>
  <si>
    <t>1980303563</t>
  </si>
  <si>
    <t>Provizorní zajištění inženýrských sítí ve výkopech kabelů při souběhu</t>
  </si>
  <si>
    <t>460361111</t>
  </si>
  <si>
    <t>Poplatek za uložení zeminy na skládce (skládkovné) kód odpadu 17 05 04</t>
  </si>
  <si>
    <t>916116786</t>
  </si>
  <si>
    <t>Poplatek (skládkovné) za uložení zeminy na skládce zatříděné do Katalogu odpadů pod kódem 17 05 04</t>
  </si>
  <si>
    <t>460391123</t>
  </si>
  <si>
    <t>Zásyp jam při elektromontážích ručně se zhutněním z hornin třídy I skupiny 3</t>
  </si>
  <si>
    <t>-702658571</t>
  </si>
  <si>
    <t>Zásyp jam ručně s uložením výkopku ve vrstvách a úpravou povrchu s přemístění sypaniny ze vzdálenosti do 10 m se zhutněním z horniny třídy těžitelnosti I skupiny 3</t>
  </si>
  <si>
    <t>460391124</t>
  </si>
  <si>
    <t>Zásyp jam při elektromontážích ručně se zhutněním z hornin třídy II skupiny 4</t>
  </si>
  <si>
    <t>1628729343</t>
  </si>
  <si>
    <t>Zásyp jam ručně s uložením výkopku ve vrstvách a úpravou povrchu s přemístění sypaniny ze vzdálenosti do 10 m se zhutněním z horniny třídy těžitelnosti II skupiny 4</t>
  </si>
  <si>
    <t>460431182</t>
  </si>
  <si>
    <t>Zásyp kabelových rýh ručně se zhutněním š 35 cm hl 80 cm z horniny tř I skupiny 3</t>
  </si>
  <si>
    <t>-1767054671</t>
  </si>
  <si>
    <t>Zásyp kabelových rýh ručně s přemístění sypaniny ze vzdálenosti do 10 m, s uložením výkopku ve vrstvách včetně zhutnění a úpravy povrchu šířky 35 cm hloubky 80 cm z horniny třídy těžitelnosti I skupiny 3</t>
  </si>
  <si>
    <t>460431183</t>
  </si>
  <si>
    <t>Zásyp kabelových rýh ručně se zhutněním š 35 cm hl 80 cm z horniny tř II skupiny 4</t>
  </si>
  <si>
    <t>1952580527</t>
  </si>
  <si>
    <t>Zásyp kabelových rýh ručně s přemístění sypaniny ze vzdálenosti do 10 m, s uložením výkopku ve vrstvách včetně zhutnění a úpravy povrchu šířky 35 cm hloubky 80 cm z horniny třídy těžitelnosti II skupiny 4</t>
  </si>
  <si>
    <t>460431283</t>
  </si>
  <si>
    <t>Zásyp kabelových rýh ručně se zhutněním š 50 cm hl 80 cm z horniny tř II skupiny 4</t>
  </si>
  <si>
    <t>-772772106</t>
  </si>
  <si>
    <t>Zásyp kabelových rýh ručně s přemístění sypaniny ze vzdálenosti do 10 m, s uložením výkopku ve vrstvách včetně zhutnění a úpravy povrchu šířky 50 cm hloubky 80 cm z horniny třídy těžitelnosti II skupiny 4</t>
  </si>
  <si>
    <t>460431682</t>
  </si>
  <si>
    <t>Zásyp kabelových rýh ručně se zhutněním š 80 cm hl 100 cm z horniny tř I skupiny 3</t>
  </si>
  <si>
    <t>2107673358</t>
  </si>
  <si>
    <t>Zásyp kabelových rýh ručně s přemístění sypaniny ze vzdálenosti do 10 m, s uložením výkopku ve vrstvách včetně zhutnění a úpravy povrchu šířky 80 cm hloubky 100 cm z horniny třídy těžitelnosti I skupiny 3</t>
  </si>
  <si>
    <t>460481122</t>
  </si>
  <si>
    <t>Úprava pláně při elektromontážích v hornině třídy těžitelnosti I skupiny 3 se zhutněním ručně</t>
  </si>
  <si>
    <t>-451159825</t>
  </si>
  <si>
    <t>Úprava pláně ručně v hornině třídy těžitelnosti I skupiny 3 se zhutněním</t>
  </si>
  <si>
    <t>460481132</t>
  </si>
  <si>
    <t>Úprava pláně při elektromontážích v hornině třídy těžitelnosti II skupiny 4 se zhutněním ručně</t>
  </si>
  <si>
    <t>1055613322</t>
  </si>
  <si>
    <t>Úprava pláně ručně v hornině třídy těžitelnosti II skupiny 4 se zhutněním</t>
  </si>
  <si>
    <t>460581131</t>
  </si>
  <si>
    <t>Uvedení nezpevněného terénu do původního stavu v místě dočasného uložení výkopku s vyhrabáním, srovnáním a částečným dosetím trávy</t>
  </si>
  <si>
    <t>-683395207</t>
  </si>
  <si>
    <t>Úprava terénu uvedení nezpevněného terénu do původního stavu v místě dočasného uložení výkopku s vyhrabáním, srovnáním a částečným dosetím trávy</t>
  </si>
  <si>
    <t>460631212</t>
  </si>
  <si>
    <t>Řízené horizontální vrtání při elektromontážích v hornině tř. těžitelnosti I a II skupiny 1 až 4 vnějšího průměru přes 90 do 110 mm</t>
  </si>
  <si>
    <t>257927990</t>
  </si>
  <si>
    <t>Zemní protlaky řízené horizontální vrtání v hornině třídy těžitelnosti I a II skupiny 1 až 4 včetně protlačení trub v hloubce do 6 m vnějšího průměru vrtu přes 90 do 110 mm</t>
  </si>
  <si>
    <t>460631213</t>
  </si>
  <si>
    <t>Řízené horizontální vrtání při elektromontážích v hornině tř. těžitelnosti I a II skupiny 1 až 4 vnějšího průměru přes 110 do 140 mm</t>
  </si>
  <si>
    <t>-1490364612</t>
  </si>
  <si>
    <t>Zemní protlaky řízené horizontální vrtání v hornině třídy těžitelnosti I a II skupiny 1 až 4 včetně protlačení trub v hloubce do 6 m vnějšího průměru vrtu přes 110 do 140 mm</t>
  </si>
  <si>
    <t>460631214</t>
  </si>
  <si>
    <t>Řízené horizontální vrtání při elektromontážích v hornině tř. těžitelnosti I a II skupiny 1 až 4 vnějšího průměru přes 140 do 180 mm</t>
  </si>
  <si>
    <t>-1943958126</t>
  </si>
  <si>
    <t>Zemní protlaky řízené horizontální vrtání v hornině třídy těžitelnosti I a II skupiny 1 až 4 včetně protlačení trub v hloubce do 6 m vnějšího průměru vrtu přes 140 do 180 mm</t>
  </si>
  <si>
    <t>460632114</t>
  </si>
  <si>
    <t>Startovací jáma pro protlak výkop včetně zásypu ručně v hornině tř. těžitelnosti II skupiny 4</t>
  </si>
  <si>
    <t>-622230383</t>
  </si>
  <si>
    <t>Zemní protlaky zemní práce nutné k provedení protlaku výkop včetně zásypu ručně startovací jáma v hornině třídy těžitelnosti II skupiny 4</t>
  </si>
  <si>
    <t>460632214</t>
  </si>
  <si>
    <t>Koncová jáma pro protlak výkop včetně zásypu ručně v hornině tř. těžitelnosti II skupiny 4</t>
  </si>
  <si>
    <t>-984157084</t>
  </si>
  <si>
    <t>Zemní protlaky zemní práce nutné k provedení protlaku výkop včetně zásypu ručně koncová jáma v hornině třídy těžitelnosti II skupiny 4</t>
  </si>
  <si>
    <t>460641212</t>
  </si>
  <si>
    <t>Výztuž základových konstrukcí při elektromontážích betonářskou ocelí 10 505</t>
  </si>
  <si>
    <t>-1335332591</t>
  </si>
  <si>
    <t>Základové konstrukce výztuž z betonářské oceli 10 505</t>
  </si>
  <si>
    <t>460871141</t>
  </si>
  <si>
    <t>Podklad vozovky a chodníku ze štěrkodrti se zhutněním při elektromontážích tl do 5 cm</t>
  </si>
  <si>
    <t>1279608663</t>
  </si>
  <si>
    <t>Podklad vozovek a chodníků včetně rozprostření a úpravy ze štěrkodrti, včetně zhutnění, tloušťky do 5 cm</t>
  </si>
  <si>
    <t>460881313</t>
  </si>
  <si>
    <t>Kryt vozovky a chodníku z litého asfaltu při elektromontážích tl do 5 cm</t>
  </si>
  <si>
    <t>2047345231</t>
  </si>
  <si>
    <t>Kryt vozovek a chodníků z litého asfaltu včetně rozprostření, tloušťky přes 3 do 5 cm</t>
  </si>
  <si>
    <t>460661511</t>
  </si>
  <si>
    <t>Kabelové lože z písku pro kabely nn kryté plastovou fólií š lože do 25 cm</t>
  </si>
  <si>
    <t>1468359743</t>
  </si>
  <si>
    <t>Kabelové lože z písku včetně podsypu, zhutnění a urovnání povrchu pro kabely nn zakryté plastovou fólií, šířky do 25 cm</t>
  </si>
  <si>
    <t>460671114</t>
  </si>
  <si>
    <t>Výstražná fólie pro krytí kabelů šířky přes 35 do 40 cm</t>
  </si>
  <si>
    <t>1244622824</t>
  </si>
  <si>
    <t>Výstražné prvky pro krytí kabelů včetně vyrovnání povrchu rýhy, rozvinutí a uložení fólie, šířky přes 35 do 40 cm</t>
  </si>
  <si>
    <t>460742142</t>
  </si>
  <si>
    <t>Osazení kabelových prostupů z trub plastových do otvoru ve zdivu průměru přes 15 do 20 cm</t>
  </si>
  <si>
    <t>-1735421219</t>
  </si>
  <si>
    <t>Osazení kabelových prostupů včetně utěsnění a spárování z trub plastových do otvoru ve zdivu včetně vybourání, zazdění a začištění, vnitřního průměru přes 15 do 20 cm</t>
  </si>
  <si>
    <t>460752112</t>
  </si>
  <si>
    <t>Osazení kabelových kanálů do rýhy ze žlabů plastových šířky přes 10 do 20 cm</t>
  </si>
  <si>
    <t>-1444183006</t>
  </si>
  <si>
    <t>Osazení kabelových kanálů včetně utěsnění, vyspárování a zakrytí víkem ze žlabů plastových do rýhy, bez výkopových prací vnější šířky přes 10 do 20 cm</t>
  </si>
  <si>
    <t>460771121</t>
  </si>
  <si>
    <t>Osazení multikanálů plastových do rýhy s obsypem z písku bez výkopových prací 4-cestných</t>
  </si>
  <si>
    <t>-589291150</t>
  </si>
  <si>
    <t>Osazení kabelových multikanálů plastových včetně osazení, utěsnění a spojování do rýhy, bez výkopových prací s obsypem z písku 4-cestných</t>
  </si>
  <si>
    <t>460791112</t>
  </si>
  <si>
    <t>Montáž trubek ochranných plastových uložených volně do rýhy tuhých D přes 32 do 50 mm</t>
  </si>
  <si>
    <t>-1367750911</t>
  </si>
  <si>
    <t>Montáž trubek ochranných uložených volně do rýhy plastových tuhých, vnitřního průměru přes 32 do 50 mm</t>
  </si>
  <si>
    <t>460791214</t>
  </si>
  <si>
    <t>Montáž trubek ochranných plastových uložených volně do rýhy ohebných přes 90 do 110 mm</t>
  </si>
  <si>
    <t>977594236</t>
  </si>
  <si>
    <t>Montáž trubek ochranných uložených volně do rýhy plastových ohebných, vnitřního průměru přes 90 do 110 mm</t>
  </si>
  <si>
    <t>460791216</t>
  </si>
  <si>
    <t>Montáž trubek ochranných plastových uložených volně do rýhy ohebných přes 133 do 172 mm</t>
  </si>
  <si>
    <t>-1242853558</t>
  </si>
  <si>
    <t>Montáž trubek ochranných uložených volně do rýhy plastových ohebných, vnitřního průměru přes 133 do 172 mm</t>
  </si>
  <si>
    <t>460841112</t>
  </si>
  <si>
    <t>Osazení kabelové komory z dílu HDPE plochy do 1 m2 hl přes 0,5 do 0,7 m pro běžné zatížení</t>
  </si>
  <si>
    <t>593864204</t>
  </si>
  <si>
    <t>Osazení kabelové komory z plastů pro běžné zatížení komorového dílu z polyetylénu HDPE půdorysné plochy do 1,0 m2, světlé hloubky přes 0,5 do 0,7 m</t>
  </si>
  <si>
    <t>460881611</t>
  </si>
  <si>
    <t>Kladení dlažby z dlaždic betonových 4hranných do lože z kameniva těženého při elektromontážích</t>
  </si>
  <si>
    <t>669914217</t>
  </si>
  <si>
    <t>Kryt vozovek a chodníků kladení dlažby (materiál ve specifikaci) včetně spárování, do lože z kameniva těženého z dlaždic betonových čtyřhranných</t>
  </si>
  <si>
    <t>460941232</t>
  </si>
  <si>
    <t>Vyplnění a omítnutí rýh při elektroinstalacích ve stěnách hl přes 5 do 7 cm a š přes 7 do 10 cm</t>
  </si>
  <si>
    <t>-1159025935</t>
  </si>
  <si>
    <t>Vyplnění rýh vyplnění a omítnutí rýh ve stěnách hloubky přes 5 do 7 cm a šířky přes 7 do 10 cm</t>
  </si>
  <si>
    <t>468021212</t>
  </si>
  <si>
    <t>Rozebrání dlažeb při elektromontážích ručně z dlaždic betonových nebo keramických do písku spáry nezalité</t>
  </si>
  <si>
    <t>577375040</t>
  </si>
  <si>
    <t>Vytrhání dlažby včetně ručního rozebrání, vytřídění, odhozu na hromady nebo naložení na dopravní prostředek a očistění kostek nebo dlaždic z pískového podkladu z dlaždic betonových nebo keramických, spáry nezalité</t>
  </si>
  <si>
    <t>468101432</t>
  </si>
  <si>
    <t>Vysekání rýh pro montáž trubek a kabelů v cihelných zdech hl přes 5 do 7 cm a š přes 7 do 10 cm</t>
  </si>
  <si>
    <t>-903381749</t>
  </si>
  <si>
    <t>Vysekání rýh pro montáž trubek a kabelů v cihelných zdech hloubky přes 5 do 7 cm a šířky přes 7 do 10 cm</t>
  </si>
  <si>
    <t>469972111</t>
  </si>
  <si>
    <t>Odvoz suti a vybouraných hmot při elektromontážích do 1 km</t>
  </si>
  <si>
    <t>218420015</t>
  </si>
  <si>
    <t>Odvoz suti a vybouraných hmot odvoz suti a vybouraných hmot do 1 km</t>
  </si>
  <si>
    <t>469972121</t>
  </si>
  <si>
    <t>Příplatek k odvozu suti a vybouraných hmot při elektromontážích za každý další 1 km</t>
  </si>
  <si>
    <t>-1625680430</t>
  </si>
  <si>
    <t>Odvoz suti a vybouraných hmot odvoz suti a vybouraných hmot Příplatek k ceně za každý další i započatý 1 km</t>
  </si>
  <si>
    <t>469973112</t>
  </si>
  <si>
    <t>Poplatek za uložení na skládce (skládkovné) stavebního odpadu železobetonového kód odpadu 17 01 01</t>
  </si>
  <si>
    <t>-1202063642</t>
  </si>
  <si>
    <t>Poplatek za uložení stavebního odpadu (skládkovné) na skládce z armovaného betonu zatříděného do Katalogu odpadů pod kódem 17 01 01</t>
  </si>
  <si>
    <t>711131111</t>
  </si>
  <si>
    <t>Provedení izolace proti zemní vlhkosti pásy na sucho samolepící vodorovné</t>
  </si>
  <si>
    <t>1180270350</t>
  </si>
  <si>
    <t>Provedení izolace proti zemní vlhkosti pásy na sucho samolepícího asfaltového pásu na ploše vodorovné V</t>
  </si>
  <si>
    <t>741110043</t>
  </si>
  <si>
    <t>Montáž trubka plastová ohebná D přes 35 mm uložená pevně</t>
  </si>
  <si>
    <t>1204789593</t>
  </si>
  <si>
    <t>Montáž trubek elektroinstalačních s nasunutím nebo našroubováním do krabic plastových ohebných, uložených pevně, vnější Ø přes 35 mm</t>
  </si>
  <si>
    <t>783301303</t>
  </si>
  <si>
    <t>Bezoplachové odrezivění zámečnických konstrukcí</t>
  </si>
  <si>
    <t>346034928</t>
  </si>
  <si>
    <t>783301313</t>
  </si>
  <si>
    <t>Odmaštění zámečnických konstrukcí ředidlovým odmašťovačem</t>
  </si>
  <si>
    <t>-367512888</t>
  </si>
  <si>
    <t>Příprava podkladu zámečnických konstrukcí před provedením nátěru odmaštění odmašťovačem ředidlovým</t>
  </si>
  <si>
    <t>783314201</t>
  </si>
  <si>
    <t>Základní antikorozní jednonásobný syntetický standardní nátěr zámečnických konstrukcí</t>
  </si>
  <si>
    <t>-1964885078</t>
  </si>
  <si>
    <t>Základní antikorozní nátěr zámečnických konstrukcí jednonásobný syntetický standardní</t>
  </si>
  <si>
    <t>783317101</t>
  </si>
  <si>
    <t>Krycí jednonásobný syntetický standardní nátěr zámečnických konstrukcí</t>
  </si>
  <si>
    <t>554268807</t>
  </si>
  <si>
    <t>Krycí nátěr (email) zámečnických konstrukcí jednonásobný syntetický standardní</t>
  </si>
  <si>
    <t>953735115</t>
  </si>
  <si>
    <t>Odvětrání vodorovné plastovými troubami DN přes 140 do 160 mm ukládanými na sraz</t>
  </si>
  <si>
    <t>-269043771</t>
  </si>
  <si>
    <t>Odvětrání vodorovné z plastových trub ukládaných na sraz, na maltové terče se zakrytím volných konců síťkami na střechách, do izolačních násypů apod. vnitřní průměr přes 140 do 160 mm</t>
  </si>
  <si>
    <t>961044111</t>
  </si>
  <si>
    <t>Bourání základů z betonu prostého</t>
  </si>
  <si>
    <t>-716537636</t>
  </si>
  <si>
    <t>961055111</t>
  </si>
  <si>
    <t>Bourání základů ze ŽB</t>
  </si>
  <si>
    <t>-286749456</t>
  </si>
  <si>
    <t>Bourání základů z betonu železového</t>
  </si>
  <si>
    <t>977151124</t>
  </si>
  <si>
    <t>Jádrové vrty diamantovými korunkami do stavebních materiálů D přes 150 do 180 mm</t>
  </si>
  <si>
    <t>1855593359</t>
  </si>
  <si>
    <t>Jádrové vrty diamantovými korunkami do stavebních materiálů (železobetonu, betonu, cihel, obkladů, dlažeb, kamene) průměru přes 150 do 180 mm</t>
  </si>
  <si>
    <t>977151129</t>
  </si>
  <si>
    <t>Jádrové vrty diamantovými korunkami do stavebních materiálů D přes 300 do 350 mm</t>
  </si>
  <si>
    <t>1020327811</t>
  </si>
  <si>
    <t>Jádrové vrty diamantovými korunkami do stavebních materiálů (železobetonu, betonu, cihel, obkladů, dlažeb, kamene) průměru přes 300 do 350 mm</t>
  </si>
  <si>
    <t>28610002</t>
  </si>
  <si>
    <t>trubka tlaková hrdlovaná vodovodní PVC dl 6m DN 100</t>
  </si>
  <si>
    <t>456981737</t>
  </si>
  <si>
    <t>HZS2132</t>
  </si>
  <si>
    <t>Hodinová zúčtovací sazba zámečník odborný</t>
  </si>
  <si>
    <t>1363334236</t>
  </si>
  <si>
    <t>Hodinové zúčtovací sazby profesí PSV provádění stavebních konstrukcí zámečník odborný</t>
  </si>
  <si>
    <t>P</t>
  </si>
  <si>
    <t>Poznámka k položce:_x000D_
demontáž stoliček</t>
  </si>
  <si>
    <t>HZS2232</t>
  </si>
  <si>
    <t>Hodinová zúčtovací sazba elektrikář odborný</t>
  </si>
  <si>
    <t>965365609</t>
  </si>
  <si>
    <t>Hodinové zúčtovací sazby profesí PSV provádění stavebních instalací elektrikář odborný</t>
  </si>
  <si>
    <t>HZS3222</t>
  </si>
  <si>
    <t>Hodinová zúčtovací sazba montér slaboproudých zařízení odborný</t>
  </si>
  <si>
    <t>-1809125792</t>
  </si>
  <si>
    <t>Hodinové zúčtovací sazby montáží technologických zařízení na stavebních objektech montér slaboproudých zařízení odborný</t>
  </si>
  <si>
    <t>HZS4132</t>
  </si>
  <si>
    <t>Hodinová zúčtovací sazba jeřábník specialista</t>
  </si>
  <si>
    <t>1412341859</t>
  </si>
  <si>
    <t>Hodinové zúčtovací sazby ostatních profesí obsluha stavebních strojů a zařízení jeřábník specialista</t>
  </si>
  <si>
    <t>HZS4232</t>
  </si>
  <si>
    <t>Hodinová zúčtovací sazba technik odborný</t>
  </si>
  <si>
    <t>408644842</t>
  </si>
  <si>
    <t>Hodinové zúčtovací sazby ostatních profesí revizní a kontrolní činnost technik odborný</t>
  </si>
  <si>
    <t>28613117</t>
  </si>
  <si>
    <t>potrubí vodovodní jednovrstvé PE100 RC PN 16 SDR11 125x11,4mm</t>
  </si>
  <si>
    <t>-2039008642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</si>
</sst>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0%"/>
    <numFmt numFmtId="165" formatCode="dd\.mm\.yyyy"/>
    <numFmt numFmtId="166" formatCode="#,##0.00000"/>
    <numFmt numFmtId="167" formatCode="#,##0.000"/>
  </numFmts>
  <fonts count="34">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8"/>
      <color rgb="FF003366"/>
      <name val="Arial CE"/>
    </font>
    <font>
      <sz val="8"/>
      <color rgb="FFFFFFFF"/>
      <name val="Arial CE"/>
    </font>
    <font>
      <sz val="8"/>
      <color rgb="FF3366FF"/>
      <name val="Arial CE"/>
    </font>
    <font>
      <b/>
      <sz val="14"/>
      <name val="Arial CE"/>
    </font>
    <font>
      <b/>
      <sz val="10"/>
      <name val="Arial CE"/>
    </font>
    <font>
      <b/>
      <sz val="10"/>
      <color rgb="FF969696"/>
      <name val="Arial CE"/>
    </font>
    <font>
      <b/>
      <sz val="10"/>
      <color rgb="FF46464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sz val="7"/>
      <name val="Arial CE"/>
    </font>
    <font>
      <i/>
      <sz val="9"/>
      <color rgb="FF0000FF"/>
      <name val="Arial CE"/>
    </font>
    <font>
      <i/>
      <sz val="8"/>
      <color rgb="FF0000FF"/>
      <name val="Arial CE"/>
    </font>
    <font>
      <i/>
      <sz val="7"/>
      <color rgb="FF969696"/>
      <name val="Arial CE"/>
    </font>
    <font>
      <u/>
      <sz val="11"/>
      <color theme="10"/>
      <name val="Calibri"/>
      <scheme val="minor"/>
    </font>
  </fonts>
  <fills count="5">
    <fill>
      <patternFill patternType="none"/>
    </fill>
    <fill>
      <patternFill patternType="gray125"/>
    </fill>
    <fill>
      <patternFill patternType="solid">
        <fgColor rgb="FFC0C0C0"/>
      </patternFill>
    </fill>
    <fill>
      <patternFill patternType="solid">
        <fgColor rgb="FFBEBEBE"/>
      </patternFill>
    </fill>
    <fill>
      <patternFill patternType="solid">
        <fgColor rgb="FFD2D2D2"/>
      </patternFill>
    </fill>
  </fills>
  <borders count="23">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style="hair">
        <color rgb="FF969696"/>
      </left>
      <right style="hair">
        <color rgb="FF969696"/>
      </right>
      <top style="hair">
        <color rgb="FF969696"/>
      </top>
      <bottom style="hair">
        <color rgb="FF969696"/>
      </bottom>
      <diagonal/>
    </border>
  </borders>
  <cellStyleXfs count="2">
    <xf numFmtId="0" fontId="0" fillId="0" borderId="0"/>
    <xf numFmtId="0" fontId="33" fillId="0" borderId="0" applyNumberFormat="0" applyFill="0" applyBorder="0" applyAlignment="0" applyProtection="0"/>
  </cellStyleXfs>
  <cellXfs count="183">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0" fillId="0" borderId="0" xfId="0" applyAlignment="1">
      <alignment horizontal="center" vertical="center" wrapText="1"/>
    </xf>
    <xf numFmtId="0" fontId="7" fillId="0" borderId="0" xfId="0" applyFont="1"/>
    <xf numFmtId="0" fontId="8" fillId="0" borderId="0" xfId="0" applyFont="1" applyAlignment="1">
      <alignment horizontal="left" vertical="center"/>
    </xf>
    <xf numFmtId="0" fontId="0" fillId="0" borderId="0" xfId="0" applyAlignment="1">
      <alignment horizontal="left" vertical="center"/>
    </xf>
    <xf numFmtId="0" fontId="0" fillId="0" borderId="1" xfId="0" applyBorder="1"/>
    <xf numFmtId="0" fontId="0" fillId="0" borderId="2" xfId="0" applyBorder="1"/>
    <xf numFmtId="0" fontId="0" fillId="0" borderId="3" xfId="0" applyBorder="1"/>
    <xf numFmtId="0" fontId="10" fillId="0" borderId="0" xfId="0" applyFont="1" applyAlignment="1">
      <alignment horizontal="left" vertical="center"/>
    </xf>
    <xf numFmtId="0" fontId="9" fillId="0" borderId="0" xfId="0" applyFont="1" applyAlignment="1">
      <alignment horizontal="left" vertical="center"/>
    </xf>
    <xf numFmtId="0" fontId="1" fillId="0" borderId="0" xfId="0" applyFont="1" applyAlignment="1">
      <alignment horizontal="left" vertical="top"/>
    </xf>
    <xf numFmtId="0" fontId="2" fillId="0" borderId="0" xfId="0" applyFont="1" applyAlignment="1">
      <alignment horizontal="left" vertical="center"/>
    </xf>
    <xf numFmtId="0" fontId="3" fillId="0" borderId="0" xfId="0" applyFont="1" applyAlignment="1">
      <alignment horizontal="left" vertical="top"/>
    </xf>
    <xf numFmtId="0" fontId="1" fillId="0" borderId="0" xfId="0" applyFont="1" applyAlignment="1">
      <alignment horizontal="left" vertical="center"/>
    </xf>
    <xf numFmtId="0" fontId="2" fillId="0" borderId="0" xfId="0" applyFont="1" applyAlignment="1">
      <alignment horizontal="left" vertical="center" wrapText="1"/>
    </xf>
    <xf numFmtId="0" fontId="0" fillId="0" borderId="4" xfId="0" applyBorder="1"/>
    <xf numFmtId="0" fontId="0" fillId="0" borderId="3" xfId="0" applyBorder="1" applyAlignment="1">
      <alignment vertical="center"/>
    </xf>
    <xf numFmtId="0" fontId="11" fillId="0" borderId="5" xfId="0" applyFont="1" applyBorder="1" applyAlignment="1">
      <alignment horizontal="left" vertical="center"/>
    </xf>
    <xf numFmtId="0" fontId="0" fillId="0" borderId="5" xfId="0" applyBorder="1" applyAlignment="1">
      <alignment vertical="center"/>
    </xf>
    <xf numFmtId="0" fontId="1" fillId="0" borderId="0" xfId="0" applyFont="1" applyAlignment="1">
      <alignment horizontal="right" vertical="center"/>
    </xf>
    <xf numFmtId="0" fontId="1" fillId="0" borderId="3" xfId="0" applyFont="1" applyBorder="1" applyAlignment="1">
      <alignment vertical="center"/>
    </xf>
    <xf numFmtId="0" fontId="0" fillId="3" borderId="0" xfId="0" applyFill="1" applyAlignment="1">
      <alignment vertical="center"/>
    </xf>
    <xf numFmtId="0" fontId="4" fillId="3" borderId="6" xfId="0" applyFont="1" applyFill="1" applyBorder="1" applyAlignment="1">
      <alignment horizontal="left" vertical="center"/>
    </xf>
    <xf numFmtId="0" fontId="0" fillId="3" borderId="7" xfId="0" applyFill="1" applyBorder="1" applyAlignment="1">
      <alignment vertical="center"/>
    </xf>
    <xf numFmtId="0" fontId="4" fillId="3" borderId="7" xfId="0" applyFont="1" applyFill="1" applyBorder="1" applyAlignment="1">
      <alignment horizontal="center" vertical="center"/>
    </xf>
    <xf numFmtId="0" fontId="13" fillId="0" borderId="4" xfId="0" applyFont="1" applyBorder="1" applyAlignment="1">
      <alignment horizontal="left" vertical="center"/>
    </xf>
    <xf numFmtId="0" fontId="0" fillId="0" borderId="4" xfId="0" applyBorder="1" applyAlignment="1">
      <alignment vertical="center"/>
    </xf>
    <xf numFmtId="0" fontId="1" fillId="0" borderId="5" xfId="0" applyFont="1" applyBorder="1" applyAlignment="1">
      <alignment horizontal="left" vertical="center"/>
    </xf>
    <xf numFmtId="0" fontId="0" fillId="0" borderId="9" xfId="0" applyBorder="1" applyAlignment="1">
      <alignment vertical="center"/>
    </xf>
    <xf numFmtId="0" fontId="0" fillId="0" borderId="10" xfId="0" applyBorder="1" applyAlignment="1">
      <alignment vertical="center"/>
    </xf>
    <xf numFmtId="0" fontId="0" fillId="0" borderId="1" xfId="0" applyBorder="1" applyAlignment="1">
      <alignment vertical="center"/>
    </xf>
    <xf numFmtId="0" fontId="0" fillId="0" borderId="2" xfId="0" applyBorder="1" applyAlignment="1">
      <alignment vertical="center"/>
    </xf>
    <xf numFmtId="0" fontId="2" fillId="0" borderId="3" xfId="0" applyFont="1" applyBorder="1" applyAlignment="1">
      <alignment vertical="center"/>
    </xf>
    <xf numFmtId="0" fontId="3" fillId="0" borderId="3" xfId="0" applyFont="1" applyBorder="1" applyAlignment="1">
      <alignment vertical="center"/>
    </xf>
    <xf numFmtId="0" fontId="3" fillId="0" borderId="0" xfId="0" applyFont="1" applyAlignment="1">
      <alignment horizontal="left" vertical="center"/>
    </xf>
    <xf numFmtId="0" fontId="11" fillId="0" borderId="0" xfId="0" applyFont="1" applyAlignment="1">
      <alignment vertical="center"/>
    </xf>
    <xf numFmtId="165" fontId="2" fillId="0" borderId="0" xfId="0" applyNumberFormat="1" applyFont="1" applyAlignment="1">
      <alignment horizontal="left" vertical="center"/>
    </xf>
    <xf numFmtId="0" fontId="0" fillId="0" borderId="12" xfId="0" applyBorder="1" applyAlignment="1">
      <alignment vertical="center"/>
    </xf>
    <xf numFmtId="0" fontId="0" fillId="0" borderId="13" xfId="0" applyBorder="1" applyAlignment="1">
      <alignment vertical="center"/>
    </xf>
    <xf numFmtId="0" fontId="15" fillId="0" borderId="0" xfId="0" applyFont="1" applyAlignment="1">
      <alignment horizontal="left" vertical="center"/>
    </xf>
    <xf numFmtId="0" fontId="0" fillId="0" borderId="15" xfId="0" applyBorder="1" applyAlignment="1">
      <alignment vertical="center"/>
    </xf>
    <xf numFmtId="0" fontId="0" fillId="4" borderId="7" xfId="0" applyFill="1" applyBorder="1" applyAlignment="1">
      <alignment vertical="center"/>
    </xf>
    <xf numFmtId="0" fontId="16" fillId="4" borderId="0" xfId="0" applyFont="1" applyFill="1" applyAlignment="1">
      <alignment horizontal="center" vertical="center"/>
    </xf>
    <xf numFmtId="0" fontId="17" fillId="0" borderId="16" xfId="0" applyFont="1" applyBorder="1" applyAlignment="1">
      <alignment horizontal="center" vertical="center" wrapText="1"/>
    </xf>
    <xf numFmtId="0" fontId="17" fillId="0" borderId="17" xfId="0" applyFont="1" applyBorder="1" applyAlignment="1">
      <alignment horizontal="center" vertical="center" wrapText="1"/>
    </xf>
    <xf numFmtId="0" fontId="17" fillId="0" borderId="18" xfId="0" applyFont="1" applyBorder="1" applyAlignment="1">
      <alignment horizontal="center" vertical="center" wrapText="1"/>
    </xf>
    <xf numFmtId="0" fontId="0" fillId="0" borderId="11" xfId="0" applyBorder="1" applyAlignment="1">
      <alignment vertical="center"/>
    </xf>
    <xf numFmtId="0" fontId="4" fillId="0" borderId="3" xfId="0" applyFont="1" applyBorder="1" applyAlignment="1">
      <alignment vertical="center"/>
    </xf>
    <xf numFmtId="0" fontId="18" fillId="0" borderId="0" xfId="0" applyFont="1" applyAlignment="1">
      <alignment horizontal="left" vertical="center"/>
    </xf>
    <xf numFmtId="0" fontId="18" fillId="0" borderId="0" xfId="0" applyFont="1" applyAlignment="1">
      <alignment vertical="center"/>
    </xf>
    <xf numFmtId="4" fontId="18" fillId="0" borderId="0" xfId="0" applyNumberFormat="1" applyFont="1" applyAlignment="1">
      <alignment vertical="center"/>
    </xf>
    <xf numFmtId="0" fontId="4" fillId="0" borderId="0" xfId="0" applyFont="1" applyAlignment="1">
      <alignment horizontal="center" vertical="center"/>
    </xf>
    <xf numFmtId="4" fontId="14" fillId="0" borderId="14" xfId="0" applyNumberFormat="1" applyFont="1" applyBorder="1" applyAlignment="1">
      <alignment vertical="center"/>
    </xf>
    <xf numFmtId="4" fontId="14" fillId="0" borderId="0" xfId="0" applyNumberFormat="1" applyFont="1" applyAlignment="1">
      <alignment vertical="center"/>
    </xf>
    <xf numFmtId="166" fontId="14" fillId="0" borderId="0" xfId="0" applyNumberFormat="1" applyFont="1" applyAlignment="1">
      <alignment vertical="center"/>
    </xf>
    <xf numFmtId="4" fontId="14" fillId="0" borderId="15" xfId="0" applyNumberFormat="1" applyFont="1" applyBorder="1" applyAlignment="1">
      <alignment vertical="center"/>
    </xf>
    <xf numFmtId="0" fontId="4" fillId="0" borderId="0" xfId="0" applyFont="1" applyAlignment="1">
      <alignment horizontal="left" vertical="center"/>
    </xf>
    <xf numFmtId="0" fontId="19" fillId="0" borderId="0" xfId="0" applyFont="1" applyAlignment="1">
      <alignment horizontal="left" vertical="center"/>
    </xf>
    <xf numFmtId="0" fontId="20" fillId="0" borderId="0" xfId="1" applyFont="1" applyAlignment="1">
      <alignment horizontal="center" vertical="center"/>
    </xf>
    <xf numFmtId="0" fontId="5" fillId="0" borderId="3" xfId="0" applyFont="1" applyBorder="1" applyAlignment="1">
      <alignment vertical="center"/>
    </xf>
    <xf numFmtId="0" fontId="21" fillId="0" borderId="0" xfId="0" applyFont="1" applyAlignment="1">
      <alignment vertical="center"/>
    </xf>
    <xf numFmtId="0" fontId="22" fillId="0" borderId="0" xfId="0" applyFont="1" applyAlignment="1">
      <alignment vertical="center"/>
    </xf>
    <xf numFmtId="0" fontId="3" fillId="0" borderId="0" xfId="0" applyFont="1" applyAlignment="1">
      <alignment horizontal="center" vertical="center"/>
    </xf>
    <xf numFmtId="4" fontId="23" fillId="0" borderId="14" xfId="0" applyNumberFormat="1" applyFont="1" applyBorder="1" applyAlignment="1">
      <alignment vertical="center"/>
    </xf>
    <xf numFmtId="4" fontId="23" fillId="0" borderId="0" xfId="0" applyNumberFormat="1" applyFont="1" applyAlignment="1">
      <alignment vertical="center"/>
    </xf>
    <xf numFmtId="166" fontId="23" fillId="0" borderId="0" xfId="0" applyNumberFormat="1" applyFont="1" applyAlignment="1">
      <alignment vertical="center"/>
    </xf>
    <xf numFmtId="4" fontId="23" fillId="0" borderId="15" xfId="0" applyNumberFormat="1" applyFont="1" applyBorder="1" applyAlignment="1">
      <alignment vertical="center"/>
    </xf>
    <xf numFmtId="0" fontId="5" fillId="0" borderId="0" xfId="0" applyFont="1" applyAlignment="1">
      <alignment horizontal="left" vertical="center"/>
    </xf>
    <xf numFmtId="4" fontId="23" fillId="0" borderId="19" xfId="0" applyNumberFormat="1" applyFont="1" applyBorder="1" applyAlignment="1">
      <alignment vertical="center"/>
    </xf>
    <xf numFmtId="4" fontId="23" fillId="0" borderId="20" xfId="0" applyNumberFormat="1" applyFont="1" applyBorder="1" applyAlignment="1">
      <alignment vertical="center"/>
    </xf>
    <xf numFmtId="166" fontId="23" fillId="0" borderId="20" xfId="0" applyNumberFormat="1" applyFont="1" applyBorder="1" applyAlignment="1">
      <alignment vertical="center"/>
    </xf>
    <xf numFmtId="4" fontId="23" fillId="0" borderId="21" xfId="0" applyNumberFormat="1" applyFont="1" applyBorder="1" applyAlignment="1">
      <alignment vertical="center"/>
    </xf>
    <xf numFmtId="0" fontId="24" fillId="0" borderId="0" xfId="0" applyFont="1" applyAlignment="1">
      <alignment horizontal="left" vertical="center"/>
    </xf>
    <xf numFmtId="0" fontId="0" fillId="0" borderId="3" xfId="0" applyBorder="1" applyAlignment="1">
      <alignment vertical="center" wrapText="1"/>
    </xf>
    <xf numFmtId="0" fontId="11"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ill="1" applyAlignment="1">
      <alignment vertical="center"/>
    </xf>
    <xf numFmtId="0" fontId="4" fillId="4" borderId="6" xfId="0" applyFont="1" applyFill="1" applyBorder="1" applyAlignment="1">
      <alignment horizontal="left" vertical="center"/>
    </xf>
    <xf numFmtId="0" fontId="4" fillId="4" borderId="7" xfId="0" applyFont="1" applyFill="1" applyBorder="1" applyAlignment="1">
      <alignment horizontal="right" vertical="center"/>
    </xf>
    <xf numFmtId="0" fontId="4" fillId="4" borderId="7" xfId="0" applyFont="1" applyFill="1" applyBorder="1" applyAlignment="1">
      <alignment horizontal="center" vertical="center"/>
    </xf>
    <xf numFmtId="4" fontId="4" fillId="4" borderId="7" xfId="0" applyNumberFormat="1" applyFont="1" applyFill="1" applyBorder="1" applyAlignment="1">
      <alignment vertical="center"/>
    </xf>
    <xf numFmtId="0" fontId="0" fillId="4" borderId="8" xfId="0" applyFill="1" applyBorder="1" applyAlignment="1">
      <alignment vertical="center"/>
    </xf>
    <xf numFmtId="0" fontId="1" fillId="0" borderId="5" xfId="0" applyFont="1" applyBorder="1" applyAlignment="1">
      <alignment horizontal="center" vertical="center"/>
    </xf>
    <xf numFmtId="0" fontId="1" fillId="0" borderId="5" xfId="0" applyFont="1" applyBorder="1" applyAlignment="1">
      <alignment horizontal="right" vertical="center"/>
    </xf>
    <xf numFmtId="0" fontId="16" fillId="4" borderId="0" xfId="0" applyFont="1" applyFill="1" applyAlignment="1">
      <alignment horizontal="left" vertical="center"/>
    </xf>
    <xf numFmtId="0" fontId="16" fillId="4" borderId="0" xfId="0" applyFont="1" applyFill="1" applyAlignment="1">
      <alignment horizontal="right" vertical="center"/>
    </xf>
    <xf numFmtId="0" fontId="25" fillId="0" borderId="0" xfId="0" applyFont="1" applyAlignment="1">
      <alignment horizontal="left" vertical="center"/>
    </xf>
    <xf numFmtId="0" fontId="6" fillId="0" borderId="3" xfId="0" applyFont="1" applyBorder="1" applyAlignment="1">
      <alignment vertical="center"/>
    </xf>
    <xf numFmtId="0" fontId="6" fillId="0" borderId="20" xfId="0" applyFont="1" applyBorder="1" applyAlignment="1">
      <alignment horizontal="left" vertical="center"/>
    </xf>
    <xf numFmtId="0" fontId="6" fillId="0" borderId="20" xfId="0" applyFont="1" applyBorder="1" applyAlignment="1">
      <alignment vertical="center"/>
    </xf>
    <xf numFmtId="4" fontId="6" fillId="0" borderId="20" xfId="0" applyNumberFormat="1" applyFont="1" applyBorder="1" applyAlignment="1">
      <alignment vertical="center"/>
    </xf>
    <xf numFmtId="0" fontId="0" fillId="0" borderId="3" xfId="0" applyBorder="1" applyAlignment="1">
      <alignment horizontal="center" vertical="center" wrapText="1"/>
    </xf>
    <xf numFmtId="0" fontId="16" fillId="4" borderId="16" xfId="0" applyFont="1" applyFill="1" applyBorder="1" applyAlignment="1">
      <alignment horizontal="center" vertical="center" wrapText="1"/>
    </xf>
    <xf numFmtId="0" fontId="16" fillId="4" borderId="17" xfId="0" applyFont="1" applyFill="1" applyBorder="1" applyAlignment="1">
      <alignment horizontal="center" vertical="center" wrapText="1"/>
    </xf>
    <xf numFmtId="0" fontId="16" fillId="4" borderId="18" xfId="0" applyFont="1" applyFill="1" applyBorder="1" applyAlignment="1">
      <alignment horizontal="center" vertical="center" wrapText="1"/>
    </xf>
    <xf numFmtId="4" fontId="18" fillId="0" borderId="0" xfId="0" applyNumberFormat="1" applyFont="1"/>
    <xf numFmtId="166" fontId="26" fillId="0" borderId="12" xfId="0" applyNumberFormat="1" applyFont="1" applyBorder="1"/>
    <xf numFmtId="166" fontId="26" fillId="0" borderId="13" xfId="0" applyNumberFormat="1" applyFont="1" applyBorder="1"/>
    <xf numFmtId="4" fontId="27" fillId="0" borderId="0" xfId="0" applyNumberFormat="1" applyFont="1" applyAlignment="1">
      <alignment vertical="center"/>
    </xf>
    <xf numFmtId="0" fontId="7" fillId="0" borderId="3" xfId="0" applyFont="1" applyBorder="1"/>
    <xf numFmtId="0" fontId="7" fillId="0" borderId="0" xfId="0" applyFont="1" applyAlignment="1">
      <alignment horizontal="left"/>
    </xf>
    <xf numFmtId="0" fontId="6" fillId="0" borderId="0" xfId="0" applyFont="1" applyAlignment="1">
      <alignment horizontal="left"/>
    </xf>
    <xf numFmtId="4" fontId="6" fillId="0" borderId="0" xfId="0" applyNumberFormat="1" applyFont="1"/>
    <xf numFmtId="0" fontId="7" fillId="0" borderId="14" xfId="0" applyFont="1" applyBorder="1"/>
    <xf numFmtId="166" fontId="7" fillId="0" borderId="0" xfId="0" applyNumberFormat="1" applyFont="1"/>
    <xf numFmtId="166" fontId="7" fillId="0" borderId="15" xfId="0" applyNumberFormat="1" applyFont="1" applyBorder="1"/>
    <xf numFmtId="0" fontId="7" fillId="0" borderId="0" xfId="0" applyFont="1" applyAlignment="1">
      <alignment horizontal="center"/>
    </xf>
    <xf numFmtId="4" fontId="7" fillId="0" borderId="0" xfId="0" applyNumberFormat="1" applyFont="1" applyAlignment="1">
      <alignment vertical="center"/>
    </xf>
    <xf numFmtId="0" fontId="0" fillId="0" borderId="3" xfId="0" applyBorder="1" applyAlignment="1" applyProtection="1">
      <alignment vertical="center"/>
      <protection locked="0"/>
    </xf>
    <xf numFmtId="0" fontId="16" fillId="0" borderId="22" xfId="0" applyFont="1" applyBorder="1" applyAlignment="1" applyProtection="1">
      <alignment horizontal="center" vertical="center"/>
      <protection locked="0"/>
    </xf>
    <xf numFmtId="49" fontId="16" fillId="0" borderId="22" xfId="0" applyNumberFormat="1" applyFont="1" applyBorder="1" applyAlignment="1" applyProtection="1">
      <alignment horizontal="left" vertical="center" wrapText="1"/>
      <protection locked="0"/>
    </xf>
    <xf numFmtId="0" fontId="16" fillId="0" borderId="22" xfId="0" applyFont="1" applyBorder="1" applyAlignment="1" applyProtection="1">
      <alignment horizontal="left" vertical="center" wrapText="1"/>
      <protection locked="0"/>
    </xf>
    <xf numFmtId="0" fontId="16" fillId="0" borderId="22" xfId="0" applyFont="1" applyBorder="1" applyAlignment="1" applyProtection="1">
      <alignment horizontal="center" vertical="center" wrapText="1"/>
      <protection locked="0"/>
    </xf>
    <xf numFmtId="167" fontId="16" fillId="0" borderId="22" xfId="0" applyNumberFormat="1" applyFont="1" applyBorder="1" applyAlignment="1" applyProtection="1">
      <alignment vertical="center"/>
      <protection locked="0"/>
    </xf>
    <xf numFmtId="4" fontId="16" fillId="0" borderId="22" xfId="0" applyNumberFormat="1" applyFont="1" applyBorder="1" applyAlignment="1" applyProtection="1">
      <alignment vertical="center"/>
      <protection locked="0"/>
    </xf>
    <xf numFmtId="0" fontId="17" fillId="0" borderId="14" xfId="0" applyFont="1" applyBorder="1" applyAlignment="1">
      <alignment horizontal="left" vertical="center"/>
    </xf>
    <xf numFmtId="0" fontId="17" fillId="0" borderId="0" xfId="0" applyFont="1" applyAlignment="1">
      <alignment horizontal="center" vertical="center"/>
    </xf>
    <xf numFmtId="166" fontId="17" fillId="0" borderId="0" xfId="0" applyNumberFormat="1" applyFont="1" applyAlignment="1">
      <alignment vertical="center"/>
    </xf>
    <xf numFmtId="166" fontId="17" fillId="0" borderId="15" xfId="0" applyNumberFormat="1" applyFont="1" applyBorder="1" applyAlignment="1">
      <alignment vertical="center"/>
    </xf>
    <xf numFmtId="0" fontId="16" fillId="0" borderId="0" xfId="0" applyFont="1" applyAlignment="1">
      <alignment horizontal="left" vertical="center"/>
    </xf>
    <xf numFmtId="4" fontId="0" fillId="0" borderId="0" xfId="0" applyNumberFormat="1" applyAlignment="1">
      <alignment vertical="center"/>
    </xf>
    <xf numFmtId="0" fontId="28" fillId="0" borderId="0" xfId="0" applyFont="1" applyAlignment="1">
      <alignment horizontal="left" vertical="center"/>
    </xf>
    <xf numFmtId="0" fontId="29" fillId="0" borderId="0" xfId="0" applyFont="1" applyAlignment="1">
      <alignment horizontal="left" vertical="center" wrapText="1"/>
    </xf>
    <xf numFmtId="0" fontId="0" fillId="0" borderId="14" xfId="0" applyBorder="1" applyAlignment="1">
      <alignment vertical="center"/>
    </xf>
    <xf numFmtId="0" fontId="30" fillId="0" borderId="22" xfId="0" applyFont="1" applyBorder="1" applyAlignment="1" applyProtection="1">
      <alignment horizontal="center" vertical="center"/>
      <protection locked="0"/>
    </xf>
    <xf numFmtId="49" fontId="30" fillId="0" borderId="22" xfId="0" applyNumberFormat="1" applyFont="1" applyBorder="1" applyAlignment="1" applyProtection="1">
      <alignment horizontal="left" vertical="center" wrapText="1"/>
      <protection locked="0"/>
    </xf>
    <xf numFmtId="0" fontId="30" fillId="0" borderId="22" xfId="0" applyFont="1" applyBorder="1" applyAlignment="1" applyProtection="1">
      <alignment horizontal="left" vertical="center" wrapText="1"/>
      <protection locked="0"/>
    </xf>
    <xf numFmtId="0" fontId="30" fillId="0" borderId="22" xfId="0" applyFont="1" applyBorder="1" applyAlignment="1" applyProtection="1">
      <alignment horizontal="center" vertical="center" wrapText="1"/>
      <protection locked="0"/>
    </xf>
    <xf numFmtId="167" fontId="30" fillId="0" borderId="22" xfId="0" applyNumberFormat="1" applyFont="1" applyBorder="1" applyAlignment="1" applyProtection="1">
      <alignment vertical="center"/>
      <protection locked="0"/>
    </xf>
    <xf numFmtId="4" fontId="30" fillId="0" borderId="22" xfId="0" applyNumberFormat="1" applyFont="1" applyBorder="1" applyAlignment="1" applyProtection="1">
      <alignment vertical="center"/>
      <protection locked="0"/>
    </xf>
    <xf numFmtId="0" fontId="31" fillId="0" borderId="3" xfId="0" applyFont="1" applyBorder="1" applyAlignment="1">
      <alignment vertical="center"/>
    </xf>
    <xf numFmtId="0" fontId="30" fillId="0" borderId="14" xfId="0" applyFont="1" applyBorder="1" applyAlignment="1">
      <alignment horizontal="left" vertical="center"/>
    </xf>
    <xf numFmtId="0" fontId="30" fillId="0" borderId="0" xfId="0" applyFont="1" applyAlignment="1">
      <alignment horizontal="center" vertical="center"/>
    </xf>
    <xf numFmtId="0" fontId="0" fillId="0" borderId="19" xfId="0" applyBorder="1" applyAlignment="1">
      <alignment vertical="center"/>
    </xf>
    <xf numFmtId="0" fontId="0" fillId="0" borderId="20" xfId="0" applyBorder="1" applyAlignment="1">
      <alignment vertical="center"/>
    </xf>
    <xf numFmtId="0" fontId="0" fillId="0" borderId="21" xfId="0" applyBorder="1" applyAlignment="1">
      <alignment vertical="center"/>
    </xf>
    <xf numFmtId="0" fontId="32" fillId="0" borderId="0" xfId="0" applyFont="1" applyAlignment="1">
      <alignment vertical="center" wrapText="1"/>
    </xf>
    <xf numFmtId="0" fontId="2" fillId="0" borderId="0" xfId="0" applyFont="1" applyAlignment="1">
      <alignment horizontal="left" vertical="center"/>
    </xf>
    <xf numFmtId="0" fontId="0" fillId="0" borderId="0" xfId="0"/>
    <xf numFmtId="0" fontId="3" fillId="0" borderId="0" xfId="0" applyFont="1" applyAlignment="1">
      <alignment horizontal="left" vertical="top" wrapText="1"/>
    </xf>
    <xf numFmtId="0" fontId="2" fillId="0" borderId="0" xfId="0" applyFont="1" applyAlignment="1">
      <alignment horizontal="left" vertical="center" wrapText="1"/>
    </xf>
    <xf numFmtId="4" fontId="11" fillId="0" borderId="5" xfId="0" applyNumberFormat="1" applyFont="1" applyBorder="1" applyAlignment="1">
      <alignment vertical="center"/>
    </xf>
    <xf numFmtId="0" fontId="0" fillId="0" borderId="5" xfId="0" applyBorder="1" applyAlignment="1">
      <alignment vertical="center"/>
    </xf>
    <xf numFmtId="0" fontId="1" fillId="0" borderId="0" xfId="0" applyFont="1" applyAlignment="1">
      <alignment horizontal="right" vertical="center"/>
    </xf>
    <xf numFmtId="4" fontId="12" fillId="0" borderId="0" xfId="0" applyNumberFormat="1" applyFont="1" applyAlignment="1">
      <alignment vertical="center"/>
    </xf>
    <xf numFmtId="0" fontId="1" fillId="0" borderId="0" xfId="0" applyFont="1" applyAlignment="1">
      <alignment vertical="center"/>
    </xf>
    <xf numFmtId="164" fontId="1" fillId="0" borderId="0" xfId="0" applyNumberFormat="1" applyFont="1" applyAlignment="1">
      <alignment horizontal="left" vertical="center"/>
    </xf>
    <xf numFmtId="0" fontId="4" fillId="3" borderId="7" xfId="0" applyFont="1" applyFill="1" applyBorder="1" applyAlignment="1">
      <alignment horizontal="left" vertical="center"/>
    </xf>
    <xf numFmtId="0" fontId="0" fillId="3" borderId="7" xfId="0" applyFill="1" applyBorder="1" applyAlignment="1">
      <alignment vertical="center"/>
    </xf>
    <xf numFmtId="4" fontId="4" fillId="3" borderId="7" xfId="0" applyNumberFormat="1" applyFont="1" applyFill="1" applyBorder="1" applyAlignment="1">
      <alignment vertical="center"/>
    </xf>
    <xf numFmtId="0" fontId="0" fillId="3" borderId="8" xfId="0" applyFill="1" applyBorder="1" applyAlignment="1">
      <alignment vertical="center"/>
    </xf>
    <xf numFmtId="0" fontId="3" fillId="0" borderId="0" xfId="0" applyFont="1" applyAlignment="1">
      <alignment horizontal="left" vertical="center" wrapText="1"/>
    </xf>
    <xf numFmtId="0" fontId="3" fillId="0" borderId="0" xfId="0" applyFont="1" applyAlignment="1">
      <alignment vertical="center"/>
    </xf>
    <xf numFmtId="165" fontId="2" fillId="0" borderId="0" xfId="0" applyNumberFormat="1" applyFont="1" applyAlignment="1">
      <alignment horizontal="left" vertical="center"/>
    </xf>
    <xf numFmtId="0" fontId="2" fillId="0" borderId="0" xfId="0" applyFont="1" applyAlignment="1">
      <alignment vertical="center" wrapText="1"/>
    </xf>
    <xf numFmtId="0" fontId="2" fillId="0" borderId="0" xfId="0" applyFont="1" applyAlignment="1">
      <alignment vertical="center"/>
    </xf>
    <xf numFmtId="0" fontId="14" fillId="0" borderId="11" xfId="0" applyFont="1" applyBorder="1" applyAlignment="1">
      <alignment horizontal="center" vertical="center"/>
    </xf>
    <xf numFmtId="0" fontId="14" fillId="0" borderId="12" xfId="0" applyFont="1" applyBorder="1" applyAlignment="1">
      <alignment horizontal="left" vertical="center"/>
    </xf>
    <xf numFmtId="0" fontId="15" fillId="0" borderId="14" xfId="0" applyFont="1" applyBorder="1" applyAlignment="1">
      <alignment horizontal="left" vertical="center"/>
    </xf>
    <xf numFmtId="0" fontId="15" fillId="0" borderId="0" xfId="0" applyFont="1" applyAlignment="1">
      <alignment horizontal="left" vertical="center"/>
    </xf>
    <xf numFmtId="0" fontId="16" fillId="4" borderId="6" xfId="0" applyFont="1" applyFill="1" applyBorder="1" applyAlignment="1">
      <alignment horizontal="center" vertical="center"/>
    </xf>
    <xf numFmtId="0" fontId="16" fillId="4" borderId="7" xfId="0" applyFont="1" applyFill="1" applyBorder="1" applyAlignment="1">
      <alignment horizontal="left" vertical="center"/>
    </xf>
    <xf numFmtId="0" fontId="16" fillId="4" borderId="7" xfId="0" applyFont="1" applyFill="1" applyBorder="1" applyAlignment="1">
      <alignment horizontal="center" vertical="center"/>
    </xf>
    <xf numFmtId="0" fontId="16" fillId="4" borderId="7" xfId="0" applyFont="1" applyFill="1" applyBorder="1" applyAlignment="1">
      <alignment horizontal="right" vertical="center"/>
    </xf>
    <xf numFmtId="0" fontId="16" fillId="4" borderId="8" xfId="0" applyFont="1" applyFill="1" applyBorder="1" applyAlignment="1">
      <alignment horizontal="left" vertical="center"/>
    </xf>
    <xf numFmtId="4" fontId="22" fillId="0" borderId="0" xfId="0" applyNumberFormat="1" applyFont="1" applyAlignment="1">
      <alignment vertical="center"/>
    </xf>
    <xf numFmtId="0" fontId="22" fillId="0" borderId="0" xfId="0" applyFont="1" applyAlignment="1">
      <alignment vertical="center"/>
    </xf>
    <xf numFmtId="0" fontId="21" fillId="0" borderId="0" xfId="0" applyFont="1" applyAlignment="1">
      <alignment horizontal="left" vertical="center" wrapText="1"/>
    </xf>
    <xf numFmtId="4" fontId="18" fillId="0" borderId="0" xfId="0" applyNumberFormat="1" applyFont="1" applyAlignment="1">
      <alignment horizontal="right" vertical="center"/>
    </xf>
    <xf numFmtId="4" fontId="18" fillId="0" borderId="0" xfId="0" applyNumberFormat="1" applyFont="1" applyAlignment="1">
      <alignment vertical="center"/>
    </xf>
    <xf numFmtId="0" fontId="9" fillId="2" borderId="0" xfId="0" applyFont="1" applyFill="1" applyAlignment="1">
      <alignment horizontal="center" vertical="center"/>
    </xf>
    <xf numFmtId="0" fontId="1" fillId="0" borderId="0" xfId="0" applyFont="1" applyAlignment="1">
      <alignment horizontal="left" vertical="center" wrapText="1"/>
    </xf>
    <xf numFmtId="0" fontId="1" fillId="0" borderId="0" xfId="0" applyFont="1" applyAlignment="1">
      <alignment horizontal="left" vertical="center"/>
    </xf>
    <xf numFmtId="0" fontId="0" fillId="0" borderId="0" xfId="0" applyAlignment="1">
      <alignment vertical="center"/>
    </xf>
  </cellXfs>
  <cellStyles count="2">
    <cellStyle name="Hypertextový odkaz" xfId="1" builtinId="8"/>
    <cellStyle name="Normální" xfId="0" builtinId="0" customBuiltin="1"/>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app.urs.cz/products/kros4"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app.urs.cz/products/kros4"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app.urs.cz/products/kros4" TargetMode="External"/></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a:extLst>
            <a:ext uri="{FF2B5EF4-FFF2-40B4-BE49-F238E27FC236}">
              <a16:creationId xmlns:a16="http://schemas.microsoft.com/office/drawing/2014/main" id="{00000000-0008-0000-00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a:extLst>
            <a:ext uri="{FF2B5EF4-FFF2-40B4-BE49-F238E27FC236}">
              <a16:creationId xmlns:a16="http://schemas.microsoft.com/office/drawing/2014/main" id="{00000000-0008-0000-01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a:extLst>
            <a:ext uri="{FF2B5EF4-FFF2-40B4-BE49-F238E27FC236}">
              <a16:creationId xmlns:a16="http://schemas.microsoft.com/office/drawing/2014/main" id="{00000000-0008-0000-02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CM98"/>
  <sheetViews>
    <sheetView showGridLines="0" topLeftCell="A40" workbookViewId="0"/>
  </sheetViews>
  <sheetFormatPr defaultRowHeight="12.75"/>
  <cols>
    <col min="1" max="1" width="8.33203125" customWidth="1"/>
    <col min="2" max="2" width="1.6640625" customWidth="1"/>
    <col min="3" max="3" width="4.1640625" customWidth="1"/>
    <col min="4" max="33" width="2.6640625" customWidth="1"/>
    <col min="34" max="34" width="3.33203125" customWidth="1"/>
    <col min="35" max="35" width="31.6640625" customWidth="1"/>
    <col min="36" max="37" width="2.5" customWidth="1"/>
    <col min="38" max="38" width="8.33203125" customWidth="1"/>
    <col min="39" max="39" width="3.33203125" customWidth="1"/>
    <col min="40" max="40" width="13.33203125" customWidth="1"/>
    <col min="41" max="41" width="7.5" customWidth="1"/>
    <col min="42" max="42" width="4.1640625" customWidth="1"/>
    <col min="43" max="43" width="15.6640625" hidden="1" customWidth="1"/>
    <col min="44" max="44" width="13.6640625" customWidth="1"/>
    <col min="45" max="47" width="25.83203125" hidden="1" customWidth="1"/>
    <col min="48" max="49" width="21.6640625" hidden="1" customWidth="1"/>
    <col min="50" max="51" width="25" hidden="1" customWidth="1"/>
    <col min="52" max="52" width="21.6640625" hidden="1" customWidth="1"/>
    <col min="53" max="53" width="19.1640625" hidden="1" customWidth="1"/>
    <col min="54" max="54" width="25" hidden="1" customWidth="1"/>
    <col min="55" max="55" width="21.6640625" hidden="1" customWidth="1"/>
    <col min="56" max="56" width="19.1640625" hidden="1" customWidth="1"/>
    <col min="57" max="57" width="66.5" customWidth="1"/>
    <col min="71" max="91" width="9.33203125" hidden="1"/>
  </cols>
  <sheetData>
    <row r="1" spans="1:74" ht="11.25">
      <c r="A1" s="11" t="s">
        <v>0</v>
      </c>
      <c r="AZ1" s="11" t="s">
        <v>1</v>
      </c>
      <c r="BA1" s="11" t="s">
        <v>2</v>
      </c>
      <c r="BB1" s="11" t="s">
        <v>1</v>
      </c>
      <c r="BT1" s="11" t="s">
        <v>3</v>
      </c>
      <c r="BU1" s="11" t="s">
        <v>3</v>
      </c>
      <c r="BV1" s="11" t="s">
        <v>4</v>
      </c>
    </row>
    <row r="2" spans="1:74" ht="36.950000000000003" customHeight="1">
      <c r="AR2" s="179" t="s">
        <v>5</v>
      </c>
      <c r="AS2" s="147"/>
      <c r="AT2" s="147"/>
      <c r="AU2" s="147"/>
      <c r="AV2" s="147"/>
      <c r="AW2" s="147"/>
      <c r="AX2" s="147"/>
      <c r="AY2" s="147"/>
      <c r="AZ2" s="147"/>
      <c r="BA2" s="147"/>
      <c r="BB2" s="147"/>
      <c r="BC2" s="147"/>
      <c r="BD2" s="147"/>
      <c r="BE2" s="147"/>
      <c r="BS2" s="12" t="s">
        <v>6</v>
      </c>
      <c r="BT2" s="12" t="s">
        <v>7</v>
      </c>
    </row>
    <row r="3" spans="1:74" ht="6.95" customHeight="1">
      <c r="B3" s="13"/>
      <c r="C3" s="14"/>
      <c r="D3" s="14"/>
      <c r="E3" s="14"/>
      <c r="F3" s="14"/>
      <c r="G3" s="14"/>
      <c r="H3" s="14"/>
      <c r="I3" s="14"/>
      <c r="J3" s="14"/>
      <c r="K3" s="14"/>
      <c r="L3" s="14"/>
      <c r="M3" s="14"/>
      <c r="N3" s="14"/>
      <c r="O3" s="14"/>
      <c r="P3" s="14"/>
      <c r="Q3" s="14"/>
      <c r="R3" s="14"/>
      <c r="S3" s="14"/>
      <c r="T3" s="14"/>
      <c r="U3" s="14"/>
      <c r="V3" s="14"/>
      <c r="W3" s="14"/>
      <c r="X3" s="14"/>
      <c r="Y3" s="14"/>
      <c r="Z3" s="14"/>
      <c r="AA3" s="14"/>
      <c r="AB3" s="14"/>
      <c r="AC3" s="14"/>
      <c r="AD3" s="14"/>
      <c r="AE3" s="14"/>
      <c r="AF3" s="14"/>
      <c r="AG3" s="14"/>
      <c r="AH3" s="14"/>
      <c r="AI3" s="14"/>
      <c r="AJ3" s="14"/>
      <c r="AK3" s="14"/>
      <c r="AL3" s="14"/>
      <c r="AM3" s="14"/>
      <c r="AN3" s="14"/>
      <c r="AO3" s="14"/>
      <c r="AP3" s="14"/>
      <c r="AQ3" s="14"/>
      <c r="AR3" s="15"/>
      <c r="BS3" s="12" t="s">
        <v>6</v>
      </c>
      <c r="BT3" s="12" t="s">
        <v>8</v>
      </c>
    </row>
    <row r="4" spans="1:74" ht="24.95" customHeight="1">
      <c r="B4" s="15"/>
      <c r="D4" s="16" t="s">
        <v>9</v>
      </c>
      <c r="AR4" s="15"/>
      <c r="AS4" s="17" t="s">
        <v>10</v>
      </c>
      <c r="BS4" s="12" t="s">
        <v>11</v>
      </c>
    </row>
    <row r="5" spans="1:74" ht="12" customHeight="1">
      <c r="B5" s="15"/>
      <c r="D5" s="18" t="s">
        <v>12</v>
      </c>
      <c r="K5" s="146" t="s">
        <v>13</v>
      </c>
      <c r="L5" s="147"/>
      <c r="M5" s="147"/>
      <c r="N5" s="147"/>
      <c r="O5" s="147"/>
      <c r="P5" s="147"/>
      <c r="Q5" s="147"/>
      <c r="R5" s="147"/>
      <c r="S5" s="147"/>
      <c r="T5" s="147"/>
      <c r="U5" s="147"/>
      <c r="V5" s="147"/>
      <c r="W5" s="147"/>
      <c r="X5" s="147"/>
      <c r="Y5" s="147"/>
      <c r="Z5" s="147"/>
      <c r="AA5" s="147"/>
      <c r="AB5" s="147"/>
      <c r="AC5" s="147"/>
      <c r="AD5" s="147"/>
      <c r="AE5" s="147"/>
      <c r="AF5" s="147"/>
      <c r="AG5" s="147"/>
      <c r="AH5" s="147"/>
      <c r="AI5" s="147"/>
      <c r="AJ5" s="147"/>
      <c r="AR5" s="15"/>
      <c r="BS5" s="12" t="s">
        <v>6</v>
      </c>
    </row>
    <row r="6" spans="1:74" ht="36.950000000000003" customHeight="1">
      <c r="B6" s="15"/>
      <c r="D6" s="20" t="s">
        <v>14</v>
      </c>
      <c r="K6" s="148" t="s">
        <v>15</v>
      </c>
      <c r="L6" s="147"/>
      <c r="M6" s="147"/>
      <c r="N6" s="147"/>
      <c r="O6" s="147"/>
      <c r="P6" s="147"/>
      <c r="Q6" s="147"/>
      <c r="R6" s="147"/>
      <c r="S6" s="147"/>
      <c r="T6" s="147"/>
      <c r="U6" s="147"/>
      <c r="V6" s="147"/>
      <c r="W6" s="147"/>
      <c r="X6" s="147"/>
      <c r="Y6" s="147"/>
      <c r="Z6" s="147"/>
      <c r="AA6" s="147"/>
      <c r="AB6" s="147"/>
      <c r="AC6" s="147"/>
      <c r="AD6" s="147"/>
      <c r="AE6" s="147"/>
      <c r="AF6" s="147"/>
      <c r="AG6" s="147"/>
      <c r="AH6" s="147"/>
      <c r="AI6" s="147"/>
      <c r="AJ6" s="147"/>
      <c r="AR6" s="15"/>
      <c r="BS6" s="12" t="s">
        <v>6</v>
      </c>
    </row>
    <row r="7" spans="1:74" ht="12" customHeight="1">
      <c r="B7" s="15"/>
      <c r="D7" s="21" t="s">
        <v>16</v>
      </c>
      <c r="K7" s="19" t="s">
        <v>1</v>
      </c>
      <c r="AK7" s="21" t="s">
        <v>17</v>
      </c>
      <c r="AN7" s="19" t="s">
        <v>1</v>
      </c>
      <c r="AR7" s="15"/>
      <c r="BS7" s="12" t="s">
        <v>6</v>
      </c>
    </row>
    <row r="8" spans="1:74" ht="12" customHeight="1">
      <c r="B8" s="15"/>
      <c r="D8" s="21" t="s">
        <v>18</v>
      </c>
      <c r="K8" s="19" t="s">
        <v>19</v>
      </c>
      <c r="AK8" s="21" t="s">
        <v>20</v>
      </c>
      <c r="AN8" s="19" t="s">
        <v>21</v>
      </c>
      <c r="AR8" s="15"/>
      <c r="BS8" s="12" t="s">
        <v>6</v>
      </c>
    </row>
    <row r="9" spans="1:74" ht="14.45" customHeight="1">
      <c r="B9" s="15"/>
      <c r="AR9" s="15"/>
      <c r="BS9" s="12" t="s">
        <v>6</v>
      </c>
    </row>
    <row r="10" spans="1:74" ht="12" customHeight="1">
      <c r="B10" s="15"/>
      <c r="D10" s="21" t="s">
        <v>22</v>
      </c>
      <c r="AK10" s="21" t="s">
        <v>23</v>
      </c>
      <c r="AN10" s="19" t="s">
        <v>1</v>
      </c>
      <c r="AR10" s="15"/>
      <c r="BS10" s="12" t="s">
        <v>6</v>
      </c>
    </row>
    <row r="11" spans="1:74" ht="18.399999999999999" customHeight="1">
      <c r="B11" s="15"/>
      <c r="E11" s="19" t="s">
        <v>19</v>
      </c>
      <c r="AK11" s="21" t="s">
        <v>24</v>
      </c>
      <c r="AN11" s="19" t="s">
        <v>1</v>
      </c>
      <c r="AR11" s="15"/>
      <c r="BS11" s="12" t="s">
        <v>6</v>
      </c>
    </row>
    <row r="12" spans="1:74" ht="6.95" customHeight="1">
      <c r="B12" s="15"/>
      <c r="AR12" s="15"/>
      <c r="BS12" s="12" t="s">
        <v>6</v>
      </c>
    </row>
    <row r="13" spans="1:74" ht="12" customHeight="1">
      <c r="B13" s="15"/>
      <c r="D13" s="21" t="s">
        <v>25</v>
      </c>
      <c r="AK13" s="21" t="s">
        <v>23</v>
      </c>
      <c r="AN13" s="19" t="s">
        <v>1</v>
      </c>
      <c r="AR13" s="15"/>
      <c r="BS13" s="12" t="s">
        <v>6</v>
      </c>
    </row>
    <row r="14" spans="1:74">
      <c r="B14" s="15"/>
      <c r="E14" s="19" t="s">
        <v>19</v>
      </c>
      <c r="AK14" s="21" t="s">
        <v>24</v>
      </c>
      <c r="AN14" s="19" t="s">
        <v>1</v>
      </c>
      <c r="AR14" s="15"/>
      <c r="BS14" s="12" t="s">
        <v>6</v>
      </c>
    </row>
    <row r="15" spans="1:74" ht="6.95" customHeight="1">
      <c r="B15" s="15"/>
      <c r="AR15" s="15"/>
      <c r="BS15" s="12" t="s">
        <v>3</v>
      </c>
    </row>
    <row r="16" spans="1:74" ht="12" customHeight="1">
      <c r="B16" s="15"/>
      <c r="D16" s="21" t="s">
        <v>26</v>
      </c>
      <c r="AK16" s="21" t="s">
        <v>23</v>
      </c>
      <c r="AN16" s="19" t="s">
        <v>1</v>
      </c>
      <c r="AR16" s="15"/>
      <c r="BS16" s="12" t="s">
        <v>3</v>
      </c>
    </row>
    <row r="17" spans="2:71" ht="18.399999999999999" customHeight="1">
      <c r="B17" s="15"/>
      <c r="E17" s="19" t="s">
        <v>19</v>
      </c>
      <c r="AK17" s="21" t="s">
        <v>24</v>
      </c>
      <c r="AN17" s="19" t="s">
        <v>1</v>
      </c>
      <c r="AR17" s="15"/>
      <c r="BS17" s="12" t="s">
        <v>27</v>
      </c>
    </row>
    <row r="18" spans="2:71" ht="6.95" customHeight="1">
      <c r="B18" s="15"/>
      <c r="AR18" s="15"/>
      <c r="BS18" s="12" t="s">
        <v>6</v>
      </c>
    </row>
    <row r="19" spans="2:71" ht="12" customHeight="1">
      <c r="B19" s="15"/>
      <c r="D19" s="21" t="s">
        <v>28</v>
      </c>
      <c r="AK19" s="21" t="s">
        <v>23</v>
      </c>
      <c r="AN19" s="19" t="s">
        <v>1</v>
      </c>
      <c r="AR19" s="15"/>
      <c r="BS19" s="12" t="s">
        <v>6</v>
      </c>
    </row>
    <row r="20" spans="2:71" ht="18.399999999999999" customHeight="1">
      <c r="B20" s="15"/>
      <c r="E20" s="19" t="s">
        <v>19</v>
      </c>
      <c r="AK20" s="21" t="s">
        <v>24</v>
      </c>
      <c r="AN20" s="19" t="s">
        <v>1</v>
      </c>
      <c r="AR20" s="15"/>
      <c r="BS20" s="12" t="s">
        <v>27</v>
      </c>
    </row>
    <row r="21" spans="2:71" ht="6.95" customHeight="1">
      <c r="B21" s="15"/>
      <c r="AR21" s="15"/>
    </row>
    <row r="22" spans="2:71" ht="12" customHeight="1">
      <c r="B22" s="15"/>
      <c r="D22" s="21" t="s">
        <v>29</v>
      </c>
      <c r="AR22" s="15"/>
    </row>
    <row r="23" spans="2:71" ht="16.5" customHeight="1">
      <c r="B23" s="15"/>
      <c r="E23" s="149" t="s">
        <v>1</v>
      </c>
      <c r="F23" s="149"/>
      <c r="G23" s="149"/>
      <c r="H23" s="149"/>
      <c r="I23" s="149"/>
      <c r="J23" s="149"/>
      <c r="K23" s="149"/>
      <c r="L23" s="149"/>
      <c r="M23" s="149"/>
      <c r="N23" s="149"/>
      <c r="O23" s="149"/>
      <c r="P23" s="149"/>
      <c r="Q23" s="149"/>
      <c r="R23" s="149"/>
      <c r="S23" s="149"/>
      <c r="T23" s="149"/>
      <c r="U23" s="149"/>
      <c r="V23" s="149"/>
      <c r="W23" s="149"/>
      <c r="X23" s="149"/>
      <c r="Y23" s="149"/>
      <c r="Z23" s="149"/>
      <c r="AA23" s="149"/>
      <c r="AB23" s="149"/>
      <c r="AC23" s="149"/>
      <c r="AD23" s="149"/>
      <c r="AE23" s="149"/>
      <c r="AF23" s="149"/>
      <c r="AG23" s="149"/>
      <c r="AH23" s="149"/>
      <c r="AI23" s="149"/>
      <c r="AJ23" s="149"/>
      <c r="AK23" s="149"/>
      <c r="AL23" s="149"/>
      <c r="AM23" s="149"/>
      <c r="AN23" s="149"/>
      <c r="AR23" s="15"/>
    </row>
    <row r="24" spans="2:71" ht="6.95" customHeight="1">
      <c r="B24" s="15"/>
      <c r="AR24" s="15"/>
    </row>
    <row r="25" spans="2:71" ht="6.95" customHeight="1">
      <c r="B25" s="15"/>
      <c r="D25" s="23"/>
      <c r="E25" s="23"/>
      <c r="F25" s="23"/>
      <c r="G25" s="23"/>
      <c r="H25" s="23"/>
      <c r="I25" s="23"/>
      <c r="J25" s="23"/>
      <c r="K25" s="23"/>
      <c r="L25" s="23"/>
      <c r="M25" s="23"/>
      <c r="N25" s="23"/>
      <c r="O25" s="23"/>
      <c r="P25" s="23"/>
      <c r="Q25" s="23"/>
      <c r="R25" s="23"/>
      <c r="S25" s="23"/>
      <c r="T25" s="23"/>
      <c r="U25" s="23"/>
      <c r="V25" s="23"/>
      <c r="W25" s="23"/>
      <c r="X25" s="23"/>
      <c r="Y25" s="23"/>
      <c r="Z25" s="23"/>
      <c r="AA25" s="23"/>
      <c r="AB25" s="23"/>
      <c r="AC25" s="23"/>
      <c r="AD25" s="23"/>
      <c r="AE25" s="23"/>
      <c r="AF25" s="23"/>
      <c r="AG25" s="23"/>
      <c r="AH25" s="23"/>
      <c r="AI25" s="23"/>
      <c r="AJ25" s="23"/>
      <c r="AK25" s="23"/>
      <c r="AL25" s="23"/>
      <c r="AM25" s="23"/>
      <c r="AN25" s="23"/>
      <c r="AO25" s="23"/>
      <c r="AR25" s="15"/>
    </row>
    <row r="26" spans="2:71" s="1" customFormat="1" ht="25.9" customHeight="1">
      <c r="B26" s="24"/>
      <c r="D26" s="25" t="s">
        <v>30</v>
      </c>
      <c r="E26" s="26"/>
      <c r="F26" s="26"/>
      <c r="G26" s="26"/>
      <c r="H26" s="26"/>
      <c r="I26" s="26"/>
      <c r="J26" s="26"/>
      <c r="K26" s="26"/>
      <c r="L26" s="26"/>
      <c r="M26" s="26"/>
      <c r="N26" s="26"/>
      <c r="O26" s="26"/>
      <c r="P26" s="26"/>
      <c r="Q26" s="26"/>
      <c r="R26" s="26"/>
      <c r="S26" s="26"/>
      <c r="T26" s="26"/>
      <c r="U26" s="26"/>
      <c r="V26" s="26"/>
      <c r="W26" s="26"/>
      <c r="X26" s="26"/>
      <c r="Y26" s="26"/>
      <c r="Z26" s="26"/>
      <c r="AA26" s="26"/>
      <c r="AB26" s="26"/>
      <c r="AC26" s="26"/>
      <c r="AD26" s="26"/>
      <c r="AE26" s="26"/>
      <c r="AF26" s="26"/>
      <c r="AG26" s="26"/>
      <c r="AH26" s="26"/>
      <c r="AI26" s="26"/>
      <c r="AJ26" s="26"/>
      <c r="AK26" s="150">
        <f>ROUND(AG94,2)</f>
        <v>276580752.50999999</v>
      </c>
      <c r="AL26" s="151"/>
      <c r="AM26" s="151"/>
      <c r="AN26" s="151"/>
      <c r="AO26" s="151"/>
      <c r="AR26" s="24"/>
    </row>
    <row r="27" spans="2:71" s="1" customFormat="1" ht="6.95" customHeight="1">
      <c r="B27" s="24"/>
      <c r="AR27" s="24"/>
    </row>
    <row r="28" spans="2:71" s="1" customFormat="1">
      <c r="B28" s="24"/>
      <c r="L28" s="152" t="s">
        <v>31</v>
      </c>
      <c r="M28" s="152"/>
      <c r="N28" s="152"/>
      <c r="O28" s="152"/>
      <c r="P28" s="152"/>
      <c r="W28" s="152" t="s">
        <v>32</v>
      </c>
      <c r="X28" s="152"/>
      <c r="Y28" s="152"/>
      <c r="Z28" s="152"/>
      <c r="AA28" s="152"/>
      <c r="AB28" s="152"/>
      <c r="AC28" s="152"/>
      <c r="AD28" s="152"/>
      <c r="AE28" s="152"/>
      <c r="AK28" s="152" t="s">
        <v>33</v>
      </c>
      <c r="AL28" s="152"/>
      <c r="AM28" s="152"/>
      <c r="AN28" s="152"/>
      <c r="AO28" s="152"/>
      <c r="AR28" s="24"/>
    </row>
    <row r="29" spans="2:71" s="2" customFormat="1" ht="14.45" customHeight="1">
      <c r="B29" s="28"/>
      <c r="D29" s="21" t="s">
        <v>34</v>
      </c>
      <c r="F29" s="21" t="s">
        <v>35</v>
      </c>
      <c r="L29" s="155">
        <v>0.21</v>
      </c>
      <c r="M29" s="154"/>
      <c r="N29" s="154"/>
      <c r="O29" s="154"/>
      <c r="P29" s="154"/>
      <c r="W29" s="153">
        <f>ROUND(AZ94, 2)</f>
        <v>276580752.50999999</v>
      </c>
      <c r="X29" s="154"/>
      <c r="Y29" s="154"/>
      <c r="Z29" s="154"/>
      <c r="AA29" s="154"/>
      <c r="AB29" s="154"/>
      <c r="AC29" s="154"/>
      <c r="AD29" s="154"/>
      <c r="AE29" s="154"/>
      <c r="AK29" s="153">
        <f>ROUND(AV94, 2)</f>
        <v>58081958.030000001</v>
      </c>
      <c r="AL29" s="154"/>
      <c r="AM29" s="154"/>
      <c r="AN29" s="154"/>
      <c r="AO29" s="154"/>
      <c r="AR29" s="28"/>
    </row>
    <row r="30" spans="2:71" s="2" customFormat="1" ht="14.45" customHeight="1">
      <c r="B30" s="28"/>
      <c r="F30" s="21" t="s">
        <v>36</v>
      </c>
      <c r="L30" s="155">
        <v>0.12</v>
      </c>
      <c r="M30" s="154"/>
      <c r="N30" s="154"/>
      <c r="O30" s="154"/>
      <c r="P30" s="154"/>
      <c r="W30" s="153">
        <f>ROUND(BA94, 2)</f>
        <v>0</v>
      </c>
      <c r="X30" s="154"/>
      <c r="Y30" s="154"/>
      <c r="Z30" s="154"/>
      <c r="AA30" s="154"/>
      <c r="AB30" s="154"/>
      <c r="AC30" s="154"/>
      <c r="AD30" s="154"/>
      <c r="AE30" s="154"/>
      <c r="AK30" s="153">
        <f>ROUND(AW94, 2)</f>
        <v>0</v>
      </c>
      <c r="AL30" s="154"/>
      <c r="AM30" s="154"/>
      <c r="AN30" s="154"/>
      <c r="AO30" s="154"/>
      <c r="AR30" s="28"/>
    </row>
    <row r="31" spans="2:71" s="2" customFormat="1" ht="14.45" hidden="1" customHeight="1">
      <c r="B31" s="28"/>
      <c r="F31" s="21" t="s">
        <v>37</v>
      </c>
      <c r="L31" s="155">
        <v>0.21</v>
      </c>
      <c r="M31" s="154"/>
      <c r="N31" s="154"/>
      <c r="O31" s="154"/>
      <c r="P31" s="154"/>
      <c r="W31" s="153">
        <f>ROUND(BB94, 2)</f>
        <v>0</v>
      </c>
      <c r="X31" s="154"/>
      <c r="Y31" s="154"/>
      <c r="Z31" s="154"/>
      <c r="AA31" s="154"/>
      <c r="AB31" s="154"/>
      <c r="AC31" s="154"/>
      <c r="AD31" s="154"/>
      <c r="AE31" s="154"/>
      <c r="AK31" s="153">
        <v>0</v>
      </c>
      <c r="AL31" s="154"/>
      <c r="AM31" s="154"/>
      <c r="AN31" s="154"/>
      <c r="AO31" s="154"/>
      <c r="AR31" s="28"/>
    </row>
    <row r="32" spans="2:71" s="2" customFormat="1" ht="14.45" hidden="1" customHeight="1">
      <c r="B32" s="28"/>
      <c r="F32" s="21" t="s">
        <v>38</v>
      </c>
      <c r="L32" s="155">
        <v>0.12</v>
      </c>
      <c r="M32" s="154"/>
      <c r="N32" s="154"/>
      <c r="O32" s="154"/>
      <c r="P32" s="154"/>
      <c r="W32" s="153">
        <f>ROUND(BC94, 2)</f>
        <v>0</v>
      </c>
      <c r="X32" s="154"/>
      <c r="Y32" s="154"/>
      <c r="Z32" s="154"/>
      <c r="AA32" s="154"/>
      <c r="AB32" s="154"/>
      <c r="AC32" s="154"/>
      <c r="AD32" s="154"/>
      <c r="AE32" s="154"/>
      <c r="AK32" s="153">
        <v>0</v>
      </c>
      <c r="AL32" s="154"/>
      <c r="AM32" s="154"/>
      <c r="AN32" s="154"/>
      <c r="AO32" s="154"/>
      <c r="AR32" s="28"/>
    </row>
    <row r="33" spans="2:44" s="2" customFormat="1" ht="14.45" hidden="1" customHeight="1">
      <c r="B33" s="28"/>
      <c r="F33" s="21" t="s">
        <v>39</v>
      </c>
      <c r="L33" s="155">
        <v>0</v>
      </c>
      <c r="M33" s="154"/>
      <c r="N33" s="154"/>
      <c r="O33" s="154"/>
      <c r="P33" s="154"/>
      <c r="W33" s="153">
        <f>ROUND(BD94, 2)</f>
        <v>0</v>
      </c>
      <c r="X33" s="154"/>
      <c r="Y33" s="154"/>
      <c r="Z33" s="154"/>
      <c r="AA33" s="154"/>
      <c r="AB33" s="154"/>
      <c r="AC33" s="154"/>
      <c r="AD33" s="154"/>
      <c r="AE33" s="154"/>
      <c r="AK33" s="153">
        <v>0</v>
      </c>
      <c r="AL33" s="154"/>
      <c r="AM33" s="154"/>
      <c r="AN33" s="154"/>
      <c r="AO33" s="154"/>
      <c r="AR33" s="28"/>
    </row>
    <row r="34" spans="2:44" s="1" customFormat="1" ht="6.95" customHeight="1">
      <c r="B34" s="24"/>
      <c r="AR34" s="24"/>
    </row>
    <row r="35" spans="2:44" s="1" customFormat="1" ht="25.9" customHeight="1">
      <c r="B35" s="24"/>
      <c r="C35" s="29"/>
      <c r="D35" s="30" t="s">
        <v>40</v>
      </c>
      <c r="E35" s="31"/>
      <c r="F35" s="31"/>
      <c r="G35" s="31"/>
      <c r="H35" s="31"/>
      <c r="I35" s="31"/>
      <c r="J35" s="31"/>
      <c r="K35" s="31"/>
      <c r="L35" s="31"/>
      <c r="M35" s="31"/>
      <c r="N35" s="31"/>
      <c r="O35" s="31"/>
      <c r="P35" s="31"/>
      <c r="Q35" s="31"/>
      <c r="R35" s="31"/>
      <c r="S35" s="31"/>
      <c r="T35" s="32" t="s">
        <v>41</v>
      </c>
      <c r="U35" s="31"/>
      <c r="V35" s="31"/>
      <c r="W35" s="31"/>
      <c r="X35" s="156" t="s">
        <v>42</v>
      </c>
      <c r="Y35" s="157"/>
      <c r="Z35" s="157"/>
      <c r="AA35" s="157"/>
      <c r="AB35" s="157"/>
      <c r="AC35" s="31"/>
      <c r="AD35" s="31"/>
      <c r="AE35" s="31"/>
      <c r="AF35" s="31"/>
      <c r="AG35" s="31"/>
      <c r="AH35" s="31"/>
      <c r="AI35" s="31"/>
      <c r="AJ35" s="31"/>
      <c r="AK35" s="158">
        <f>SUM(AK26:AK33)</f>
        <v>334662710.53999996</v>
      </c>
      <c r="AL35" s="157"/>
      <c r="AM35" s="157"/>
      <c r="AN35" s="157"/>
      <c r="AO35" s="159"/>
      <c r="AP35" s="29"/>
      <c r="AQ35" s="29"/>
      <c r="AR35" s="24"/>
    </row>
    <row r="36" spans="2:44" s="1" customFormat="1" ht="6.95" customHeight="1">
      <c r="B36" s="24"/>
      <c r="AR36" s="24"/>
    </row>
    <row r="37" spans="2:44" s="1" customFormat="1" ht="14.45" customHeight="1">
      <c r="B37" s="24"/>
      <c r="AR37" s="24"/>
    </row>
    <row r="38" spans="2:44" ht="14.45" customHeight="1">
      <c r="B38" s="15"/>
      <c r="AR38" s="15"/>
    </row>
    <row r="39" spans="2:44" ht="14.45" customHeight="1">
      <c r="B39" s="15"/>
      <c r="AR39" s="15"/>
    </row>
    <row r="40" spans="2:44" ht="14.45" customHeight="1">
      <c r="B40" s="15"/>
      <c r="AR40" s="15"/>
    </row>
    <row r="41" spans="2:44" ht="14.45" customHeight="1">
      <c r="B41" s="15"/>
      <c r="AR41" s="15"/>
    </row>
    <row r="42" spans="2:44" ht="14.45" customHeight="1">
      <c r="B42" s="15"/>
      <c r="AR42" s="15"/>
    </row>
    <row r="43" spans="2:44" ht="14.45" customHeight="1">
      <c r="B43" s="15"/>
      <c r="AR43" s="15"/>
    </row>
    <row r="44" spans="2:44" ht="14.45" customHeight="1">
      <c r="B44" s="15"/>
      <c r="AR44" s="15"/>
    </row>
    <row r="45" spans="2:44" ht="14.45" customHeight="1">
      <c r="B45" s="15"/>
      <c r="AR45" s="15"/>
    </row>
    <row r="46" spans="2:44" ht="14.45" customHeight="1">
      <c r="B46" s="15"/>
      <c r="AR46" s="15"/>
    </row>
    <row r="47" spans="2:44" ht="14.45" customHeight="1">
      <c r="B47" s="15"/>
      <c r="AR47" s="15"/>
    </row>
    <row r="48" spans="2:44" ht="14.45" customHeight="1">
      <c r="B48" s="15"/>
      <c r="AR48" s="15"/>
    </row>
    <row r="49" spans="2:44" s="1" customFormat="1" ht="14.45" customHeight="1">
      <c r="B49" s="24"/>
      <c r="D49" s="33" t="s">
        <v>43</v>
      </c>
      <c r="E49" s="34"/>
      <c r="F49" s="34"/>
      <c r="G49" s="34"/>
      <c r="H49" s="34"/>
      <c r="I49" s="34"/>
      <c r="J49" s="34"/>
      <c r="K49" s="34"/>
      <c r="L49" s="34"/>
      <c r="M49" s="34"/>
      <c r="N49" s="34"/>
      <c r="O49" s="34"/>
      <c r="P49" s="34"/>
      <c r="Q49" s="34"/>
      <c r="R49" s="34"/>
      <c r="S49" s="34"/>
      <c r="T49" s="34"/>
      <c r="U49" s="34"/>
      <c r="V49" s="34"/>
      <c r="W49" s="34"/>
      <c r="X49" s="34"/>
      <c r="Y49" s="34"/>
      <c r="Z49" s="34"/>
      <c r="AA49" s="34"/>
      <c r="AB49" s="34"/>
      <c r="AC49" s="34"/>
      <c r="AD49" s="34"/>
      <c r="AE49" s="34"/>
      <c r="AF49" s="34"/>
      <c r="AG49" s="34"/>
      <c r="AH49" s="33" t="s">
        <v>44</v>
      </c>
      <c r="AI49" s="34"/>
      <c r="AJ49" s="34"/>
      <c r="AK49" s="34"/>
      <c r="AL49" s="34"/>
      <c r="AM49" s="34"/>
      <c r="AN49" s="34"/>
      <c r="AO49" s="34"/>
      <c r="AR49" s="24"/>
    </row>
    <row r="50" spans="2:44" ht="11.25">
      <c r="B50" s="15"/>
      <c r="AR50" s="15"/>
    </row>
    <row r="51" spans="2:44" ht="11.25">
      <c r="B51" s="15"/>
      <c r="AR51" s="15"/>
    </row>
    <row r="52" spans="2:44" ht="11.25">
      <c r="B52" s="15"/>
      <c r="AR52" s="15"/>
    </row>
    <row r="53" spans="2:44" ht="11.25">
      <c r="B53" s="15"/>
      <c r="AR53" s="15"/>
    </row>
    <row r="54" spans="2:44" ht="11.25">
      <c r="B54" s="15"/>
      <c r="AR54" s="15"/>
    </row>
    <row r="55" spans="2:44" ht="11.25">
      <c r="B55" s="15"/>
      <c r="AR55" s="15"/>
    </row>
    <row r="56" spans="2:44" ht="11.25">
      <c r="B56" s="15"/>
      <c r="AR56" s="15"/>
    </row>
    <row r="57" spans="2:44" ht="11.25">
      <c r="B57" s="15"/>
      <c r="AR57" s="15"/>
    </row>
    <row r="58" spans="2:44" ht="11.25">
      <c r="B58" s="15"/>
      <c r="AR58" s="15"/>
    </row>
    <row r="59" spans="2:44" ht="11.25">
      <c r="B59" s="15"/>
      <c r="AR59" s="15"/>
    </row>
    <row r="60" spans="2:44" s="1" customFormat="1">
      <c r="B60" s="24"/>
      <c r="D60" s="35" t="s">
        <v>45</v>
      </c>
      <c r="E60" s="26"/>
      <c r="F60" s="26"/>
      <c r="G60" s="26"/>
      <c r="H60" s="26"/>
      <c r="I60" s="26"/>
      <c r="J60" s="26"/>
      <c r="K60" s="26"/>
      <c r="L60" s="26"/>
      <c r="M60" s="26"/>
      <c r="N60" s="26"/>
      <c r="O60" s="26"/>
      <c r="P60" s="26"/>
      <c r="Q60" s="26"/>
      <c r="R60" s="26"/>
      <c r="S60" s="26"/>
      <c r="T60" s="26"/>
      <c r="U60" s="26"/>
      <c r="V60" s="35" t="s">
        <v>46</v>
      </c>
      <c r="W60" s="26"/>
      <c r="X60" s="26"/>
      <c r="Y60" s="26"/>
      <c r="Z60" s="26"/>
      <c r="AA60" s="26"/>
      <c r="AB60" s="26"/>
      <c r="AC60" s="26"/>
      <c r="AD60" s="26"/>
      <c r="AE60" s="26"/>
      <c r="AF60" s="26"/>
      <c r="AG60" s="26"/>
      <c r="AH60" s="35" t="s">
        <v>45</v>
      </c>
      <c r="AI60" s="26"/>
      <c r="AJ60" s="26"/>
      <c r="AK60" s="26"/>
      <c r="AL60" s="26"/>
      <c r="AM60" s="35" t="s">
        <v>46</v>
      </c>
      <c r="AN60" s="26"/>
      <c r="AO60" s="26"/>
      <c r="AR60" s="24"/>
    </row>
    <row r="61" spans="2:44" ht="11.25">
      <c r="B61" s="15"/>
      <c r="AR61" s="15"/>
    </row>
    <row r="62" spans="2:44" ht="11.25">
      <c r="B62" s="15"/>
      <c r="AR62" s="15"/>
    </row>
    <row r="63" spans="2:44" ht="11.25">
      <c r="B63" s="15"/>
      <c r="AR63" s="15"/>
    </row>
    <row r="64" spans="2:44" s="1" customFormat="1">
      <c r="B64" s="24"/>
      <c r="D64" s="33" t="s">
        <v>47</v>
      </c>
      <c r="E64" s="34"/>
      <c r="F64" s="34"/>
      <c r="G64" s="34"/>
      <c r="H64" s="34"/>
      <c r="I64" s="34"/>
      <c r="J64" s="34"/>
      <c r="K64" s="34"/>
      <c r="L64" s="34"/>
      <c r="M64" s="34"/>
      <c r="N64" s="34"/>
      <c r="O64" s="34"/>
      <c r="P64" s="34"/>
      <c r="Q64" s="34"/>
      <c r="R64" s="34"/>
      <c r="S64" s="34"/>
      <c r="T64" s="34"/>
      <c r="U64" s="34"/>
      <c r="V64" s="34"/>
      <c r="W64" s="34"/>
      <c r="X64" s="34"/>
      <c r="Y64" s="34"/>
      <c r="Z64" s="34"/>
      <c r="AA64" s="34"/>
      <c r="AB64" s="34"/>
      <c r="AC64" s="34"/>
      <c r="AD64" s="34"/>
      <c r="AE64" s="34"/>
      <c r="AF64" s="34"/>
      <c r="AG64" s="34"/>
      <c r="AH64" s="33" t="s">
        <v>48</v>
      </c>
      <c r="AI64" s="34"/>
      <c r="AJ64" s="34"/>
      <c r="AK64" s="34"/>
      <c r="AL64" s="34"/>
      <c r="AM64" s="34"/>
      <c r="AN64" s="34"/>
      <c r="AO64" s="34"/>
      <c r="AR64" s="24"/>
    </row>
    <row r="65" spans="2:44" ht="11.25">
      <c r="B65" s="15"/>
      <c r="AR65" s="15"/>
    </row>
    <row r="66" spans="2:44" ht="11.25">
      <c r="B66" s="15"/>
      <c r="AR66" s="15"/>
    </row>
    <row r="67" spans="2:44" ht="11.25">
      <c r="B67" s="15"/>
      <c r="AR67" s="15"/>
    </row>
    <row r="68" spans="2:44" ht="11.25">
      <c r="B68" s="15"/>
      <c r="AR68" s="15"/>
    </row>
    <row r="69" spans="2:44" ht="11.25">
      <c r="B69" s="15"/>
      <c r="AR69" s="15"/>
    </row>
    <row r="70" spans="2:44" ht="11.25">
      <c r="B70" s="15"/>
      <c r="AR70" s="15"/>
    </row>
    <row r="71" spans="2:44" ht="11.25">
      <c r="B71" s="15"/>
      <c r="AR71" s="15"/>
    </row>
    <row r="72" spans="2:44" ht="11.25">
      <c r="B72" s="15"/>
      <c r="AR72" s="15"/>
    </row>
    <row r="73" spans="2:44" ht="11.25">
      <c r="B73" s="15"/>
      <c r="AR73" s="15"/>
    </row>
    <row r="74" spans="2:44" ht="11.25">
      <c r="B74" s="15"/>
      <c r="AR74" s="15"/>
    </row>
    <row r="75" spans="2:44" s="1" customFormat="1">
      <c r="B75" s="24"/>
      <c r="D75" s="35" t="s">
        <v>45</v>
      </c>
      <c r="E75" s="26"/>
      <c r="F75" s="26"/>
      <c r="G75" s="26"/>
      <c r="H75" s="26"/>
      <c r="I75" s="26"/>
      <c r="J75" s="26"/>
      <c r="K75" s="26"/>
      <c r="L75" s="26"/>
      <c r="M75" s="26"/>
      <c r="N75" s="26"/>
      <c r="O75" s="26"/>
      <c r="P75" s="26"/>
      <c r="Q75" s="26"/>
      <c r="R75" s="26"/>
      <c r="S75" s="26"/>
      <c r="T75" s="26"/>
      <c r="U75" s="26"/>
      <c r="V75" s="35" t="s">
        <v>46</v>
      </c>
      <c r="W75" s="26"/>
      <c r="X75" s="26"/>
      <c r="Y75" s="26"/>
      <c r="Z75" s="26"/>
      <c r="AA75" s="26"/>
      <c r="AB75" s="26"/>
      <c r="AC75" s="26"/>
      <c r="AD75" s="26"/>
      <c r="AE75" s="26"/>
      <c r="AF75" s="26"/>
      <c r="AG75" s="26"/>
      <c r="AH75" s="35" t="s">
        <v>45</v>
      </c>
      <c r="AI75" s="26"/>
      <c r="AJ75" s="26"/>
      <c r="AK75" s="26"/>
      <c r="AL75" s="26"/>
      <c r="AM75" s="35" t="s">
        <v>46</v>
      </c>
      <c r="AN75" s="26"/>
      <c r="AO75" s="26"/>
      <c r="AR75" s="24"/>
    </row>
    <row r="76" spans="2:44" s="1" customFormat="1" ht="11.25">
      <c r="B76" s="24"/>
      <c r="AR76" s="24"/>
    </row>
    <row r="77" spans="2:44" s="1" customFormat="1" ht="6.95" customHeight="1">
      <c r="B77" s="36"/>
      <c r="C77" s="37"/>
      <c r="D77" s="37"/>
      <c r="E77" s="37"/>
      <c r="F77" s="37"/>
      <c r="G77" s="37"/>
      <c r="H77" s="37"/>
      <c r="I77" s="37"/>
      <c r="J77" s="37"/>
      <c r="K77" s="37"/>
      <c r="L77" s="37"/>
      <c r="M77" s="37"/>
      <c r="N77" s="37"/>
      <c r="O77" s="37"/>
      <c r="P77" s="37"/>
      <c r="Q77" s="37"/>
      <c r="R77" s="37"/>
      <c r="S77" s="37"/>
      <c r="T77" s="37"/>
      <c r="U77" s="37"/>
      <c r="V77" s="37"/>
      <c r="W77" s="37"/>
      <c r="X77" s="37"/>
      <c r="Y77" s="37"/>
      <c r="Z77" s="37"/>
      <c r="AA77" s="37"/>
      <c r="AB77" s="37"/>
      <c r="AC77" s="37"/>
      <c r="AD77" s="37"/>
      <c r="AE77" s="37"/>
      <c r="AF77" s="37"/>
      <c r="AG77" s="37"/>
      <c r="AH77" s="37"/>
      <c r="AI77" s="37"/>
      <c r="AJ77" s="37"/>
      <c r="AK77" s="37"/>
      <c r="AL77" s="37"/>
      <c r="AM77" s="37"/>
      <c r="AN77" s="37"/>
      <c r="AO77" s="37"/>
      <c r="AP77" s="37"/>
      <c r="AQ77" s="37"/>
      <c r="AR77" s="24"/>
    </row>
    <row r="81" spans="1:91" s="1" customFormat="1" ht="6.95" customHeight="1">
      <c r="B81" s="38"/>
      <c r="C81" s="39"/>
      <c r="D81" s="39"/>
      <c r="E81" s="39"/>
      <c r="F81" s="39"/>
      <c r="G81" s="39"/>
      <c r="H81" s="39"/>
      <c r="I81" s="39"/>
      <c r="J81" s="39"/>
      <c r="K81" s="39"/>
      <c r="L81" s="39"/>
      <c r="M81" s="39"/>
      <c r="N81" s="39"/>
      <c r="O81" s="39"/>
      <c r="P81" s="39"/>
      <c r="Q81" s="39"/>
      <c r="R81" s="39"/>
      <c r="S81" s="39"/>
      <c r="T81" s="39"/>
      <c r="U81" s="39"/>
      <c r="V81" s="39"/>
      <c r="W81" s="39"/>
      <c r="X81" s="39"/>
      <c r="Y81" s="39"/>
      <c r="Z81" s="39"/>
      <c r="AA81" s="39"/>
      <c r="AB81" s="39"/>
      <c r="AC81" s="39"/>
      <c r="AD81" s="39"/>
      <c r="AE81" s="39"/>
      <c r="AF81" s="39"/>
      <c r="AG81" s="39"/>
      <c r="AH81" s="39"/>
      <c r="AI81" s="39"/>
      <c r="AJ81" s="39"/>
      <c r="AK81" s="39"/>
      <c r="AL81" s="39"/>
      <c r="AM81" s="39"/>
      <c r="AN81" s="39"/>
      <c r="AO81" s="39"/>
      <c r="AP81" s="39"/>
      <c r="AQ81" s="39"/>
      <c r="AR81" s="24"/>
    </row>
    <row r="82" spans="1:91" s="1" customFormat="1" ht="24.95" customHeight="1">
      <c r="B82" s="24"/>
      <c r="C82" s="16" t="s">
        <v>49</v>
      </c>
      <c r="AR82" s="24"/>
    </row>
    <row r="83" spans="1:91" s="1" customFormat="1" ht="6.95" customHeight="1">
      <c r="B83" s="24"/>
      <c r="AR83" s="24"/>
    </row>
    <row r="84" spans="1:91" s="3" customFormat="1" ht="12" customHeight="1">
      <c r="B84" s="40"/>
      <c r="C84" s="21" t="s">
        <v>12</v>
      </c>
      <c r="L84" s="3" t="str">
        <f>K5</f>
        <v>2024</v>
      </c>
      <c r="AR84" s="40"/>
    </row>
    <row r="85" spans="1:91" s="4" customFormat="1" ht="36.950000000000003" customHeight="1">
      <c r="B85" s="41"/>
      <c r="C85" s="42" t="s">
        <v>14</v>
      </c>
      <c r="L85" s="160" t="str">
        <f>K6</f>
        <v>předpokládaný objem prací - údržba</v>
      </c>
      <c r="M85" s="161"/>
      <c r="N85" s="161"/>
      <c r="O85" s="161"/>
      <c r="P85" s="161"/>
      <c r="Q85" s="161"/>
      <c r="R85" s="161"/>
      <c r="S85" s="161"/>
      <c r="T85" s="161"/>
      <c r="U85" s="161"/>
      <c r="V85" s="161"/>
      <c r="W85" s="161"/>
      <c r="X85" s="161"/>
      <c r="Y85" s="161"/>
      <c r="Z85" s="161"/>
      <c r="AA85" s="161"/>
      <c r="AB85" s="161"/>
      <c r="AC85" s="161"/>
      <c r="AD85" s="161"/>
      <c r="AE85" s="161"/>
      <c r="AF85" s="161"/>
      <c r="AG85" s="161"/>
      <c r="AH85" s="161"/>
      <c r="AI85" s="161"/>
      <c r="AJ85" s="161"/>
      <c r="AR85" s="41"/>
    </row>
    <row r="86" spans="1:91" s="1" customFormat="1" ht="6.95" customHeight="1">
      <c r="B86" s="24"/>
      <c r="AR86" s="24"/>
    </row>
    <row r="87" spans="1:91" s="1" customFormat="1" ht="12" customHeight="1">
      <c r="B87" s="24"/>
      <c r="C87" s="21" t="s">
        <v>18</v>
      </c>
      <c r="L87" s="43" t="str">
        <f>IF(K8="","",K8)</f>
        <v xml:space="preserve"> </v>
      </c>
      <c r="AI87" s="21" t="s">
        <v>20</v>
      </c>
      <c r="AM87" s="162" t="str">
        <f>IF(AN8= "","",AN8)</f>
        <v>12. 3. 2024</v>
      </c>
      <c r="AN87" s="162"/>
      <c r="AR87" s="24"/>
    </row>
    <row r="88" spans="1:91" s="1" customFormat="1" ht="6.95" customHeight="1">
      <c r="B88" s="24"/>
      <c r="AR88" s="24"/>
    </row>
    <row r="89" spans="1:91" s="1" customFormat="1" ht="15.2" customHeight="1">
      <c r="B89" s="24"/>
      <c r="C89" s="21" t="s">
        <v>22</v>
      </c>
      <c r="L89" s="3" t="str">
        <f>IF(E11= "","",E11)</f>
        <v xml:space="preserve"> </v>
      </c>
      <c r="AI89" s="21" t="s">
        <v>26</v>
      </c>
      <c r="AM89" s="163" t="str">
        <f>IF(E17="","",E17)</f>
        <v xml:space="preserve"> </v>
      </c>
      <c r="AN89" s="164"/>
      <c r="AO89" s="164"/>
      <c r="AP89" s="164"/>
      <c r="AR89" s="24"/>
      <c r="AS89" s="165" t="s">
        <v>50</v>
      </c>
      <c r="AT89" s="166"/>
      <c r="AU89" s="45"/>
      <c r="AV89" s="45"/>
      <c r="AW89" s="45"/>
      <c r="AX89" s="45"/>
      <c r="AY89" s="45"/>
      <c r="AZ89" s="45"/>
      <c r="BA89" s="45"/>
      <c r="BB89" s="45"/>
      <c r="BC89" s="45"/>
      <c r="BD89" s="46"/>
    </row>
    <row r="90" spans="1:91" s="1" customFormat="1" ht="15.2" customHeight="1">
      <c r="B90" s="24"/>
      <c r="C90" s="21" t="s">
        <v>25</v>
      </c>
      <c r="L90" s="3" t="str">
        <f>IF(E14="","",E14)</f>
        <v xml:space="preserve"> </v>
      </c>
      <c r="AI90" s="21" t="s">
        <v>28</v>
      </c>
      <c r="AM90" s="163" t="str">
        <f>IF(E20="","",E20)</f>
        <v xml:space="preserve"> </v>
      </c>
      <c r="AN90" s="164"/>
      <c r="AO90" s="164"/>
      <c r="AP90" s="164"/>
      <c r="AR90" s="24"/>
      <c r="AS90" s="167"/>
      <c r="AT90" s="168"/>
      <c r="BD90" s="48"/>
    </row>
    <row r="91" spans="1:91" s="1" customFormat="1" ht="10.9" customHeight="1">
      <c r="B91" s="24"/>
      <c r="AR91" s="24"/>
      <c r="AS91" s="167"/>
      <c r="AT91" s="168"/>
      <c r="BD91" s="48"/>
    </row>
    <row r="92" spans="1:91" s="1" customFormat="1" ht="29.25" customHeight="1">
      <c r="B92" s="24"/>
      <c r="C92" s="169" t="s">
        <v>51</v>
      </c>
      <c r="D92" s="170"/>
      <c r="E92" s="170"/>
      <c r="F92" s="170"/>
      <c r="G92" s="170"/>
      <c r="H92" s="49"/>
      <c r="I92" s="171" t="s">
        <v>52</v>
      </c>
      <c r="J92" s="170"/>
      <c r="K92" s="170"/>
      <c r="L92" s="170"/>
      <c r="M92" s="170"/>
      <c r="N92" s="170"/>
      <c r="O92" s="170"/>
      <c r="P92" s="170"/>
      <c r="Q92" s="170"/>
      <c r="R92" s="170"/>
      <c r="S92" s="170"/>
      <c r="T92" s="170"/>
      <c r="U92" s="170"/>
      <c r="V92" s="170"/>
      <c r="W92" s="170"/>
      <c r="X92" s="170"/>
      <c r="Y92" s="170"/>
      <c r="Z92" s="170"/>
      <c r="AA92" s="170"/>
      <c r="AB92" s="170"/>
      <c r="AC92" s="170"/>
      <c r="AD92" s="170"/>
      <c r="AE92" s="170"/>
      <c r="AF92" s="170"/>
      <c r="AG92" s="172" t="s">
        <v>53</v>
      </c>
      <c r="AH92" s="170"/>
      <c r="AI92" s="170"/>
      <c r="AJ92" s="170"/>
      <c r="AK92" s="170"/>
      <c r="AL92" s="170"/>
      <c r="AM92" s="170"/>
      <c r="AN92" s="171" t="s">
        <v>54</v>
      </c>
      <c r="AO92" s="170"/>
      <c r="AP92" s="173"/>
      <c r="AQ92" s="50" t="s">
        <v>55</v>
      </c>
      <c r="AR92" s="24"/>
      <c r="AS92" s="51" t="s">
        <v>56</v>
      </c>
      <c r="AT92" s="52" t="s">
        <v>57</v>
      </c>
      <c r="AU92" s="52" t="s">
        <v>58</v>
      </c>
      <c r="AV92" s="52" t="s">
        <v>59</v>
      </c>
      <c r="AW92" s="52" t="s">
        <v>60</v>
      </c>
      <c r="AX92" s="52" t="s">
        <v>61</v>
      </c>
      <c r="AY92" s="52" t="s">
        <v>62</v>
      </c>
      <c r="AZ92" s="52" t="s">
        <v>63</v>
      </c>
      <c r="BA92" s="52" t="s">
        <v>64</v>
      </c>
      <c r="BB92" s="52" t="s">
        <v>65</v>
      </c>
      <c r="BC92" s="52" t="s">
        <v>66</v>
      </c>
      <c r="BD92" s="53" t="s">
        <v>67</v>
      </c>
    </row>
    <row r="93" spans="1:91" s="1" customFormat="1" ht="10.9" customHeight="1">
      <c r="B93" s="24"/>
      <c r="AR93" s="24"/>
      <c r="AS93" s="54"/>
      <c r="AT93" s="45"/>
      <c r="AU93" s="45"/>
      <c r="AV93" s="45"/>
      <c r="AW93" s="45"/>
      <c r="AX93" s="45"/>
      <c r="AY93" s="45"/>
      <c r="AZ93" s="45"/>
      <c r="BA93" s="45"/>
      <c r="BB93" s="45"/>
      <c r="BC93" s="45"/>
      <c r="BD93" s="46"/>
    </row>
    <row r="94" spans="1:91" s="5" customFormat="1" ht="32.450000000000003" customHeight="1">
      <c r="B94" s="55"/>
      <c r="C94" s="56" t="s">
        <v>68</v>
      </c>
      <c r="D94" s="57"/>
      <c r="E94" s="57"/>
      <c r="F94" s="57"/>
      <c r="G94" s="57"/>
      <c r="H94" s="57"/>
      <c r="I94" s="57"/>
      <c r="J94" s="57"/>
      <c r="K94" s="57"/>
      <c r="L94" s="57"/>
      <c r="M94" s="57"/>
      <c r="N94" s="57"/>
      <c r="O94" s="57"/>
      <c r="P94" s="57"/>
      <c r="Q94" s="57"/>
      <c r="R94" s="57"/>
      <c r="S94" s="57"/>
      <c r="T94" s="57"/>
      <c r="U94" s="57"/>
      <c r="V94" s="57"/>
      <c r="W94" s="57"/>
      <c r="X94" s="57"/>
      <c r="Y94" s="57"/>
      <c r="Z94" s="57"/>
      <c r="AA94" s="57"/>
      <c r="AB94" s="57"/>
      <c r="AC94" s="57"/>
      <c r="AD94" s="57"/>
      <c r="AE94" s="57"/>
      <c r="AF94" s="57"/>
      <c r="AG94" s="177">
        <f>ROUND(SUM(AG95:AG96),2)</f>
        <v>276580752.50999999</v>
      </c>
      <c r="AH94" s="177"/>
      <c r="AI94" s="177"/>
      <c r="AJ94" s="177"/>
      <c r="AK94" s="177"/>
      <c r="AL94" s="177"/>
      <c r="AM94" s="177"/>
      <c r="AN94" s="178">
        <f>SUM(AG94,AT94)</f>
        <v>334662710.53999996</v>
      </c>
      <c r="AO94" s="178"/>
      <c r="AP94" s="178"/>
      <c r="AQ94" s="59" t="s">
        <v>1</v>
      </c>
      <c r="AR94" s="55"/>
      <c r="AS94" s="60">
        <f>ROUND(SUM(AS95:AS96),2)</f>
        <v>0</v>
      </c>
      <c r="AT94" s="61">
        <f>ROUND(SUM(AV94:AW94),2)</f>
        <v>58081958.030000001</v>
      </c>
      <c r="AU94" s="62">
        <f>ROUND(SUM(AU95:AU96),5)</f>
        <v>68617.873749999999</v>
      </c>
      <c r="AV94" s="61">
        <f>ROUND(AZ94*L29,2)</f>
        <v>58081958.030000001</v>
      </c>
      <c r="AW94" s="61">
        <f>ROUND(BA94*L30,2)</f>
        <v>0</v>
      </c>
      <c r="AX94" s="61">
        <f>ROUND(BB94*L29,2)</f>
        <v>0</v>
      </c>
      <c r="AY94" s="61">
        <f>ROUND(BC94*L30,2)</f>
        <v>0</v>
      </c>
      <c r="AZ94" s="61">
        <f>ROUND(SUM(AZ95:AZ96),2)</f>
        <v>276580752.50999999</v>
      </c>
      <c r="BA94" s="61">
        <f>ROUND(SUM(BA95:BA96),2)</f>
        <v>0</v>
      </c>
      <c r="BB94" s="61">
        <f>ROUND(SUM(BB95:BB96),2)</f>
        <v>0</v>
      </c>
      <c r="BC94" s="61">
        <f>ROUND(SUM(BC95:BC96),2)</f>
        <v>0</v>
      </c>
      <c r="BD94" s="63">
        <f>ROUND(SUM(BD95:BD96),2)</f>
        <v>0</v>
      </c>
      <c r="BS94" s="64" t="s">
        <v>69</v>
      </c>
      <c r="BT94" s="64" t="s">
        <v>70</v>
      </c>
      <c r="BU94" s="65" t="s">
        <v>71</v>
      </c>
      <c r="BV94" s="64" t="s">
        <v>72</v>
      </c>
      <c r="BW94" s="64" t="s">
        <v>4</v>
      </c>
      <c r="BX94" s="64" t="s">
        <v>73</v>
      </c>
      <c r="CL94" s="64" t="s">
        <v>1</v>
      </c>
    </row>
    <row r="95" spans="1:91" s="6" customFormat="1" ht="16.5" customHeight="1">
      <c r="A95" s="66" t="s">
        <v>74</v>
      </c>
      <c r="B95" s="67"/>
      <c r="C95" s="68"/>
      <c r="D95" s="176" t="s">
        <v>75</v>
      </c>
      <c r="E95" s="176"/>
      <c r="F95" s="176"/>
      <c r="G95" s="176"/>
      <c r="H95" s="176"/>
      <c r="I95" s="69"/>
      <c r="J95" s="176" t="s">
        <v>76</v>
      </c>
      <c r="K95" s="176"/>
      <c r="L95" s="176"/>
      <c r="M95" s="176"/>
      <c r="N95" s="176"/>
      <c r="O95" s="176"/>
      <c r="P95" s="176"/>
      <c r="Q95" s="176"/>
      <c r="R95" s="176"/>
      <c r="S95" s="176"/>
      <c r="T95" s="176"/>
      <c r="U95" s="176"/>
      <c r="V95" s="176"/>
      <c r="W95" s="176"/>
      <c r="X95" s="176"/>
      <c r="Y95" s="176"/>
      <c r="Z95" s="176"/>
      <c r="AA95" s="176"/>
      <c r="AB95" s="176"/>
      <c r="AC95" s="176"/>
      <c r="AD95" s="176"/>
      <c r="AE95" s="176"/>
      <c r="AF95" s="176"/>
      <c r="AG95" s="174">
        <f>'1 - ÚOŽI'!J30</f>
        <v>264036483.47</v>
      </c>
      <c r="AH95" s="175"/>
      <c r="AI95" s="175"/>
      <c r="AJ95" s="175"/>
      <c r="AK95" s="175"/>
      <c r="AL95" s="175"/>
      <c r="AM95" s="175"/>
      <c r="AN95" s="174">
        <f>SUM(AG95,AT95)</f>
        <v>319484145</v>
      </c>
      <c r="AO95" s="175"/>
      <c r="AP95" s="175"/>
      <c r="AQ95" s="70" t="s">
        <v>77</v>
      </c>
      <c r="AR95" s="67"/>
      <c r="AS95" s="71">
        <v>0</v>
      </c>
      <c r="AT95" s="72">
        <f>ROUND(SUM(AV95:AW95),2)</f>
        <v>55447661.530000001</v>
      </c>
      <c r="AU95" s="73">
        <f>'1 - ÚOŽI'!P117</f>
        <v>51289.513640000005</v>
      </c>
      <c r="AV95" s="72">
        <f>'1 - ÚOŽI'!J33</f>
        <v>55447661.530000001</v>
      </c>
      <c r="AW95" s="72">
        <f>'1 - ÚOŽI'!J34</f>
        <v>0</v>
      </c>
      <c r="AX95" s="72">
        <f>'1 - ÚOŽI'!J35</f>
        <v>0</v>
      </c>
      <c r="AY95" s="72">
        <f>'1 - ÚOŽI'!J36</f>
        <v>0</v>
      </c>
      <c r="AZ95" s="72">
        <f>'1 - ÚOŽI'!F33</f>
        <v>264036483.47</v>
      </c>
      <c r="BA95" s="72">
        <f>'1 - ÚOŽI'!F34</f>
        <v>0</v>
      </c>
      <c r="BB95" s="72">
        <f>'1 - ÚOŽI'!F35</f>
        <v>0</v>
      </c>
      <c r="BC95" s="72">
        <f>'1 - ÚOŽI'!F36</f>
        <v>0</v>
      </c>
      <c r="BD95" s="74">
        <f>'1 - ÚOŽI'!F37</f>
        <v>0</v>
      </c>
      <c r="BT95" s="75" t="s">
        <v>75</v>
      </c>
      <c r="BV95" s="75" t="s">
        <v>72</v>
      </c>
      <c r="BW95" s="75" t="s">
        <v>78</v>
      </c>
      <c r="BX95" s="75" t="s">
        <v>4</v>
      </c>
      <c r="CL95" s="75" t="s">
        <v>1</v>
      </c>
      <c r="CM95" s="75" t="s">
        <v>79</v>
      </c>
    </row>
    <row r="96" spans="1:91" s="6" customFormat="1" ht="16.5" customHeight="1">
      <c r="A96" s="66" t="s">
        <v>74</v>
      </c>
      <c r="B96" s="67"/>
      <c r="C96" s="68"/>
      <c r="D96" s="176" t="s">
        <v>79</v>
      </c>
      <c r="E96" s="176"/>
      <c r="F96" s="176"/>
      <c r="G96" s="176"/>
      <c r="H96" s="176"/>
      <c r="I96" s="69"/>
      <c r="J96" s="176" t="s">
        <v>80</v>
      </c>
      <c r="K96" s="176"/>
      <c r="L96" s="176"/>
      <c r="M96" s="176"/>
      <c r="N96" s="176"/>
      <c r="O96" s="176"/>
      <c r="P96" s="176"/>
      <c r="Q96" s="176"/>
      <c r="R96" s="176"/>
      <c r="S96" s="176"/>
      <c r="T96" s="176"/>
      <c r="U96" s="176"/>
      <c r="V96" s="176"/>
      <c r="W96" s="176"/>
      <c r="X96" s="176"/>
      <c r="Y96" s="176"/>
      <c r="Z96" s="176"/>
      <c r="AA96" s="176"/>
      <c r="AB96" s="176"/>
      <c r="AC96" s="176"/>
      <c r="AD96" s="176"/>
      <c r="AE96" s="176"/>
      <c r="AF96" s="176"/>
      <c r="AG96" s="174">
        <f>'2 - ÚRS'!J30</f>
        <v>12544269.039999999</v>
      </c>
      <c r="AH96" s="175"/>
      <c r="AI96" s="175"/>
      <c r="AJ96" s="175"/>
      <c r="AK96" s="175"/>
      <c r="AL96" s="175"/>
      <c r="AM96" s="175"/>
      <c r="AN96" s="174">
        <f>SUM(AG96,AT96)</f>
        <v>15178565.539999999</v>
      </c>
      <c r="AO96" s="175"/>
      <c r="AP96" s="175"/>
      <c r="AQ96" s="70" t="s">
        <v>77</v>
      </c>
      <c r="AR96" s="67"/>
      <c r="AS96" s="76">
        <v>0</v>
      </c>
      <c r="AT96" s="77">
        <f>ROUND(SUM(AV96:AW96),2)</f>
        <v>2634296.5</v>
      </c>
      <c r="AU96" s="78">
        <f>'2 - ÚRS'!P117</f>
        <v>17328.360105999996</v>
      </c>
      <c r="AV96" s="77">
        <f>'2 - ÚRS'!J33</f>
        <v>2634296.5</v>
      </c>
      <c r="AW96" s="77">
        <f>'2 - ÚRS'!J34</f>
        <v>0</v>
      </c>
      <c r="AX96" s="77">
        <f>'2 - ÚRS'!J35</f>
        <v>0</v>
      </c>
      <c r="AY96" s="77">
        <f>'2 - ÚRS'!J36</f>
        <v>0</v>
      </c>
      <c r="AZ96" s="77">
        <f>'2 - ÚRS'!F33</f>
        <v>12544269.039999999</v>
      </c>
      <c r="BA96" s="77">
        <f>'2 - ÚRS'!F34</f>
        <v>0</v>
      </c>
      <c r="BB96" s="77">
        <f>'2 - ÚRS'!F35</f>
        <v>0</v>
      </c>
      <c r="BC96" s="77">
        <f>'2 - ÚRS'!F36</f>
        <v>0</v>
      </c>
      <c r="BD96" s="79">
        <f>'2 - ÚRS'!F37</f>
        <v>0</v>
      </c>
      <c r="BT96" s="75" t="s">
        <v>75</v>
      </c>
      <c r="BV96" s="75" t="s">
        <v>72</v>
      </c>
      <c r="BW96" s="75" t="s">
        <v>81</v>
      </c>
      <c r="BX96" s="75" t="s">
        <v>4</v>
      </c>
      <c r="CL96" s="75" t="s">
        <v>1</v>
      </c>
      <c r="CM96" s="75" t="s">
        <v>79</v>
      </c>
    </row>
    <row r="97" spans="2:44" s="1" customFormat="1" ht="30" customHeight="1">
      <c r="B97" s="24"/>
      <c r="AR97" s="24"/>
    </row>
    <row r="98" spans="2:44" s="1" customFormat="1" ht="6.95" customHeight="1">
      <c r="B98" s="36"/>
      <c r="C98" s="37"/>
      <c r="D98" s="37"/>
      <c r="E98" s="37"/>
      <c r="F98" s="37"/>
      <c r="G98" s="37"/>
      <c r="H98" s="37"/>
      <c r="I98" s="37"/>
      <c r="J98" s="37"/>
      <c r="K98" s="37"/>
      <c r="L98" s="37"/>
      <c r="M98" s="37"/>
      <c r="N98" s="37"/>
      <c r="O98" s="37"/>
      <c r="P98" s="37"/>
      <c r="Q98" s="37"/>
      <c r="R98" s="37"/>
      <c r="S98" s="37"/>
      <c r="T98" s="37"/>
      <c r="U98" s="37"/>
      <c r="V98" s="37"/>
      <c r="W98" s="37"/>
      <c r="X98" s="37"/>
      <c r="Y98" s="37"/>
      <c r="Z98" s="37"/>
      <c r="AA98" s="37"/>
      <c r="AB98" s="37"/>
      <c r="AC98" s="37"/>
      <c r="AD98" s="37"/>
      <c r="AE98" s="37"/>
      <c r="AF98" s="37"/>
      <c r="AG98" s="37"/>
      <c r="AH98" s="37"/>
      <c r="AI98" s="37"/>
      <c r="AJ98" s="37"/>
      <c r="AK98" s="37"/>
      <c r="AL98" s="37"/>
      <c r="AM98" s="37"/>
      <c r="AN98" s="37"/>
      <c r="AO98" s="37"/>
      <c r="AP98" s="37"/>
      <c r="AQ98" s="37"/>
      <c r="AR98" s="24"/>
    </row>
  </sheetData>
  <mergeCells count="44">
    <mergeCell ref="AR2:BE2"/>
    <mergeCell ref="AN96:AP96"/>
    <mergeCell ref="AG96:AM96"/>
    <mergeCell ref="D96:H96"/>
    <mergeCell ref="J96:AF96"/>
    <mergeCell ref="AG94:AM94"/>
    <mergeCell ref="AN94:AP94"/>
    <mergeCell ref="C92:G92"/>
    <mergeCell ref="I92:AF92"/>
    <mergeCell ref="AG92:AM92"/>
    <mergeCell ref="AN92:AP92"/>
    <mergeCell ref="AN95:AP95"/>
    <mergeCell ref="AG95:AM95"/>
    <mergeCell ref="D95:H95"/>
    <mergeCell ref="J95:AF95"/>
    <mergeCell ref="L85:AJ85"/>
    <mergeCell ref="AM87:AN87"/>
    <mergeCell ref="AM89:AP89"/>
    <mergeCell ref="AS89:AT91"/>
    <mergeCell ref="AM90:AP90"/>
    <mergeCell ref="W33:AE33"/>
    <mergeCell ref="AK33:AO33"/>
    <mergeCell ref="L33:P33"/>
    <mergeCell ref="X35:AB35"/>
    <mergeCell ref="AK35:AO35"/>
    <mergeCell ref="W31:AE31"/>
    <mergeCell ref="AK31:AO31"/>
    <mergeCell ref="L31:P31"/>
    <mergeCell ref="W32:AE32"/>
    <mergeCell ref="AK32:AO32"/>
    <mergeCell ref="L32:P32"/>
    <mergeCell ref="W29:AE29"/>
    <mergeCell ref="AK29:AO29"/>
    <mergeCell ref="L29:P29"/>
    <mergeCell ref="W30:AE30"/>
    <mergeCell ref="AK30:AO30"/>
    <mergeCell ref="L30:P30"/>
    <mergeCell ref="K5:AJ5"/>
    <mergeCell ref="K6:AJ6"/>
    <mergeCell ref="E23:AN23"/>
    <mergeCell ref="AK26:AO26"/>
    <mergeCell ref="L28:P28"/>
    <mergeCell ref="W28:AE28"/>
    <mergeCell ref="AK28:AO28"/>
  </mergeCells>
  <hyperlinks>
    <hyperlink ref="A95" location="'1 - ÚOŽI'!C2" display="/" xr:uid="{00000000-0004-0000-0000-000000000000}"/>
    <hyperlink ref="A96" location="'2 - ÚRS'!C2" display="/" xr:uid="{00000000-0004-0000-0000-000001000000}"/>
  </hyperlink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1:BM1263"/>
  <sheetViews>
    <sheetView showGridLines="0" tabSelected="1" topLeftCell="A9" workbookViewId="0">
      <selection activeCell="X27" sqref="X27"/>
    </sheetView>
  </sheetViews>
  <sheetFormatPr defaultRowHeight="12.75"/>
  <cols>
    <col min="1" max="1" width="8.33203125" customWidth="1"/>
    <col min="2" max="2" width="1.1640625" customWidth="1"/>
    <col min="3" max="3" width="4.1640625" customWidth="1"/>
    <col min="4" max="4" width="4.33203125" customWidth="1"/>
    <col min="5" max="5" width="17.1640625" customWidth="1"/>
    <col min="6" max="6" width="50.83203125" customWidth="1"/>
    <col min="7" max="7" width="7.5" customWidth="1"/>
    <col min="8" max="8" width="14" customWidth="1"/>
    <col min="9" max="9" width="15.83203125" customWidth="1"/>
    <col min="10" max="11" width="22.33203125"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1" spans="2:46" ht="11.25"/>
    <row r="2" spans="2:46" ht="36.950000000000003" customHeight="1">
      <c r="L2" s="179" t="s">
        <v>5</v>
      </c>
      <c r="M2" s="147"/>
      <c r="N2" s="147"/>
      <c r="O2" s="147"/>
      <c r="P2" s="147"/>
      <c r="Q2" s="147"/>
      <c r="R2" s="147"/>
      <c r="S2" s="147"/>
      <c r="T2" s="147"/>
      <c r="U2" s="147"/>
      <c r="V2" s="147"/>
      <c r="AT2" s="12" t="s">
        <v>78</v>
      </c>
    </row>
    <row r="3" spans="2:46" ht="6.95" customHeight="1">
      <c r="B3" s="13"/>
      <c r="C3" s="14"/>
      <c r="D3" s="14"/>
      <c r="E3" s="14"/>
      <c r="F3" s="14"/>
      <c r="G3" s="14"/>
      <c r="H3" s="14"/>
      <c r="I3" s="14"/>
      <c r="J3" s="14"/>
      <c r="K3" s="14"/>
      <c r="L3" s="15"/>
      <c r="AT3" s="12" t="s">
        <v>79</v>
      </c>
    </row>
    <row r="4" spans="2:46" ht="24.95" customHeight="1">
      <c r="B4" s="15"/>
      <c r="D4" s="16" t="s">
        <v>82</v>
      </c>
      <c r="L4" s="15"/>
      <c r="M4" s="80" t="s">
        <v>10</v>
      </c>
      <c r="AT4" s="12" t="s">
        <v>3</v>
      </c>
    </row>
    <row r="5" spans="2:46" ht="6.95" customHeight="1">
      <c r="B5" s="15"/>
      <c r="L5" s="15"/>
    </row>
    <row r="6" spans="2:46" ht="12" customHeight="1">
      <c r="B6" s="15"/>
      <c r="D6" s="21" t="s">
        <v>14</v>
      </c>
      <c r="L6" s="15"/>
    </row>
    <row r="7" spans="2:46" ht="16.5" customHeight="1">
      <c r="B7" s="15"/>
      <c r="E7" s="180" t="str">
        <f>'Rekapitulace stavby'!K6</f>
        <v>předpokládaný objem prací - údržba</v>
      </c>
      <c r="F7" s="181"/>
      <c r="G7" s="181"/>
      <c r="H7" s="181"/>
      <c r="L7" s="15"/>
    </row>
    <row r="8" spans="2:46" s="1" customFormat="1" ht="12" customHeight="1">
      <c r="B8" s="24"/>
      <c r="D8" s="21" t="s">
        <v>83</v>
      </c>
      <c r="L8" s="24"/>
    </row>
    <row r="9" spans="2:46" s="1" customFormat="1" ht="16.5" customHeight="1">
      <c r="B9" s="24"/>
      <c r="E9" s="160" t="s">
        <v>84</v>
      </c>
      <c r="F9" s="182"/>
      <c r="G9" s="182"/>
      <c r="H9" s="182"/>
      <c r="L9" s="24"/>
    </row>
    <row r="10" spans="2:46" s="1" customFormat="1" ht="11.25">
      <c r="B10" s="24"/>
      <c r="L10" s="24"/>
    </row>
    <row r="11" spans="2:46" s="1" customFormat="1" ht="12" customHeight="1">
      <c r="B11" s="24"/>
      <c r="D11" s="21" t="s">
        <v>16</v>
      </c>
      <c r="F11" s="19" t="s">
        <v>1</v>
      </c>
      <c r="I11" s="21" t="s">
        <v>17</v>
      </c>
      <c r="J11" s="19" t="s">
        <v>1</v>
      </c>
      <c r="L11" s="24"/>
    </row>
    <row r="12" spans="2:46" s="1" customFormat="1" ht="12" customHeight="1">
      <c r="B12" s="24"/>
      <c r="D12" s="21" t="s">
        <v>18</v>
      </c>
      <c r="F12" s="19" t="s">
        <v>19</v>
      </c>
      <c r="I12" s="21" t="s">
        <v>20</v>
      </c>
      <c r="J12" s="44" t="str">
        <f>'Rekapitulace stavby'!AN8</f>
        <v>12. 3. 2024</v>
      </c>
      <c r="L12" s="24"/>
    </row>
    <row r="13" spans="2:46" s="1" customFormat="1" ht="10.9" customHeight="1">
      <c r="B13" s="24"/>
      <c r="L13" s="24"/>
    </row>
    <row r="14" spans="2:46" s="1" customFormat="1" ht="12" customHeight="1">
      <c r="B14" s="24"/>
      <c r="D14" s="21" t="s">
        <v>22</v>
      </c>
      <c r="I14" s="21" t="s">
        <v>23</v>
      </c>
      <c r="J14" s="19" t="str">
        <f>IF('Rekapitulace stavby'!AN10="","",'Rekapitulace stavby'!AN10)</f>
        <v/>
      </c>
      <c r="L14" s="24"/>
    </row>
    <row r="15" spans="2:46" s="1" customFormat="1" ht="18" customHeight="1">
      <c r="B15" s="24"/>
      <c r="E15" s="19" t="str">
        <f>IF('Rekapitulace stavby'!E11="","",'Rekapitulace stavby'!E11)</f>
        <v xml:space="preserve"> </v>
      </c>
      <c r="I15" s="21" t="s">
        <v>24</v>
      </c>
      <c r="J15" s="19" t="str">
        <f>IF('Rekapitulace stavby'!AN11="","",'Rekapitulace stavby'!AN11)</f>
        <v/>
      </c>
      <c r="L15" s="24"/>
    </row>
    <row r="16" spans="2:46" s="1" customFormat="1" ht="6.95" customHeight="1">
      <c r="B16" s="24"/>
      <c r="L16" s="24"/>
    </row>
    <row r="17" spans="2:12" s="1" customFormat="1" ht="12" customHeight="1">
      <c r="B17" s="24"/>
      <c r="D17" s="21" t="s">
        <v>25</v>
      </c>
      <c r="I17" s="21" t="s">
        <v>23</v>
      </c>
      <c r="J17" s="19" t="str">
        <f>'Rekapitulace stavby'!AN13</f>
        <v/>
      </c>
      <c r="L17" s="24"/>
    </row>
    <row r="18" spans="2:12" s="1" customFormat="1" ht="18" customHeight="1">
      <c r="B18" s="24"/>
      <c r="E18" s="146" t="str">
        <f>'Rekapitulace stavby'!E14</f>
        <v xml:space="preserve"> </v>
      </c>
      <c r="F18" s="146"/>
      <c r="G18" s="146"/>
      <c r="H18" s="146"/>
      <c r="I18" s="21" t="s">
        <v>24</v>
      </c>
      <c r="J18" s="19" t="str">
        <f>'Rekapitulace stavby'!AN14</f>
        <v/>
      </c>
      <c r="L18" s="24"/>
    </row>
    <row r="19" spans="2:12" s="1" customFormat="1" ht="6.95" customHeight="1">
      <c r="B19" s="24"/>
      <c r="L19" s="24"/>
    </row>
    <row r="20" spans="2:12" s="1" customFormat="1" ht="12" customHeight="1">
      <c r="B20" s="24"/>
      <c r="D20" s="21" t="s">
        <v>26</v>
      </c>
      <c r="I20" s="21" t="s">
        <v>23</v>
      </c>
      <c r="J20" s="19" t="str">
        <f>IF('Rekapitulace stavby'!AN16="","",'Rekapitulace stavby'!AN16)</f>
        <v/>
      </c>
      <c r="L20" s="24"/>
    </row>
    <row r="21" spans="2:12" s="1" customFormat="1" ht="18" customHeight="1">
      <c r="B21" s="24"/>
      <c r="E21" s="19" t="str">
        <f>IF('Rekapitulace stavby'!E17="","",'Rekapitulace stavby'!E17)</f>
        <v xml:space="preserve"> </v>
      </c>
      <c r="I21" s="21" t="s">
        <v>24</v>
      </c>
      <c r="J21" s="19" t="str">
        <f>IF('Rekapitulace stavby'!AN17="","",'Rekapitulace stavby'!AN17)</f>
        <v/>
      </c>
      <c r="L21" s="24"/>
    </row>
    <row r="22" spans="2:12" s="1" customFormat="1" ht="6.95" customHeight="1">
      <c r="B22" s="24"/>
      <c r="L22" s="24"/>
    </row>
    <row r="23" spans="2:12" s="1" customFormat="1" ht="12" customHeight="1">
      <c r="B23" s="24"/>
      <c r="D23" s="21" t="s">
        <v>28</v>
      </c>
      <c r="I23" s="21" t="s">
        <v>23</v>
      </c>
      <c r="J23" s="19" t="str">
        <f>IF('Rekapitulace stavby'!AN19="","",'Rekapitulace stavby'!AN19)</f>
        <v/>
      </c>
      <c r="L23" s="24"/>
    </row>
    <row r="24" spans="2:12" s="1" customFormat="1" ht="18" customHeight="1">
      <c r="B24" s="24"/>
      <c r="E24" s="19" t="str">
        <f>IF('Rekapitulace stavby'!E20="","",'Rekapitulace stavby'!E20)</f>
        <v xml:space="preserve"> </v>
      </c>
      <c r="I24" s="21" t="s">
        <v>24</v>
      </c>
      <c r="J24" s="19" t="str">
        <f>IF('Rekapitulace stavby'!AN20="","",'Rekapitulace stavby'!AN20)</f>
        <v/>
      </c>
      <c r="L24" s="24"/>
    </row>
    <row r="25" spans="2:12" s="1" customFormat="1" ht="6.95" customHeight="1">
      <c r="B25" s="24"/>
      <c r="L25" s="24"/>
    </row>
    <row r="26" spans="2:12" s="1" customFormat="1" ht="12" customHeight="1">
      <c r="B26" s="24"/>
      <c r="D26" s="21" t="s">
        <v>29</v>
      </c>
      <c r="L26" s="24"/>
    </row>
    <row r="27" spans="2:12" s="7" customFormat="1" ht="16.5" customHeight="1">
      <c r="B27" s="81"/>
      <c r="E27" s="149" t="s">
        <v>1</v>
      </c>
      <c r="F27" s="149"/>
      <c r="G27" s="149"/>
      <c r="H27" s="149"/>
      <c r="L27" s="81"/>
    </row>
    <row r="28" spans="2:12" s="1" customFormat="1" ht="6.95" customHeight="1">
      <c r="B28" s="24"/>
      <c r="L28" s="24"/>
    </row>
    <row r="29" spans="2:12" s="1" customFormat="1" ht="6.95" customHeight="1">
      <c r="B29" s="24"/>
      <c r="D29" s="45"/>
      <c r="E29" s="45"/>
      <c r="F29" s="45"/>
      <c r="G29" s="45"/>
      <c r="H29" s="45"/>
      <c r="I29" s="45"/>
      <c r="J29" s="45"/>
      <c r="K29" s="45"/>
      <c r="L29" s="24"/>
    </row>
    <row r="30" spans="2:12" s="1" customFormat="1" ht="25.35" customHeight="1">
      <c r="B30" s="24"/>
      <c r="D30" s="82" t="s">
        <v>30</v>
      </c>
      <c r="J30" s="58">
        <f>ROUND(J117, 2)</f>
        <v>264036483.47</v>
      </c>
      <c r="L30" s="24"/>
    </row>
    <row r="31" spans="2:12" s="1" customFormat="1" ht="6.95" customHeight="1">
      <c r="B31" s="24"/>
      <c r="D31" s="45"/>
      <c r="E31" s="45"/>
      <c r="F31" s="45"/>
      <c r="G31" s="45"/>
      <c r="H31" s="45"/>
      <c r="I31" s="45"/>
      <c r="J31" s="45"/>
      <c r="K31" s="45"/>
      <c r="L31" s="24"/>
    </row>
    <row r="32" spans="2:12" s="1" customFormat="1" ht="14.45" customHeight="1">
      <c r="B32" s="24"/>
      <c r="F32" s="27" t="s">
        <v>32</v>
      </c>
      <c r="I32" s="27" t="s">
        <v>31</v>
      </c>
      <c r="J32" s="27" t="s">
        <v>33</v>
      </c>
      <c r="L32" s="24"/>
    </row>
    <row r="33" spans="2:12" s="1" customFormat="1" ht="14.45" customHeight="1">
      <c r="B33" s="24"/>
      <c r="D33" s="47" t="s">
        <v>34</v>
      </c>
      <c r="E33" s="21" t="s">
        <v>35</v>
      </c>
      <c r="F33" s="83">
        <f>ROUND((SUM(BE117:BE1262)),  2)</f>
        <v>264036483.47</v>
      </c>
      <c r="I33" s="84">
        <v>0.21</v>
      </c>
      <c r="J33" s="83">
        <f>ROUND(((SUM(BE117:BE1262))*I33),  2)</f>
        <v>55447661.530000001</v>
      </c>
      <c r="L33" s="24"/>
    </row>
    <row r="34" spans="2:12" s="1" customFormat="1" ht="14.45" customHeight="1">
      <c r="B34" s="24"/>
      <c r="E34" s="21" t="s">
        <v>36</v>
      </c>
      <c r="F34" s="83">
        <f>ROUND((SUM(BF117:BF1262)),  2)</f>
        <v>0</v>
      </c>
      <c r="I34" s="84">
        <v>0.12</v>
      </c>
      <c r="J34" s="83">
        <f>ROUND(((SUM(BF117:BF1262))*I34),  2)</f>
        <v>0</v>
      </c>
      <c r="L34" s="24"/>
    </row>
    <row r="35" spans="2:12" s="1" customFormat="1" ht="14.45" hidden="1" customHeight="1">
      <c r="B35" s="24"/>
      <c r="E35" s="21" t="s">
        <v>37</v>
      </c>
      <c r="F35" s="83">
        <f>ROUND((SUM(BG117:BG1262)),  2)</f>
        <v>0</v>
      </c>
      <c r="I35" s="84">
        <v>0.21</v>
      </c>
      <c r="J35" s="83">
        <f>0</f>
        <v>0</v>
      </c>
      <c r="L35" s="24"/>
    </row>
    <row r="36" spans="2:12" s="1" customFormat="1" ht="14.45" hidden="1" customHeight="1">
      <c r="B36" s="24"/>
      <c r="E36" s="21" t="s">
        <v>38</v>
      </c>
      <c r="F36" s="83">
        <f>ROUND((SUM(BH117:BH1262)),  2)</f>
        <v>0</v>
      </c>
      <c r="I36" s="84">
        <v>0.12</v>
      </c>
      <c r="J36" s="83">
        <f>0</f>
        <v>0</v>
      </c>
      <c r="L36" s="24"/>
    </row>
    <row r="37" spans="2:12" s="1" customFormat="1" ht="14.45" hidden="1" customHeight="1">
      <c r="B37" s="24"/>
      <c r="E37" s="21" t="s">
        <v>39</v>
      </c>
      <c r="F37" s="83">
        <f>ROUND((SUM(BI117:BI1262)),  2)</f>
        <v>0</v>
      </c>
      <c r="I37" s="84">
        <v>0</v>
      </c>
      <c r="J37" s="83">
        <f>0</f>
        <v>0</v>
      </c>
      <c r="L37" s="24"/>
    </row>
    <row r="38" spans="2:12" s="1" customFormat="1" ht="6.95" customHeight="1">
      <c r="B38" s="24"/>
      <c r="L38" s="24"/>
    </row>
    <row r="39" spans="2:12" s="1" customFormat="1" ht="25.35" customHeight="1">
      <c r="B39" s="24"/>
      <c r="C39" s="85"/>
      <c r="D39" s="86" t="s">
        <v>40</v>
      </c>
      <c r="E39" s="49"/>
      <c r="F39" s="49"/>
      <c r="G39" s="87" t="s">
        <v>41</v>
      </c>
      <c r="H39" s="88" t="s">
        <v>42</v>
      </c>
      <c r="I39" s="49"/>
      <c r="J39" s="89">
        <f>SUM(J30:J37)</f>
        <v>319484145</v>
      </c>
      <c r="K39" s="90"/>
      <c r="L39" s="24"/>
    </row>
    <row r="40" spans="2:12" s="1" customFormat="1" ht="14.45" customHeight="1">
      <c r="B40" s="24"/>
      <c r="L40" s="24"/>
    </row>
    <row r="41" spans="2:12" ht="14.45" customHeight="1">
      <c r="B41" s="15"/>
      <c r="L41" s="15"/>
    </row>
    <row r="42" spans="2:12" ht="14.45" customHeight="1">
      <c r="B42" s="15"/>
      <c r="L42" s="15"/>
    </row>
    <row r="43" spans="2:12" ht="14.45" customHeight="1">
      <c r="B43" s="15"/>
      <c r="L43" s="15"/>
    </row>
    <row r="44" spans="2:12" ht="14.45" customHeight="1">
      <c r="B44" s="15"/>
      <c r="L44" s="15"/>
    </row>
    <row r="45" spans="2:12" ht="14.45" customHeight="1">
      <c r="B45" s="15"/>
      <c r="L45" s="15"/>
    </row>
    <row r="46" spans="2:12" ht="14.45" customHeight="1">
      <c r="B46" s="15"/>
      <c r="L46" s="15"/>
    </row>
    <row r="47" spans="2:12" ht="14.45" customHeight="1">
      <c r="B47" s="15"/>
      <c r="L47" s="15"/>
    </row>
    <row r="48" spans="2:12" ht="14.45" customHeight="1">
      <c r="B48" s="15"/>
      <c r="L48" s="15"/>
    </row>
    <row r="49" spans="2:12" ht="14.45" customHeight="1">
      <c r="B49" s="15"/>
      <c r="L49" s="15"/>
    </row>
    <row r="50" spans="2:12" s="1" customFormat="1" ht="14.45" customHeight="1">
      <c r="B50" s="24"/>
      <c r="D50" s="33" t="s">
        <v>43</v>
      </c>
      <c r="E50" s="34"/>
      <c r="F50" s="34"/>
      <c r="G50" s="33" t="s">
        <v>44</v>
      </c>
      <c r="H50" s="34"/>
      <c r="I50" s="34"/>
      <c r="J50" s="34"/>
      <c r="K50" s="34"/>
      <c r="L50" s="24"/>
    </row>
    <row r="51" spans="2:12" ht="11.25">
      <c r="B51" s="15"/>
      <c r="L51" s="15"/>
    </row>
    <row r="52" spans="2:12" ht="11.25">
      <c r="B52" s="15"/>
      <c r="L52" s="15"/>
    </row>
    <row r="53" spans="2:12" ht="11.25">
      <c r="B53" s="15"/>
      <c r="L53" s="15"/>
    </row>
    <row r="54" spans="2:12" ht="11.25">
      <c r="B54" s="15"/>
      <c r="L54" s="15"/>
    </row>
    <row r="55" spans="2:12" ht="11.25">
      <c r="B55" s="15"/>
      <c r="L55" s="15"/>
    </row>
    <row r="56" spans="2:12" ht="11.25">
      <c r="B56" s="15"/>
      <c r="L56" s="15"/>
    </row>
    <row r="57" spans="2:12" ht="11.25">
      <c r="B57" s="15"/>
      <c r="L57" s="15"/>
    </row>
    <row r="58" spans="2:12" ht="11.25">
      <c r="B58" s="15"/>
      <c r="L58" s="15"/>
    </row>
    <row r="59" spans="2:12" ht="11.25">
      <c r="B59" s="15"/>
      <c r="L59" s="15"/>
    </row>
    <row r="60" spans="2:12" ht="11.25">
      <c r="B60" s="15"/>
      <c r="L60" s="15"/>
    </row>
    <row r="61" spans="2:12" s="1" customFormat="1">
      <c r="B61" s="24"/>
      <c r="D61" s="35" t="s">
        <v>45</v>
      </c>
      <c r="E61" s="26"/>
      <c r="F61" s="91" t="s">
        <v>46</v>
      </c>
      <c r="G61" s="35" t="s">
        <v>45</v>
      </c>
      <c r="H61" s="26"/>
      <c r="I61" s="26"/>
      <c r="J61" s="92" t="s">
        <v>46</v>
      </c>
      <c r="K61" s="26"/>
      <c r="L61" s="24"/>
    </row>
    <row r="62" spans="2:12" ht="11.25">
      <c r="B62" s="15"/>
      <c r="L62" s="15"/>
    </row>
    <row r="63" spans="2:12" ht="11.25">
      <c r="B63" s="15"/>
      <c r="L63" s="15"/>
    </row>
    <row r="64" spans="2:12" ht="11.25">
      <c r="B64" s="15"/>
      <c r="L64" s="15"/>
    </row>
    <row r="65" spans="2:12" s="1" customFormat="1">
      <c r="B65" s="24"/>
      <c r="D65" s="33" t="s">
        <v>47</v>
      </c>
      <c r="E65" s="34"/>
      <c r="F65" s="34"/>
      <c r="G65" s="33" t="s">
        <v>48</v>
      </c>
      <c r="H65" s="34"/>
      <c r="I65" s="34"/>
      <c r="J65" s="34"/>
      <c r="K65" s="34"/>
      <c r="L65" s="24"/>
    </row>
    <row r="66" spans="2:12" ht="11.25">
      <c r="B66" s="15"/>
      <c r="L66" s="15"/>
    </row>
    <row r="67" spans="2:12" ht="11.25">
      <c r="B67" s="15"/>
      <c r="L67" s="15"/>
    </row>
    <row r="68" spans="2:12" ht="11.25">
      <c r="B68" s="15"/>
      <c r="L68" s="15"/>
    </row>
    <row r="69" spans="2:12" ht="11.25">
      <c r="B69" s="15"/>
      <c r="L69" s="15"/>
    </row>
    <row r="70" spans="2:12" ht="11.25">
      <c r="B70" s="15"/>
      <c r="L70" s="15"/>
    </row>
    <row r="71" spans="2:12" ht="11.25">
      <c r="B71" s="15"/>
      <c r="L71" s="15"/>
    </row>
    <row r="72" spans="2:12" ht="11.25">
      <c r="B72" s="15"/>
      <c r="L72" s="15"/>
    </row>
    <row r="73" spans="2:12" ht="11.25">
      <c r="B73" s="15"/>
      <c r="L73" s="15"/>
    </row>
    <row r="74" spans="2:12" ht="11.25">
      <c r="B74" s="15"/>
      <c r="L74" s="15"/>
    </row>
    <row r="75" spans="2:12" ht="11.25">
      <c r="B75" s="15"/>
      <c r="L75" s="15"/>
    </row>
    <row r="76" spans="2:12" s="1" customFormat="1">
      <c r="B76" s="24"/>
      <c r="D76" s="35" t="s">
        <v>45</v>
      </c>
      <c r="E76" s="26"/>
      <c r="F76" s="91" t="s">
        <v>46</v>
      </c>
      <c r="G76" s="35" t="s">
        <v>45</v>
      </c>
      <c r="H76" s="26"/>
      <c r="I76" s="26"/>
      <c r="J76" s="92" t="s">
        <v>46</v>
      </c>
      <c r="K76" s="26"/>
      <c r="L76" s="24"/>
    </row>
    <row r="77" spans="2:12" s="1" customFormat="1" ht="14.45" customHeight="1">
      <c r="B77" s="36"/>
      <c r="C77" s="37"/>
      <c r="D77" s="37"/>
      <c r="E77" s="37"/>
      <c r="F77" s="37"/>
      <c r="G77" s="37"/>
      <c r="H77" s="37"/>
      <c r="I77" s="37"/>
      <c r="J77" s="37"/>
      <c r="K77" s="37"/>
      <c r="L77" s="24"/>
    </row>
    <row r="81" spans="2:47" s="1" customFormat="1" ht="6.95" customHeight="1">
      <c r="B81" s="38"/>
      <c r="C81" s="39"/>
      <c r="D81" s="39"/>
      <c r="E81" s="39"/>
      <c r="F81" s="39"/>
      <c r="G81" s="39"/>
      <c r="H81" s="39"/>
      <c r="I81" s="39"/>
      <c r="J81" s="39"/>
      <c r="K81" s="39"/>
      <c r="L81" s="24"/>
    </row>
    <row r="82" spans="2:47" s="1" customFormat="1" ht="24.95" customHeight="1">
      <c r="B82" s="24"/>
      <c r="C82" s="16" t="s">
        <v>85</v>
      </c>
      <c r="L82" s="24"/>
    </row>
    <row r="83" spans="2:47" s="1" customFormat="1" ht="6.95" customHeight="1">
      <c r="B83" s="24"/>
      <c r="L83" s="24"/>
    </row>
    <row r="84" spans="2:47" s="1" customFormat="1" ht="12" customHeight="1">
      <c r="B84" s="24"/>
      <c r="C84" s="21" t="s">
        <v>14</v>
      </c>
      <c r="L84" s="24"/>
    </row>
    <row r="85" spans="2:47" s="1" customFormat="1" ht="16.5" customHeight="1">
      <c r="B85" s="24"/>
      <c r="E85" s="180" t="str">
        <f>E7</f>
        <v>předpokládaný objem prací - údržba</v>
      </c>
      <c r="F85" s="181"/>
      <c r="G85" s="181"/>
      <c r="H85" s="181"/>
      <c r="L85" s="24"/>
    </row>
    <row r="86" spans="2:47" s="1" customFormat="1" ht="12" customHeight="1">
      <c r="B86" s="24"/>
      <c r="C86" s="21" t="s">
        <v>83</v>
      </c>
      <c r="L86" s="24"/>
    </row>
    <row r="87" spans="2:47" s="1" customFormat="1" ht="16.5" customHeight="1">
      <c r="B87" s="24"/>
      <c r="E87" s="160" t="str">
        <f>E9</f>
        <v>1 - ÚOŽI</v>
      </c>
      <c r="F87" s="182"/>
      <c r="G87" s="182"/>
      <c r="H87" s="182"/>
      <c r="L87" s="24"/>
    </row>
    <row r="88" spans="2:47" s="1" customFormat="1" ht="6.95" customHeight="1">
      <c r="B88" s="24"/>
      <c r="L88" s="24"/>
    </row>
    <row r="89" spans="2:47" s="1" customFormat="1" ht="12" customHeight="1">
      <c r="B89" s="24"/>
      <c r="C89" s="21" t="s">
        <v>18</v>
      </c>
      <c r="F89" s="19" t="str">
        <f>F12</f>
        <v xml:space="preserve"> </v>
      </c>
      <c r="I89" s="21" t="s">
        <v>20</v>
      </c>
      <c r="J89" s="44" t="str">
        <f>IF(J12="","",J12)</f>
        <v>12. 3. 2024</v>
      </c>
      <c r="L89" s="24"/>
    </row>
    <row r="90" spans="2:47" s="1" customFormat="1" ht="6.95" customHeight="1">
      <c r="B90" s="24"/>
      <c r="L90" s="24"/>
    </row>
    <row r="91" spans="2:47" s="1" customFormat="1" ht="15.2" customHeight="1">
      <c r="B91" s="24"/>
      <c r="C91" s="21" t="s">
        <v>22</v>
      </c>
      <c r="F91" s="19" t="str">
        <f>E15</f>
        <v xml:space="preserve"> </v>
      </c>
      <c r="I91" s="21" t="s">
        <v>26</v>
      </c>
      <c r="J91" s="22" t="str">
        <f>E21</f>
        <v xml:space="preserve"> </v>
      </c>
      <c r="L91" s="24"/>
    </row>
    <row r="92" spans="2:47" s="1" customFormat="1" ht="15.2" customHeight="1">
      <c r="B92" s="24"/>
      <c r="C92" s="21" t="s">
        <v>25</v>
      </c>
      <c r="F92" s="19" t="str">
        <f>IF(E18="","",E18)</f>
        <v xml:space="preserve"> </v>
      </c>
      <c r="I92" s="21" t="s">
        <v>28</v>
      </c>
      <c r="J92" s="22" t="str">
        <f>E24</f>
        <v xml:space="preserve"> </v>
      </c>
      <c r="L92" s="24"/>
    </row>
    <row r="93" spans="2:47" s="1" customFormat="1" ht="10.35" customHeight="1">
      <c r="B93" s="24"/>
      <c r="L93" s="24"/>
    </row>
    <row r="94" spans="2:47" s="1" customFormat="1" ht="29.25" customHeight="1">
      <c r="B94" s="24"/>
      <c r="C94" s="93" t="s">
        <v>86</v>
      </c>
      <c r="D94" s="85"/>
      <c r="E94" s="85"/>
      <c r="F94" s="85"/>
      <c r="G94" s="85"/>
      <c r="H94" s="85"/>
      <c r="I94" s="85"/>
      <c r="J94" s="94" t="s">
        <v>87</v>
      </c>
      <c r="K94" s="85"/>
      <c r="L94" s="24"/>
    </row>
    <row r="95" spans="2:47" s="1" customFormat="1" ht="10.35" customHeight="1">
      <c r="B95" s="24"/>
      <c r="L95" s="24"/>
    </row>
    <row r="96" spans="2:47" s="1" customFormat="1" ht="22.9" customHeight="1">
      <c r="B96" s="24"/>
      <c r="C96" s="95" t="s">
        <v>88</v>
      </c>
      <c r="J96" s="58">
        <f>J117</f>
        <v>264036483.46999985</v>
      </c>
      <c r="L96" s="24"/>
      <c r="AU96" s="12" t="s">
        <v>89</v>
      </c>
    </row>
    <row r="97" spans="2:12" s="8" customFormat="1" ht="24.95" customHeight="1">
      <c r="B97" s="96"/>
      <c r="D97" s="97" t="s">
        <v>90</v>
      </c>
      <c r="E97" s="98"/>
      <c r="F97" s="98"/>
      <c r="G97" s="98"/>
      <c r="H97" s="98"/>
      <c r="I97" s="98"/>
      <c r="J97" s="99">
        <f>J118</f>
        <v>264036483.46999985</v>
      </c>
      <c r="L97" s="96"/>
    </row>
    <row r="98" spans="2:12" s="1" customFormat="1" ht="21.75" customHeight="1">
      <c r="B98" s="24"/>
      <c r="L98" s="24"/>
    </row>
    <row r="99" spans="2:12" s="1" customFormat="1" ht="6.95" customHeight="1">
      <c r="B99" s="36"/>
      <c r="C99" s="37"/>
      <c r="D99" s="37"/>
      <c r="E99" s="37"/>
      <c r="F99" s="37"/>
      <c r="G99" s="37"/>
      <c r="H99" s="37"/>
      <c r="I99" s="37"/>
      <c r="J99" s="37"/>
      <c r="K99" s="37"/>
      <c r="L99" s="24"/>
    </row>
    <row r="103" spans="2:12" s="1" customFormat="1" ht="6.95" customHeight="1">
      <c r="B103" s="38"/>
      <c r="C103" s="39"/>
      <c r="D103" s="39"/>
      <c r="E103" s="39"/>
      <c r="F103" s="39"/>
      <c r="G103" s="39"/>
      <c r="H103" s="39"/>
      <c r="I103" s="39"/>
      <c r="J103" s="39"/>
      <c r="K103" s="39"/>
      <c r="L103" s="24"/>
    </row>
    <row r="104" spans="2:12" s="1" customFormat="1" ht="24.95" customHeight="1">
      <c r="B104" s="24"/>
      <c r="C104" s="16" t="s">
        <v>91</v>
      </c>
      <c r="L104" s="24"/>
    </row>
    <row r="105" spans="2:12" s="1" customFormat="1" ht="6.95" customHeight="1">
      <c r="B105" s="24"/>
      <c r="L105" s="24"/>
    </row>
    <row r="106" spans="2:12" s="1" customFormat="1" ht="12" customHeight="1">
      <c r="B106" s="24"/>
      <c r="C106" s="21" t="s">
        <v>14</v>
      </c>
      <c r="L106" s="24"/>
    </row>
    <row r="107" spans="2:12" s="1" customFormat="1" ht="16.5" customHeight="1">
      <c r="B107" s="24"/>
      <c r="E107" s="180" t="str">
        <f>E7</f>
        <v>předpokládaný objem prací - údržba</v>
      </c>
      <c r="F107" s="181"/>
      <c r="G107" s="181"/>
      <c r="H107" s="181"/>
      <c r="L107" s="24"/>
    </row>
    <row r="108" spans="2:12" s="1" customFormat="1" ht="12" customHeight="1">
      <c r="B108" s="24"/>
      <c r="C108" s="21" t="s">
        <v>83</v>
      </c>
      <c r="L108" s="24"/>
    </row>
    <row r="109" spans="2:12" s="1" customFormat="1" ht="16.5" customHeight="1">
      <c r="B109" s="24"/>
      <c r="E109" s="160" t="str">
        <f>E9</f>
        <v>1 - ÚOŽI</v>
      </c>
      <c r="F109" s="182"/>
      <c r="G109" s="182"/>
      <c r="H109" s="182"/>
      <c r="L109" s="24"/>
    </row>
    <row r="110" spans="2:12" s="1" customFormat="1" ht="6.95" customHeight="1">
      <c r="B110" s="24"/>
      <c r="L110" s="24"/>
    </row>
    <row r="111" spans="2:12" s="1" customFormat="1" ht="12" customHeight="1">
      <c r="B111" s="24"/>
      <c r="C111" s="21" t="s">
        <v>18</v>
      </c>
      <c r="F111" s="19" t="str">
        <f>F12</f>
        <v xml:space="preserve"> </v>
      </c>
      <c r="I111" s="21" t="s">
        <v>20</v>
      </c>
      <c r="J111" s="44" t="str">
        <f>IF(J12="","",J12)</f>
        <v>12. 3. 2024</v>
      </c>
      <c r="L111" s="24"/>
    </row>
    <row r="112" spans="2:12" s="1" customFormat="1" ht="6.95" customHeight="1">
      <c r="B112" s="24"/>
      <c r="L112" s="24"/>
    </row>
    <row r="113" spans="2:65" s="1" customFormat="1" ht="15.2" customHeight="1">
      <c r="B113" s="24"/>
      <c r="C113" s="21" t="s">
        <v>22</v>
      </c>
      <c r="F113" s="19" t="str">
        <f>E15</f>
        <v xml:space="preserve"> </v>
      </c>
      <c r="I113" s="21" t="s">
        <v>26</v>
      </c>
      <c r="J113" s="22" t="str">
        <f>E21</f>
        <v xml:space="preserve"> </v>
      </c>
      <c r="L113" s="24"/>
    </row>
    <row r="114" spans="2:65" s="1" customFormat="1" ht="15.2" customHeight="1">
      <c r="B114" s="24"/>
      <c r="C114" s="21" t="s">
        <v>25</v>
      </c>
      <c r="F114" s="19" t="str">
        <f>IF(E18="","",E18)</f>
        <v xml:space="preserve"> </v>
      </c>
      <c r="I114" s="21" t="s">
        <v>28</v>
      </c>
      <c r="J114" s="22" t="str">
        <f>E24</f>
        <v xml:space="preserve"> </v>
      </c>
      <c r="L114" s="24"/>
    </row>
    <row r="115" spans="2:65" s="1" customFormat="1" ht="10.35" customHeight="1">
      <c r="B115" s="24"/>
      <c r="L115" s="24"/>
    </row>
    <row r="116" spans="2:65" s="9" customFormat="1" ht="29.25" customHeight="1">
      <c r="B116" s="100"/>
      <c r="C116" s="101" t="s">
        <v>92</v>
      </c>
      <c r="D116" s="102" t="s">
        <v>55</v>
      </c>
      <c r="E116" s="102" t="s">
        <v>51</v>
      </c>
      <c r="F116" s="102" t="s">
        <v>52</v>
      </c>
      <c r="G116" s="102" t="s">
        <v>93</v>
      </c>
      <c r="H116" s="102" t="s">
        <v>94</v>
      </c>
      <c r="I116" s="102" t="s">
        <v>95</v>
      </c>
      <c r="J116" s="102" t="s">
        <v>87</v>
      </c>
      <c r="K116" s="103" t="s">
        <v>96</v>
      </c>
      <c r="L116" s="100"/>
      <c r="M116" s="51" t="s">
        <v>1</v>
      </c>
      <c r="N116" s="52" t="s">
        <v>34</v>
      </c>
      <c r="O116" s="52" t="s">
        <v>97</v>
      </c>
      <c r="P116" s="52" t="s">
        <v>98</v>
      </c>
      <c r="Q116" s="52" t="s">
        <v>99</v>
      </c>
      <c r="R116" s="52" t="s">
        <v>100</v>
      </c>
      <c r="S116" s="52" t="s">
        <v>101</v>
      </c>
      <c r="T116" s="53" t="s">
        <v>102</v>
      </c>
    </row>
    <row r="117" spans="2:65" s="1" customFormat="1" ht="22.9" customHeight="1">
      <c r="B117" s="24"/>
      <c r="C117" s="56" t="s">
        <v>103</v>
      </c>
      <c r="J117" s="104">
        <f>BK117</f>
        <v>264036483.46999985</v>
      </c>
      <c r="L117" s="24"/>
      <c r="M117" s="54"/>
      <c r="N117" s="45"/>
      <c r="O117" s="45"/>
      <c r="P117" s="105">
        <f>P118</f>
        <v>51289.513640000005</v>
      </c>
      <c r="Q117" s="45"/>
      <c r="R117" s="105">
        <f>R118</f>
        <v>0</v>
      </c>
      <c r="S117" s="45"/>
      <c r="T117" s="106">
        <f>T118</f>
        <v>0</v>
      </c>
      <c r="AT117" s="12" t="s">
        <v>69</v>
      </c>
      <c r="AU117" s="12" t="s">
        <v>89</v>
      </c>
      <c r="BK117" s="107">
        <f>BK118</f>
        <v>264036483.46999985</v>
      </c>
    </row>
    <row r="118" spans="2:65" s="10" customFormat="1" ht="25.9" customHeight="1">
      <c r="B118" s="108"/>
      <c r="D118" s="109" t="s">
        <v>69</v>
      </c>
      <c r="E118" s="110" t="s">
        <v>104</v>
      </c>
      <c r="F118" s="110" t="s">
        <v>105</v>
      </c>
      <c r="J118" s="111">
        <f>BK118</f>
        <v>264036483.46999985</v>
      </c>
      <c r="L118" s="108"/>
      <c r="M118" s="112"/>
      <c r="P118" s="113">
        <f>SUM(P119:P1262)</f>
        <v>51289.513640000005</v>
      </c>
      <c r="R118" s="113">
        <f>SUM(R119:R1262)</f>
        <v>0</v>
      </c>
      <c r="T118" s="114">
        <f>SUM(T119:T1262)</f>
        <v>0</v>
      </c>
      <c r="AR118" s="109" t="s">
        <v>106</v>
      </c>
      <c r="AT118" s="115" t="s">
        <v>69</v>
      </c>
      <c r="AU118" s="115" t="s">
        <v>70</v>
      </c>
      <c r="AY118" s="109" t="s">
        <v>107</v>
      </c>
      <c r="BK118" s="116">
        <f>SUM(BK119:BK1262)</f>
        <v>264036483.46999985</v>
      </c>
    </row>
    <row r="119" spans="2:65" s="1" customFormat="1" ht="44.25" customHeight="1">
      <c r="B119" s="117"/>
      <c r="C119" s="118" t="s">
        <v>75</v>
      </c>
      <c r="D119" s="118" t="s">
        <v>108</v>
      </c>
      <c r="E119" s="119" t="s">
        <v>109</v>
      </c>
      <c r="F119" s="120" t="s">
        <v>110</v>
      </c>
      <c r="G119" s="121" t="s">
        <v>111</v>
      </c>
      <c r="H119" s="122">
        <v>24</v>
      </c>
      <c r="I119" s="123">
        <v>88</v>
      </c>
      <c r="J119" s="123">
        <f>ROUND(I119*H119,2)</f>
        <v>2112</v>
      </c>
      <c r="K119" s="120" t="s">
        <v>112</v>
      </c>
      <c r="L119" s="24"/>
      <c r="M119" s="124" t="s">
        <v>1</v>
      </c>
      <c r="N119" s="125" t="s">
        <v>35</v>
      </c>
      <c r="O119" s="126">
        <v>0</v>
      </c>
      <c r="P119" s="126">
        <f>O119*H119</f>
        <v>0</v>
      </c>
      <c r="Q119" s="126">
        <v>0</v>
      </c>
      <c r="R119" s="126">
        <f>Q119*H119</f>
        <v>0</v>
      </c>
      <c r="S119" s="126">
        <v>0</v>
      </c>
      <c r="T119" s="127">
        <f>S119*H119</f>
        <v>0</v>
      </c>
      <c r="AR119" s="128" t="s">
        <v>106</v>
      </c>
      <c r="AT119" s="128" t="s">
        <v>108</v>
      </c>
      <c r="AU119" s="128" t="s">
        <v>75</v>
      </c>
      <c r="AY119" s="12" t="s">
        <v>107</v>
      </c>
      <c r="BE119" s="129">
        <f>IF(N119="základní",J119,0)</f>
        <v>2112</v>
      </c>
      <c r="BF119" s="129">
        <f>IF(N119="snížená",J119,0)</f>
        <v>0</v>
      </c>
      <c r="BG119" s="129">
        <f>IF(N119="zákl. přenesená",J119,0)</f>
        <v>0</v>
      </c>
      <c r="BH119" s="129">
        <f>IF(N119="sníž. přenesená",J119,0)</f>
        <v>0</v>
      </c>
      <c r="BI119" s="129">
        <f>IF(N119="nulová",J119,0)</f>
        <v>0</v>
      </c>
      <c r="BJ119" s="12" t="s">
        <v>75</v>
      </c>
      <c r="BK119" s="129">
        <f>ROUND(I119*H119,2)</f>
        <v>2112</v>
      </c>
      <c r="BL119" s="12" t="s">
        <v>106</v>
      </c>
      <c r="BM119" s="128" t="s">
        <v>113</v>
      </c>
    </row>
    <row r="120" spans="2:65" s="1" customFormat="1" ht="39">
      <c r="B120" s="24"/>
      <c r="D120" s="130" t="s">
        <v>114</v>
      </c>
      <c r="F120" s="131" t="s">
        <v>115</v>
      </c>
      <c r="L120" s="24"/>
      <c r="M120" s="132"/>
      <c r="T120" s="48"/>
      <c r="AT120" s="12" t="s">
        <v>114</v>
      </c>
      <c r="AU120" s="12" t="s">
        <v>75</v>
      </c>
    </row>
    <row r="121" spans="2:65" s="1" customFormat="1" ht="37.9" customHeight="1">
      <c r="B121" s="117"/>
      <c r="C121" s="118" t="s">
        <v>79</v>
      </c>
      <c r="D121" s="118" t="s">
        <v>108</v>
      </c>
      <c r="E121" s="119" t="s">
        <v>116</v>
      </c>
      <c r="F121" s="120" t="s">
        <v>117</v>
      </c>
      <c r="G121" s="121" t="s">
        <v>111</v>
      </c>
      <c r="H121" s="122">
        <v>15</v>
      </c>
      <c r="I121" s="123">
        <v>133.34</v>
      </c>
      <c r="J121" s="123">
        <f>ROUND(I121*H121,2)</f>
        <v>2000.1</v>
      </c>
      <c r="K121" s="120" t="s">
        <v>112</v>
      </c>
      <c r="L121" s="24"/>
      <c r="M121" s="124" t="s">
        <v>1</v>
      </c>
      <c r="N121" s="125" t="s">
        <v>35</v>
      </c>
      <c r="O121" s="126">
        <v>0.15</v>
      </c>
      <c r="P121" s="126">
        <f>O121*H121</f>
        <v>2.25</v>
      </c>
      <c r="Q121" s="126">
        <v>0</v>
      </c>
      <c r="R121" s="126">
        <f>Q121*H121</f>
        <v>0</v>
      </c>
      <c r="S121" s="126">
        <v>0</v>
      </c>
      <c r="T121" s="127">
        <f>S121*H121</f>
        <v>0</v>
      </c>
      <c r="AR121" s="128" t="s">
        <v>106</v>
      </c>
      <c r="AT121" s="128" t="s">
        <v>108</v>
      </c>
      <c r="AU121" s="128" t="s">
        <v>75</v>
      </c>
      <c r="AY121" s="12" t="s">
        <v>107</v>
      </c>
      <c r="BE121" s="129">
        <f>IF(N121="základní",J121,0)</f>
        <v>2000.1</v>
      </c>
      <c r="BF121" s="129">
        <f>IF(N121="snížená",J121,0)</f>
        <v>0</v>
      </c>
      <c r="BG121" s="129">
        <f>IF(N121="zákl. přenesená",J121,0)</f>
        <v>0</v>
      </c>
      <c r="BH121" s="129">
        <f>IF(N121="sníž. přenesená",J121,0)</f>
        <v>0</v>
      </c>
      <c r="BI121" s="129">
        <f>IF(N121="nulová",J121,0)</f>
        <v>0</v>
      </c>
      <c r="BJ121" s="12" t="s">
        <v>75</v>
      </c>
      <c r="BK121" s="129">
        <f>ROUND(I121*H121,2)</f>
        <v>2000.1</v>
      </c>
      <c r="BL121" s="12" t="s">
        <v>106</v>
      </c>
      <c r="BM121" s="128" t="s">
        <v>118</v>
      </c>
    </row>
    <row r="122" spans="2:65" s="1" customFormat="1" ht="29.25">
      <c r="B122" s="24"/>
      <c r="D122" s="130" t="s">
        <v>114</v>
      </c>
      <c r="F122" s="131" t="s">
        <v>119</v>
      </c>
      <c r="L122" s="24"/>
      <c r="M122" s="132"/>
      <c r="T122" s="48"/>
      <c r="AT122" s="12" t="s">
        <v>114</v>
      </c>
      <c r="AU122" s="12" t="s">
        <v>75</v>
      </c>
    </row>
    <row r="123" spans="2:65" s="1" customFormat="1" ht="33" customHeight="1">
      <c r="B123" s="117"/>
      <c r="C123" s="118" t="s">
        <v>120</v>
      </c>
      <c r="D123" s="118" t="s">
        <v>108</v>
      </c>
      <c r="E123" s="119" t="s">
        <v>121</v>
      </c>
      <c r="F123" s="120" t="s">
        <v>122</v>
      </c>
      <c r="G123" s="121" t="s">
        <v>111</v>
      </c>
      <c r="H123" s="122">
        <v>20</v>
      </c>
      <c r="I123" s="123">
        <v>253.34</v>
      </c>
      <c r="J123" s="123">
        <f>ROUND(I123*H123,2)</f>
        <v>5066.8</v>
      </c>
      <c r="K123" s="120" t="s">
        <v>112</v>
      </c>
      <c r="L123" s="24"/>
      <c r="M123" s="124" t="s">
        <v>1</v>
      </c>
      <c r="N123" s="125" t="s">
        <v>35</v>
      </c>
      <c r="O123" s="126">
        <v>0.28499999999999998</v>
      </c>
      <c r="P123" s="126">
        <f>O123*H123</f>
        <v>5.6999999999999993</v>
      </c>
      <c r="Q123" s="126">
        <v>0</v>
      </c>
      <c r="R123" s="126">
        <f>Q123*H123</f>
        <v>0</v>
      </c>
      <c r="S123" s="126">
        <v>0</v>
      </c>
      <c r="T123" s="127">
        <f>S123*H123</f>
        <v>0</v>
      </c>
      <c r="AR123" s="128" t="s">
        <v>106</v>
      </c>
      <c r="AT123" s="128" t="s">
        <v>108</v>
      </c>
      <c r="AU123" s="128" t="s">
        <v>75</v>
      </c>
      <c r="AY123" s="12" t="s">
        <v>107</v>
      </c>
      <c r="BE123" s="129">
        <f>IF(N123="základní",J123,0)</f>
        <v>5066.8</v>
      </c>
      <c r="BF123" s="129">
        <f>IF(N123="snížená",J123,0)</f>
        <v>0</v>
      </c>
      <c r="BG123" s="129">
        <f>IF(N123="zákl. přenesená",J123,0)</f>
        <v>0</v>
      </c>
      <c r="BH123" s="129">
        <f>IF(N123="sníž. přenesená",J123,0)</f>
        <v>0</v>
      </c>
      <c r="BI123" s="129">
        <f>IF(N123="nulová",J123,0)</f>
        <v>0</v>
      </c>
      <c r="BJ123" s="12" t="s">
        <v>75</v>
      </c>
      <c r="BK123" s="129">
        <f>ROUND(I123*H123,2)</f>
        <v>5066.8</v>
      </c>
      <c r="BL123" s="12" t="s">
        <v>106</v>
      </c>
      <c r="BM123" s="128" t="s">
        <v>123</v>
      </c>
    </row>
    <row r="124" spans="2:65" s="1" customFormat="1" ht="29.25">
      <c r="B124" s="24"/>
      <c r="D124" s="130" t="s">
        <v>114</v>
      </c>
      <c r="F124" s="131" t="s">
        <v>124</v>
      </c>
      <c r="L124" s="24"/>
      <c r="M124" s="132"/>
      <c r="T124" s="48"/>
      <c r="AT124" s="12" t="s">
        <v>114</v>
      </c>
      <c r="AU124" s="12" t="s">
        <v>75</v>
      </c>
    </row>
    <row r="125" spans="2:65" s="1" customFormat="1" ht="24.2" customHeight="1">
      <c r="B125" s="117"/>
      <c r="C125" s="133" t="s">
        <v>106</v>
      </c>
      <c r="D125" s="133" t="s">
        <v>125</v>
      </c>
      <c r="E125" s="134" t="s">
        <v>126</v>
      </c>
      <c r="F125" s="135" t="s">
        <v>127</v>
      </c>
      <c r="G125" s="136" t="s">
        <v>128</v>
      </c>
      <c r="H125" s="137">
        <v>85</v>
      </c>
      <c r="I125" s="138">
        <v>24.3</v>
      </c>
      <c r="J125" s="138">
        <f>ROUND(I125*H125,2)</f>
        <v>2065.5</v>
      </c>
      <c r="K125" s="135" t="s">
        <v>112</v>
      </c>
      <c r="L125" s="139"/>
      <c r="M125" s="140" t="s">
        <v>1</v>
      </c>
      <c r="N125" s="141" t="s">
        <v>35</v>
      </c>
      <c r="O125" s="126">
        <v>0</v>
      </c>
      <c r="P125" s="126">
        <f>O125*H125</f>
        <v>0</v>
      </c>
      <c r="Q125" s="126">
        <v>0</v>
      </c>
      <c r="R125" s="126">
        <f>Q125*H125</f>
        <v>0</v>
      </c>
      <c r="S125" s="126">
        <v>0</v>
      </c>
      <c r="T125" s="127">
        <f>S125*H125</f>
        <v>0</v>
      </c>
      <c r="AR125" s="128" t="s">
        <v>129</v>
      </c>
      <c r="AT125" s="128" t="s">
        <v>125</v>
      </c>
      <c r="AU125" s="128" t="s">
        <v>75</v>
      </c>
      <c r="AY125" s="12" t="s">
        <v>107</v>
      </c>
      <c r="BE125" s="129">
        <f>IF(N125="základní",J125,0)</f>
        <v>2065.5</v>
      </c>
      <c r="BF125" s="129">
        <f>IF(N125="snížená",J125,0)</f>
        <v>0</v>
      </c>
      <c r="BG125" s="129">
        <f>IF(N125="zákl. přenesená",J125,0)</f>
        <v>0</v>
      </c>
      <c r="BH125" s="129">
        <f>IF(N125="sníž. přenesená",J125,0)</f>
        <v>0</v>
      </c>
      <c r="BI125" s="129">
        <f>IF(N125="nulová",J125,0)</f>
        <v>0</v>
      </c>
      <c r="BJ125" s="12" t="s">
        <v>75</v>
      </c>
      <c r="BK125" s="129">
        <f>ROUND(I125*H125,2)</f>
        <v>2065.5</v>
      </c>
      <c r="BL125" s="12" t="s">
        <v>106</v>
      </c>
      <c r="BM125" s="128" t="s">
        <v>130</v>
      </c>
    </row>
    <row r="126" spans="2:65" s="1" customFormat="1" ht="19.5">
      <c r="B126" s="24"/>
      <c r="D126" s="130" t="s">
        <v>114</v>
      </c>
      <c r="F126" s="131" t="s">
        <v>127</v>
      </c>
      <c r="L126" s="24"/>
      <c r="M126" s="132"/>
      <c r="T126" s="48"/>
      <c r="AT126" s="12" t="s">
        <v>114</v>
      </c>
      <c r="AU126" s="12" t="s">
        <v>75</v>
      </c>
    </row>
    <row r="127" spans="2:65" s="1" customFormat="1" ht="37.9" customHeight="1">
      <c r="B127" s="117"/>
      <c r="C127" s="133" t="s">
        <v>131</v>
      </c>
      <c r="D127" s="133" t="s">
        <v>125</v>
      </c>
      <c r="E127" s="134" t="s">
        <v>132</v>
      </c>
      <c r="F127" s="135" t="s">
        <v>133</v>
      </c>
      <c r="G127" s="136" t="s">
        <v>128</v>
      </c>
      <c r="H127" s="137">
        <v>850</v>
      </c>
      <c r="I127" s="138">
        <v>950</v>
      </c>
      <c r="J127" s="138">
        <f>ROUND(I127*H127,2)</f>
        <v>807500</v>
      </c>
      <c r="K127" s="135" t="s">
        <v>112</v>
      </c>
      <c r="L127" s="139"/>
      <c r="M127" s="140" t="s">
        <v>1</v>
      </c>
      <c r="N127" s="141" t="s">
        <v>35</v>
      </c>
      <c r="O127" s="126">
        <v>0</v>
      </c>
      <c r="P127" s="126">
        <f>O127*H127</f>
        <v>0</v>
      </c>
      <c r="Q127" s="126">
        <v>0</v>
      </c>
      <c r="R127" s="126">
        <f>Q127*H127</f>
        <v>0</v>
      </c>
      <c r="S127" s="126">
        <v>0</v>
      </c>
      <c r="T127" s="127">
        <f>S127*H127</f>
        <v>0</v>
      </c>
      <c r="AR127" s="128" t="s">
        <v>129</v>
      </c>
      <c r="AT127" s="128" t="s">
        <v>125</v>
      </c>
      <c r="AU127" s="128" t="s">
        <v>75</v>
      </c>
      <c r="AY127" s="12" t="s">
        <v>107</v>
      </c>
      <c r="BE127" s="129">
        <f>IF(N127="základní",J127,0)</f>
        <v>807500</v>
      </c>
      <c r="BF127" s="129">
        <f>IF(N127="snížená",J127,0)</f>
        <v>0</v>
      </c>
      <c r="BG127" s="129">
        <f>IF(N127="zákl. přenesená",J127,0)</f>
        <v>0</v>
      </c>
      <c r="BH127" s="129">
        <f>IF(N127="sníž. přenesená",J127,0)</f>
        <v>0</v>
      </c>
      <c r="BI127" s="129">
        <f>IF(N127="nulová",J127,0)</f>
        <v>0</v>
      </c>
      <c r="BJ127" s="12" t="s">
        <v>75</v>
      </c>
      <c r="BK127" s="129">
        <f>ROUND(I127*H127,2)</f>
        <v>807500</v>
      </c>
      <c r="BL127" s="12" t="s">
        <v>106</v>
      </c>
      <c r="BM127" s="128" t="s">
        <v>134</v>
      </c>
    </row>
    <row r="128" spans="2:65" s="1" customFormat="1" ht="19.5">
      <c r="B128" s="24"/>
      <c r="D128" s="130" t="s">
        <v>114</v>
      </c>
      <c r="F128" s="131" t="s">
        <v>133</v>
      </c>
      <c r="L128" s="24"/>
      <c r="M128" s="132"/>
      <c r="T128" s="48"/>
      <c r="AT128" s="12" t="s">
        <v>114</v>
      </c>
      <c r="AU128" s="12" t="s">
        <v>75</v>
      </c>
    </row>
    <row r="129" spans="2:65" s="1" customFormat="1" ht="37.9" customHeight="1">
      <c r="B129" s="117"/>
      <c r="C129" s="133" t="s">
        <v>135</v>
      </c>
      <c r="D129" s="133" t="s">
        <v>125</v>
      </c>
      <c r="E129" s="134" t="s">
        <v>136</v>
      </c>
      <c r="F129" s="135" t="s">
        <v>137</v>
      </c>
      <c r="G129" s="136" t="s">
        <v>128</v>
      </c>
      <c r="H129" s="137">
        <v>850</v>
      </c>
      <c r="I129" s="138">
        <v>48.4</v>
      </c>
      <c r="J129" s="138">
        <f>ROUND(I129*H129,2)</f>
        <v>41140</v>
      </c>
      <c r="K129" s="135" t="s">
        <v>112</v>
      </c>
      <c r="L129" s="139"/>
      <c r="M129" s="140" t="s">
        <v>1</v>
      </c>
      <c r="N129" s="141" t="s">
        <v>35</v>
      </c>
      <c r="O129" s="126">
        <v>0</v>
      </c>
      <c r="P129" s="126">
        <f>O129*H129</f>
        <v>0</v>
      </c>
      <c r="Q129" s="126">
        <v>0</v>
      </c>
      <c r="R129" s="126">
        <f>Q129*H129</f>
        <v>0</v>
      </c>
      <c r="S129" s="126">
        <v>0</v>
      </c>
      <c r="T129" s="127">
        <f>S129*H129</f>
        <v>0</v>
      </c>
      <c r="AR129" s="128" t="s">
        <v>129</v>
      </c>
      <c r="AT129" s="128" t="s">
        <v>125</v>
      </c>
      <c r="AU129" s="128" t="s">
        <v>75</v>
      </c>
      <c r="AY129" s="12" t="s">
        <v>107</v>
      </c>
      <c r="BE129" s="129">
        <f>IF(N129="základní",J129,0)</f>
        <v>41140</v>
      </c>
      <c r="BF129" s="129">
        <f>IF(N129="snížená",J129,0)</f>
        <v>0</v>
      </c>
      <c r="BG129" s="129">
        <f>IF(N129="zákl. přenesená",J129,0)</f>
        <v>0</v>
      </c>
      <c r="BH129" s="129">
        <f>IF(N129="sníž. přenesená",J129,0)</f>
        <v>0</v>
      </c>
      <c r="BI129" s="129">
        <f>IF(N129="nulová",J129,0)</f>
        <v>0</v>
      </c>
      <c r="BJ129" s="12" t="s">
        <v>75</v>
      </c>
      <c r="BK129" s="129">
        <f>ROUND(I129*H129,2)</f>
        <v>41140</v>
      </c>
      <c r="BL129" s="12" t="s">
        <v>106</v>
      </c>
      <c r="BM129" s="128" t="s">
        <v>138</v>
      </c>
    </row>
    <row r="130" spans="2:65" s="1" customFormat="1" ht="19.5">
      <c r="B130" s="24"/>
      <c r="D130" s="130" t="s">
        <v>114</v>
      </c>
      <c r="F130" s="131" t="s">
        <v>137</v>
      </c>
      <c r="L130" s="24"/>
      <c r="M130" s="132"/>
      <c r="T130" s="48"/>
      <c r="AT130" s="12" t="s">
        <v>114</v>
      </c>
      <c r="AU130" s="12" t="s">
        <v>75</v>
      </c>
    </row>
    <row r="131" spans="2:65" s="1" customFormat="1" ht="24.2" customHeight="1">
      <c r="B131" s="117"/>
      <c r="C131" s="133" t="s">
        <v>139</v>
      </c>
      <c r="D131" s="133" t="s">
        <v>125</v>
      </c>
      <c r="E131" s="134" t="s">
        <v>140</v>
      </c>
      <c r="F131" s="135" t="s">
        <v>141</v>
      </c>
      <c r="G131" s="136" t="s">
        <v>128</v>
      </c>
      <c r="H131" s="137">
        <v>35</v>
      </c>
      <c r="I131" s="138">
        <v>164</v>
      </c>
      <c r="J131" s="138">
        <f>ROUND(I131*H131,2)</f>
        <v>5740</v>
      </c>
      <c r="K131" s="135" t="s">
        <v>112</v>
      </c>
      <c r="L131" s="139"/>
      <c r="M131" s="140" t="s">
        <v>1</v>
      </c>
      <c r="N131" s="141" t="s">
        <v>35</v>
      </c>
      <c r="O131" s="126">
        <v>0</v>
      </c>
      <c r="P131" s="126">
        <f>O131*H131</f>
        <v>0</v>
      </c>
      <c r="Q131" s="126">
        <v>0</v>
      </c>
      <c r="R131" s="126">
        <f>Q131*H131</f>
        <v>0</v>
      </c>
      <c r="S131" s="126">
        <v>0</v>
      </c>
      <c r="T131" s="127">
        <f>S131*H131</f>
        <v>0</v>
      </c>
      <c r="AR131" s="128" t="s">
        <v>129</v>
      </c>
      <c r="AT131" s="128" t="s">
        <v>125</v>
      </c>
      <c r="AU131" s="128" t="s">
        <v>75</v>
      </c>
      <c r="AY131" s="12" t="s">
        <v>107</v>
      </c>
      <c r="BE131" s="129">
        <f>IF(N131="základní",J131,0)</f>
        <v>5740</v>
      </c>
      <c r="BF131" s="129">
        <f>IF(N131="snížená",J131,0)</f>
        <v>0</v>
      </c>
      <c r="BG131" s="129">
        <f>IF(N131="zákl. přenesená",J131,0)</f>
        <v>0</v>
      </c>
      <c r="BH131" s="129">
        <f>IF(N131="sníž. přenesená",J131,0)</f>
        <v>0</v>
      </c>
      <c r="BI131" s="129">
        <f>IF(N131="nulová",J131,0)</f>
        <v>0</v>
      </c>
      <c r="BJ131" s="12" t="s">
        <v>75</v>
      </c>
      <c r="BK131" s="129">
        <f>ROUND(I131*H131,2)</f>
        <v>5740</v>
      </c>
      <c r="BL131" s="12" t="s">
        <v>106</v>
      </c>
      <c r="BM131" s="128" t="s">
        <v>142</v>
      </c>
    </row>
    <row r="132" spans="2:65" s="1" customFormat="1" ht="19.5">
      <c r="B132" s="24"/>
      <c r="D132" s="130" t="s">
        <v>114</v>
      </c>
      <c r="F132" s="131" t="s">
        <v>141</v>
      </c>
      <c r="L132" s="24"/>
      <c r="M132" s="132"/>
      <c r="T132" s="48"/>
      <c r="AT132" s="12" t="s">
        <v>114</v>
      </c>
      <c r="AU132" s="12" t="s">
        <v>75</v>
      </c>
    </row>
    <row r="133" spans="2:65" s="1" customFormat="1" ht="24.2" customHeight="1">
      <c r="B133" s="117"/>
      <c r="C133" s="133" t="s">
        <v>129</v>
      </c>
      <c r="D133" s="133" t="s">
        <v>125</v>
      </c>
      <c r="E133" s="134" t="s">
        <v>143</v>
      </c>
      <c r="F133" s="135" t="s">
        <v>144</v>
      </c>
      <c r="G133" s="136" t="s">
        <v>128</v>
      </c>
      <c r="H133" s="137">
        <v>3</v>
      </c>
      <c r="I133" s="138">
        <v>8320</v>
      </c>
      <c r="J133" s="138">
        <f>ROUND(I133*H133,2)</f>
        <v>24960</v>
      </c>
      <c r="K133" s="135" t="s">
        <v>112</v>
      </c>
      <c r="L133" s="139"/>
      <c r="M133" s="140" t="s">
        <v>1</v>
      </c>
      <c r="N133" s="141" t="s">
        <v>35</v>
      </c>
      <c r="O133" s="126">
        <v>0</v>
      </c>
      <c r="P133" s="126">
        <f>O133*H133</f>
        <v>0</v>
      </c>
      <c r="Q133" s="126">
        <v>0</v>
      </c>
      <c r="R133" s="126">
        <f>Q133*H133</f>
        <v>0</v>
      </c>
      <c r="S133" s="126">
        <v>0</v>
      </c>
      <c r="T133" s="127">
        <f>S133*H133</f>
        <v>0</v>
      </c>
      <c r="AR133" s="128" t="s">
        <v>129</v>
      </c>
      <c r="AT133" s="128" t="s">
        <v>125</v>
      </c>
      <c r="AU133" s="128" t="s">
        <v>75</v>
      </c>
      <c r="AY133" s="12" t="s">
        <v>107</v>
      </c>
      <c r="BE133" s="129">
        <f>IF(N133="základní",J133,0)</f>
        <v>24960</v>
      </c>
      <c r="BF133" s="129">
        <f>IF(N133="snížená",J133,0)</f>
        <v>0</v>
      </c>
      <c r="BG133" s="129">
        <f>IF(N133="zákl. přenesená",J133,0)</f>
        <v>0</v>
      </c>
      <c r="BH133" s="129">
        <f>IF(N133="sníž. přenesená",J133,0)</f>
        <v>0</v>
      </c>
      <c r="BI133" s="129">
        <f>IF(N133="nulová",J133,0)</f>
        <v>0</v>
      </c>
      <c r="BJ133" s="12" t="s">
        <v>75</v>
      </c>
      <c r="BK133" s="129">
        <f>ROUND(I133*H133,2)</f>
        <v>24960</v>
      </c>
      <c r="BL133" s="12" t="s">
        <v>106</v>
      </c>
      <c r="BM133" s="128" t="s">
        <v>145</v>
      </c>
    </row>
    <row r="134" spans="2:65" s="1" customFormat="1" ht="19.5">
      <c r="B134" s="24"/>
      <c r="D134" s="130" t="s">
        <v>114</v>
      </c>
      <c r="F134" s="131" t="s">
        <v>144</v>
      </c>
      <c r="L134" s="24"/>
      <c r="M134" s="132"/>
      <c r="T134" s="48"/>
      <c r="AT134" s="12" t="s">
        <v>114</v>
      </c>
      <c r="AU134" s="12" t="s">
        <v>75</v>
      </c>
    </row>
    <row r="135" spans="2:65" s="1" customFormat="1" ht="24.2" customHeight="1">
      <c r="B135" s="117"/>
      <c r="C135" s="133" t="s">
        <v>146</v>
      </c>
      <c r="D135" s="133" t="s">
        <v>125</v>
      </c>
      <c r="E135" s="134" t="s">
        <v>147</v>
      </c>
      <c r="F135" s="135" t="s">
        <v>148</v>
      </c>
      <c r="G135" s="136" t="s">
        <v>111</v>
      </c>
      <c r="H135" s="137">
        <v>40</v>
      </c>
      <c r="I135" s="138">
        <v>632</v>
      </c>
      <c r="J135" s="138">
        <f>ROUND(I135*H135,2)</f>
        <v>25280</v>
      </c>
      <c r="K135" s="135" t="s">
        <v>112</v>
      </c>
      <c r="L135" s="139"/>
      <c r="M135" s="140" t="s">
        <v>1</v>
      </c>
      <c r="N135" s="141" t="s">
        <v>35</v>
      </c>
      <c r="O135" s="126">
        <v>0</v>
      </c>
      <c r="P135" s="126">
        <f>O135*H135</f>
        <v>0</v>
      </c>
      <c r="Q135" s="126">
        <v>0</v>
      </c>
      <c r="R135" s="126">
        <f>Q135*H135</f>
        <v>0</v>
      </c>
      <c r="S135" s="126">
        <v>0</v>
      </c>
      <c r="T135" s="127">
        <f>S135*H135</f>
        <v>0</v>
      </c>
      <c r="AR135" s="128" t="s">
        <v>129</v>
      </c>
      <c r="AT135" s="128" t="s">
        <v>125</v>
      </c>
      <c r="AU135" s="128" t="s">
        <v>75</v>
      </c>
      <c r="AY135" s="12" t="s">
        <v>107</v>
      </c>
      <c r="BE135" s="129">
        <f>IF(N135="základní",J135,0)</f>
        <v>25280</v>
      </c>
      <c r="BF135" s="129">
        <f>IF(N135="snížená",J135,0)</f>
        <v>0</v>
      </c>
      <c r="BG135" s="129">
        <f>IF(N135="zákl. přenesená",J135,0)</f>
        <v>0</v>
      </c>
      <c r="BH135" s="129">
        <f>IF(N135="sníž. přenesená",J135,0)</f>
        <v>0</v>
      </c>
      <c r="BI135" s="129">
        <f>IF(N135="nulová",J135,0)</f>
        <v>0</v>
      </c>
      <c r="BJ135" s="12" t="s">
        <v>75</v>
      </c>
      <c r="BK135" s="129">
        <f>ROUND(I135*H135,2)</f>
        <v>25280</v>
      </c>
      <c r="BL135" s="12" t="s">
        <v>106</v>
      </c>
      <c r="BM135" s="128" t="s">
        <v>149</v>
      </c>
    </row>
    <row r="136" spans="2:65" s="1" customFormat="1" ht="11.25">
      <c r="B136" s="24"/>
      <c r="D136" s="130" t="s">
        <v>114</v>
      </c>
      <c r="F136" s="131" t="s">
        <v>148</v>
      </c>
      <c r="L136" s="24"/>
      <c r="M136" s="132"/>
      <c r="T136" s="48"/>
      <c r="AT136" s="12" t="s">
        <v>114</v>
      </c>
      <c r="AU136" s="12" t="s">
        <v>75</v>
      </c>
    </row>
    <row r="137" spans="2:65" s="1" customFormat="1" ht="33" customHeight="1">
      <c r="B137" s="117"/>
      <c r="C137" s="118" t="s">
        <v>150</v>
      </c>
      <c r="D137" s="118" t="s">
        <v>108</v>
      </c>
      <c r="E137" s="119" t="s">
        <v>151</v>
      </c>
      <c r="F137" s="120" t="s">
        <v>152</v>
      </c>
      <c r="G137" s="121" t="s">
        <v>111</v>
      </c>
      <c r="H137" s="122">
        <v>85</v>
      </c>
      <c r="I137" s="123">
        <v>278.23</v>
      </c>
      <c r="J137" s="123">
        <f>ROUND(I137*H137,2)</f>
        <v>23649.55</v>
      </c>
      <c r="K137" s="120" t="s">
        <v>112</v>
      </c>
      <c r="L137" s="24"/>
      <c r="M137" s="124" t="s">
        <v>1</v>
      </c>
      <c r="N137" s="125" t="s">
        <v>35</v>
      </c>
      <c r="O137" s="126">
        <v>0.313</v>
      </c>
      <c r="P137" s="126">
        <f>O137*H137</f>
        <v>26.605</v>
      </c>
      <c r="Q137" s="126">
        <v>0</v>
      </c>
      <c r="R137" s="126">
        <f>Q137*H137</f>
        <v>0</v>
      </c>
      <c r="S137" s="126">
        <v>0</v>
      </c>
      <c r="T137" s="127">
        <f>S137*H137</f>
        <v>0</v>
      </c>
      <c r="AR137" s="128" t="s">
        <v>106</v>
      </c>
      <c r="AT137" s="128" t="s">
        <v>108</v>
      </c>
      <c r="AU137" s="128" t="s">
        <v>75</v>
      </c>
      <c r="AY137" s="12" t="s">
        <v>107</v>
      </c>
      <c r="BE137" s="129">
        <f>IF(N137="základní",J137,0)</f>
        <v>23649.55</v>
      </c>
      <c r="BF137" s="129">
        <f>IF(N137="snížená",J137,0)</f>
        <v>0</v>
      </c>
      <c r="BG137" s="129">
        <f>IF(N137="zákl. přenesená",J137,0)</f>
        <v>0</v>
      </c>
      <c r="BH137" s="129">
        <f>IF(N137="sníž. přenesená",J137,0)</f>
        <v>0</v>
      </c>
      <c r="BI137" s="129">
        <f>IF(N137="nulová",J137,0)</f>
        <v>0</v>
      </c>
      <c r="BJ137" s="12" t="s">
        <v>75</v>
      </c>
      <c r="BK137" s="129">
        <f>ROUND(I137*H137,2)</f>
        <v>23649.55</v>
      </c>
      <c r="BL137" s="12" t="s">
        <v>106</v>
      </c>
      <c r="BM137" s="128" t="s">
        <v>153</v>
      </c>
    </row>
    <row r="138" spans="2:65" s="1" customFormat="1" ht="29.25">
      <c r="B138" s="24"/>
      <c r="D138" s="130" t="s">
        <v>114</v>
      </c>
      <c r="F138" s="131" t="s">
        <v>154</v>
      </c>
      <c r="L138" s="24"/>
      <c r="M138" s="132"/>
      <c r="T138" s="48"/>
      <c r="AT138" s="12" t="s">
        <v>114</v>
      </c>
      <c r="AU138" s="12" t="s">
        <v>75</v>
      </c>
    </row>
    <row r="139" spans="2:65" s="1" customFormat="1" ht="37.9" customHeight="1">
      <c r="B139" s="117"/>
      <c r="C139" s="118" t="s">
        <v>155</v>
      </c>
      <c r="D139" s="118" t="s">
        <v>108</v>
      </c>
      <c r="E139" s="119" t="s">
        <v>156</v>
      </c>
      <c r="F139" s="120" t="s">
        <v>157</v>
      </c>
      <c r="G139" s="121" t="s">
        <v>111</v>
      </c>
      <c r="H139" s="122">
        <v>9</v>
      </c>
      <c r="I139" s="123">
        <v>287.12</v>
      </c>
      <c r="J139" s="123">
        <f>ROUND(I139*H139,2)</f>
        <v>2584.08</v>
      </c>
      <c r="K139" s="120" t="s">
        <v>112</v>
      </c>
      <c r="L139" s="24"/>
      <c r="M139" s="124" t="s">
        <v>1</v>
      </c>
      <c r="N139" s="125" t="s">
        <v>35</v>
      </c>
      <c r="O139" s="126">
        <v>0.32300000000000001</v>
      </c>
      <c r="P139" s="126">
        <f>O139*H139</f>
        <v>2.907</v>
      </c>
      <c r="Q139" s="126">
        <v>0</v>
      </c>
      <c r="R139" s="126">
        <f>Q139*H139</f>
        <v>0</v>
      </c>
      <c r="S139" s="126">
        <v>0</v>
      </c>
      <c r="T139" s="127">
        <f>S139*H139</f>
        <v>0</v>
      </c>
      <c r="AR139" s="128" t="s">
        <v>106</v>
      </c>
      <c r="AT139" s="128" t="s">
        <v>108</v>
      </c>
      <c r="AU139" s="128" t="s">
        <v>75</v>
      </c>
      <c r="AY139" s="12" t="s">
        <v>107</v>
      </c>
      <c r="BE139" s="129">
        <f>IF(N139="základní",J139,0)</f>
        <v>2584.08</v>
      </c>
      <c r="BF139" s="129">
        <f>IF(N139="snížená",J139,0)</f>
        <v>0</v>
      </c>
      <c r="BG139" s="129">
        <f>IF(N139="zákl. přenesená",J139,0)</f>
        <v>0</v>
      </c>
      <c r="BH139" s="129">
        <f>IF(N139="sníž. přenesená",J139,0)</f>
        <v>0</v>
      </c>
      <c r="BI139" s="129">
        <f>IF(N139="nulová",J139,0)</f>
        <v>0</v>
      </c>
      <c r="BJ139" s="12" t="s">
        <v>75</v>
      </c>
      <c r="BK139" s="129">
        <f>ROUND(I139*H139,2)</f>
        <v>2584.08</v>
      </c>
      <c r="BL139" s="12" t="s">
        <v>106</v>
      </c>
      <c r="BM139" s="128" t="s">
        <v>158</v>
      </c>
    </row>
    <row r="140" spans="2:65" s="1" customFormat="1" ht="29.25">
      <c r="B140" s="24"/>
      <c r="D140" s="130" t="s">
        <v>114</v>
      </c>
      <c r="F140" s="131" t="s">
        <v>159</v>
      </c>
      <c r="L140" s="24"/>
      <c r="M140" s="132"/>
      <c r="T140" s="48"/>
      <c r="AT140" s="12" t="s">
        <v>114</v>
      </c>
      <c r="AU140" s="12" t="s">
        <v>75</v>
      </c>
    </row>
    <row r="141" spans="2:65" s="1" customFormat="1" ht="37.9" customHeight="1">
      <c r="B141" s="117"/>
      <c r="C141" s="118" t="s">
        <v>8</v>
      </c>
      <c r="D141" s="118" t="s">
        <v>108</v>
      </c>
      <c r="E141" s="119" t="s">
        <v>160</v>
      </c>
      <c r="F141" s="120" t="s">
        <v>161</v>
      </c>
      <c r="G141" s="121" t="s">
        <v>111</v>
      </c>
      <c r="H141" s="122">
        <v>5115</v>
      </c>
      <c r="I141" s="123">
        <v>319.12</v>
      </c>
      <c r="J141" s="123">
        <f>ROUND(I141*H141,2)</f>
        <v>1632298.8</v>
      </c>
      <c r="K141" s="120" t="s">
        <v>112</v>
      </c>
      <c r="L141" s="24"/>
      <c r="M141" s="124" t="s">
        <v>1</v>
      </c>
      <c r="N141" s="125" t="s">
        <v>35</v>
      </c>
      <c r="O141" s="126">
        <v>0.35899999999999999</v>
      </c>
      <c r="P141" s="126">
        <f>O141*H141</f>
        <v>1836.2849999999999</v>
      </c>
      <c r="Q141" s="126">
        <v>0</v>
      </c>
      <c r="R141" s="126">
        <f>Q141*H141</f>
        <v>0</v>
      </c>
      <c r="S141" s="126">
        <v>0</v>
      </c>
      <c r="T141" s="127">
        <f>S141*H141</f>
        <v>0</v>
      </c>
      <c r="AR141" s="128" t="s">
        <v>106</v>
      </c>
      <c r="AT141" s="128" t="s">
        <v>108</v>
      </c>
      <c r="AU141" s="128" t="s">
        <v>75</v>
      </c>
      <c r="AY141" s="12" t="s">
        <v>107</v>
      </c>
      <c r="BE141" s="129">
        <f>IF(N141="základní",J141,0)</f>
        <v>1632298.8</v>
      </c>
      <c r="BF141" s="129">
        <f>IF(N141="snížená",J141,0)</f>
        <v>0</v>
      </c>
      <c r="BG141" s="129">
        <f>IF(N141="zákl. přenesená",J141,0)</f>
        <v>0</v>
      </c>
      <c r="BH141" s="129">
        <f>IF(N141="sníž. přenesená",J141,0)</f>
        <v>0</v>
      </c>
      <c r="BI141" s="129">
        <f>IF(N141="nulová",J141,0)</f>
        <v>0</v>
      </c>
      <c r="BJ141" s="12" t="s">
        <v>75</v>
      </c>
      <c r="BK141" s="129">
        <f>ROUND(I141*H141,2)</f>
        <v>1632298.8</v>
      </c>
      <c r="BL141" s="12" t="s">
        <v>106</v>
      </c>
      <c r="BM141" s="128" t="s">
        <v>162</v>
      </c>
    </row>
    <row r="142" spans="2:65" s="1" customFormat="1" ht="29.25">
      <c r="B142" s="24"/>
      <c r="D142" s="130" t="s">
        <v>114</v>
      </c>
      <c r="F142" s="131" t="s">
        <v>163</v>
      </c>
      <c r="L142" s="24"/>
      <c r="M142" s="132"/>
      <c r="T142" s="48"/>
      <c r="AT142" s="12" t="s">
        <v>114</v>
      </c>
      <c r="AU142" s="12" t="s">
        <v>75</v>
      </c>
    </row>
    <row r="143" spans="2:65" s="1" customFormat="1" ht="33" customHeight="1">
      <c r="B143" s="117"/>
      <c r="C143" s="118" t="s">
        <v>164</v>
      </c>
      <c r="D143" s="118" t="s">
        <v>108</v>
      </c>
      <c r="E143" s="119" t="s">
        <v>165</v>
      </c>
      <c r="F143" s="120" t="s">
        <v>166</v>
      </c>
      <c r="G143" s="121" t="s">
        <v>128</v>
      </c>
      <c r="H143" s="122">
        <v>35</v>
      </c>
      <c r="I143" s="123">
        <v>356.45</v>
      </c>
      <c r="J143" s="123">
        <f>ROUND(I143*H143,2)</f>
        <v>12475.75</v>
      </c>
      <c r="K143" s="120" t="s">
        <v>112</v>
      </c>
      <c r="L143" s="24"/>
      <c r="M143" s="124" t="s">
        <v>1</v>
      </c>
      <c r="N143" s="125" t="s">
        <v>35</v>
      </c>
      <c r="O143" s="126">
        <v>0.40100000000000002</v>
      </c>
      <c r="P143" s="126">
        <f>O143*H143</f>
        <v>14.035</v>
      </c>
      <c r="Q143" s="126">
        <v>0</v>
      </c>
      <c r="R143" s="126">
        <f>Q143*H143</f>
        <v>0</v>
      </c>
      <c r="S143" s="126">
        <v>0</v>
      </c>
      <c r="T143" s="127">
        <f>S143*H143</f>
        <v>0</v>
      </c>
      <c r="AR143" s="128" t="s">
        <v>106</v>
      </c>
      <c r="AT143" s="128" t="s">
        <v>108</v>
      </c>
      <c r="AU143" s="128" t="s">
        <v>75</v>
      </c>
      <c r="AY143" s="12" t="s">
        <v>107</v>
      </c>
      <c r="BE143" s="129">
        <f>IF(N143="základní",J143,0)</f>
        <v>12475.75</v>
      </c>
      <c r="BF143" s="129">
        <f>IF(N143="snížená",J143,0)</f>
        <v>0</v>
      </c>
      <c r="BG143" s="129">
        <f>IF(N143="zákl. přenesená",J143,0)</f>
        <v>0</v>
      </c>
      <c r="BH143" s="129">
        <f>IF(N143="sníž. přenesená",J143,0)</f>
        <v>0</v>
      </c>
      <c r="BI143" s="129">
        <f>IF(N143="nulová",J143,0)</f>
        <v>0</v>
      </c>
      <c r="BJ143" s="12" t="s">
        <v>75</v>
      </c>
      <c r="BK143" s="129">
        <f>ROUND(I143*H143,2)</f>
        <v>12475.75</v>
      </c>
      <c r="BL143" s="12" t="s">
        <v>106</v>
      </c>
      <c r="BM143" s="128" t="s">
        <v>167</v>
      </c>
    </row>
    <row r="144" spans="2:65" s="1" customFormat="1" ht="19.5">
      <c r="B144" s="24"/>
      <c r="D144" s="130" t="s">
        <v>114</v>
      </c>
      <c r="F144" s="131" t="s">
        <v>168</v>
      </c>
      <c r="L144" s="24"/>
      <c r="M144" s="132"/>
      <c r="T144" s="48"/>
      <c r="AT144" s="12" t="s">
        <v>114</v>
      </c>
      <c r="AU144" s="12" t="s">
        <v>75</v>
      </c>
    </row>
    <row r="145" spans="2:65" s="1" customFormat="1" ht="37.9" customHeight="1">
      <c r="B145" s="117"/>
      <c r="C145" s="118" t="s">
        <v>169</v>
      </c>
      <c r="D145" s="118" t="s">
        <v>108</v>
      </c>
      <c r="E145" s="119" t="s">
        <v>170</v>
      </c>
      <c r="F145" s="120" t="s">
        <v>171</v>
      </c>
      <c r="G145" s="121" t="s">
        <v>128</v>
      </c>
      <c r="H145" s="122">
        <v>7</v>
      </c>
      <c r="I145" s="123">
        <v>131.56</v>
      </c>
      <c r="J145" s="123">
        <f>ROUND(I145*H145,2)</f>
        <v>920.92</v>
      </c>
      <c r="K145" s="120" t="s">
        <v>112</v>
      </c>
      <c r="L145" s="24"/>
      <c r="M145" s="124" t="s">
        <v>1</v>
      </c>
      <c r="N145" s="125" t="s">
        <v>35</v>
      </c>
      <c r="O145" s="126">
        <v>0.14799999999999999</v>
      </c>
      <c r="P145" s="126">
        <f>O145*H145</f>
        <v>1.036</v>
      </c>
      <c r="Q145" s="126">
        <v>0</v>
      </c>
      <c r="R145" s="126">
        <f>Q145*H145</f>
        <v>0</v>
      </c>
      <c r="S145" s="126">
        <v>0</v>
      </c>
      <c r="T145" s="127">
        <f>S145*H145</f>
        <v>0</v>
      </c>
      <c r="AR145" s="128" t="s">
        <v>106</v>
      </c>
      <c r="AT145" s="128" t="s">
        <v>108</v>
      </c>
      <c r="AU145" s="128" t="s">
        <v>75</v>
      </c>
      <c r="AY145" s="12" t="s">
        <v>107</v>
      </c>
      <c r="BE145" s="129">
        <f>IF(N145="základní",J145,0)</f>
        <v>920.92</v>
      </c>
      <c r="BF145" s="129">
        <f>IF(N145="snížená",J145,0)</f>
        <v>0</v>
      </c>
      <c r="BG145" s="129">
        <f>IF(N145="zákl. přenesená",J145,0)</f>
        <v>0</v>
      </c>
      <c r="BH145" s="129">
        <f>IF(N145="sníž. přenesená",J145,0)</f>
        <v>0</v>
      </c>
      <c r="BI145" s="129">
        <f>IF(N145="nulová",J145,0)</f>
        <v>0</v>
      </c>
      <c r="BJ145" s="12" t="s">
        <v>75</v>
      </c>
      <c r="BK145" s="129">
        <f>ROUND(I145*H145,2)</f>
        <v>920.92</v>
      </c>
      <c r="BL145" s="12" t="s">
        <v>106</v>
      </c>
      <c r="BM145" s="128" t="s">
        <v>172</v>
      </c>
    </row>
    <row r="146" spans="2:65" s="1" customFormat="1" ht="29.25">
      <c r="B146" s="24"/>
      <c r="D146" s="130" t="s">
        <v>114</v>
      </c>
      <c r="F146" s="131" t="s">
        <v>173</v>
      </c>
      <c r="L146" s="24"/>
      <c r="M146" s="132"/>
      <c r="T146" s="48"/>
      <c r="AT146" s="12" t="s">
        <v>114</v>
      </c>
      <c r="AU146" s="12" t="s">
        <v>75</v>
      </c>
    </row>
    <row r="147" spans="2:65" s="1" customFormat="1" ht="49.15" customHeight="1">
      <c r="B147" s="117"/>
      <c r="C147" s="118" t="s">
        <v>174</v>
      </c>
      <c r="D147" s="118" t="s">
        <v>108</v>
      </c>
      <c r="E147" s="119" t="s">
        <v>175</v>
      </c>
      <c r="F147" s="120" t="s">
        <v>176</v>
      </c>
      <c r="G147" s="121" t="s">
        <v>128</v>
      </c>
      <c r="H147" s="122">
        <v>6</v>
      </c>
      <c r="I147" s="123">
        <v>150.22999999999999</v>
      </c>
      <c r="J147" s="123">
        <f>ROUND(I147*H147,2)</f>
        <v>901.38</v>
      </c>
      <c r="K147" s="120" t="s">
        <v>112</v>
      </c>
      <c r="L147" s="24"/>
      <c r="M147" s="124" t="s">
        <v>1</v>
      </c>
      <c r="N147" s="125" t="s">
        <v>35</v>
      </c>
      <c r="O147" s="126">
        <v>0.16900000000000001</v>
      </c>
      <c r="P147" s="126">
        <f>O147*H147</f>
        <v>1.014</v>
      </c>
      <c r="Q147" s="126">
        <v>0</v>
      </c>
      <c r="R147" s="126">
        <f>Q147*H147</f>
        <v>0</v>
      </c>
      <c r="S147" s="126">
        <v>0</v>
      </c>
      <c r="T147" s="127">
        <f>S147*H147</f>
        <v>0</v>
      </c>
      <c r="AR147" s="128" t="s">
        <v>106</v>
      </c>
      <c r="AT147" s="128" t="s">
        <v>108</v>
      </c>
      <c r="AU147" s="128" t="s">
        <v>75</v>
      </c>
      <c r="AY147" s="12" t="s">
        <v>107</v>
      </c>
      <c r="BE147" s="129">
        <f>IF(N147="základní",J147,0)</f>
        <v>901.38</v>
      </c>
      <c r="BF147" s="129">
        <f>IF(N147="snížená",J147,0)</f>
        <v>0</v>
      </c>
      <c r="BG147" s="129">
        <f>IF(N147="zákl. přenesená",J147,0)</f>
        <v>0</v>
      </c>
      <c r="BH147" s="129">
        <f>IF(N147="sníž. přenesená",J147,0)</f>
        <v>0</v>
      </c>
      <c r="BI147" s="129">
        <f>IF(N147="nulová",J147,0)</f>
        <v>0</v>
      </c>
      <c r="BJ147" s="12" t="s">
        <v>75</v>
      </c>
      <c r="BK147" s="129">
        <f>ROUND(I147*H147,2)</f>
        <v>901.38</v>
      </c>
      <c r="BL147" s="12" t="s">
        <v>106</v>
      </c>
      <c r="BM147" s="128" t="s">
        <v>177</v>
      </c>
    </row>
    <row r="148" spans="2:65" s="1" customFormat="1" ht="29.25">
      <c r="B148" s="24"/>
      <c r="D148" s="130" t="s">
        <v>114</v>
      </c>
      <c r="F148" s="131" t="s">
        <v>178</v>
      </c>
      <c r="L148" s="24"/>
      <c r="M148" s="132"/>
      <c r="T148" s="48"/>
      <c r="AT148" s="12" t="s">
        <v>114</v>
      </c>
      <c r="AU148" s="12" t="s">
        <v>75</v>
      </c>
    </row>
    <row r="149" spans="2:65" s="1" customFormat="1" ht="44.25" customHeight="1">
      <c r="B149" s="117"/>
      <c r="C149" s="118" t="s">
        <v>179</v>
      </c>
      <c r="D149" s="118" t="s">
        <v>108</v>
      </c>
      <c r="E149" s="119" t="s">
        <v>180</v>
      </c>
      <c r="F149" s="120" t="s">
        <v>181</v>
      </c>
      <c r="G149" s="121" t="s">
        <v>128</v>
      </c>
      <c r="H149" s="122">
        <v>14</v>
      </c>
      <c r="I149" s="123">
        <v>255.12</v>
      </c>
      <c r="J149" s="123">
        <f>ROUND(I149*H149,2)</f>
        <v>3571.68</v>
      </c>
      <c r="K149" s="120" t="s">
        <v>112</v>
      </c>
      <c r="L149" s="24"/>
      <c r="M149" s="124" t="s">
        <v>1</v>
      </c>
      <c r="N149" s="125" t="s">
        <v>35</v>
      </c>
      <c r="O149" s="126">
        <v>0.28699999999999998</v>
      </c>
      <c r="P149" s="126">
        <f>O149*H149</f>
        <v>4.0179999999999998</v>
      </c>
      <c r="Q149" s="126">
        <v>0</v>
      </c>
      <c r="R149" s="126">
        <f>Q149*H149</f>
        <v>0</v>
      </c>
      <c r="S149" s="126">
        <v>0</v>
      </c>
      <c r="T149" s="127">
        <f>S149*H149</f>
        <v>0</v>
      </c>
      <c r="AR149" s="128" t="s">
        <v>106</v>
      </c>
      <c r="AT149" s="128" t="s">
        <v>108</v>
      </c>
      <c r="AU149" s="128" t="s">
        <v>75</v>
      </c>
      <c r="AY149" s="12" t="s">
        <v>107</v>
      </c>
      <c r="BE149" s="129">
        <f>IF(N149="základní",J149,0)</f>
        <v>3571.68</v>
      </c>
      <c r="BF149" s="129">
        <f>IF(N149="snížená",J149,0)</f>
        <v>0</v>
      </c>
      <c r="BG149" s="129">
        <f>IF(N149="zákl. přenesená",J149,0)</f>
        <v>0</v>
      </c>
      <c r="BH149" s="129">
        <f>IF(N149="sníž. přenesená",J149,0)</f>
        <v>0</v>
      </c>
      <c r="BI149" s="129">
        <f>IF(N149="nulová",J149,0)</f>
        <v>0</v>
      </c>
      <c r="BJ149" s="12" t="s">
        <v>75</v>
      </c>
      <c r="BK149" s="129">
        <f>ROUND(I149*H149,2)</f>
        <v>3571.68</v>
      </c>
      <c r="BL149" s="12" t="s">
        <v>106</v>
      </c>
      <c r="BM149" s="128" t="s">
        <v>182</v>
      </c>
    </row>
    <row r="150" spans="2:65" s="1" customFormat="1" ht="29.25">
      <c r="B150" s="24"/>
      <c r="D150" s="130" t="s">
        <v>114</v>
      </c>
      <c r="F150" s="131" t="s">
        <v>183</v>
      </c>
      <c r="L150" s="24"/>
      <c r="M150" s="132"/>
      <c r="T150" s="48"/>
      <c r="AT150" s="12" t="s">
        <v>114</v>
      </c>
      <c r="AU150" s="12" t="s">
        <v>75</v>
      </c>
    </row>
    <row r="151" spans="2:65" s="1" customFormat="1" ht="24.2" customHeight="1">
      <c r="B151" s="117"/>
      <c r="C151" s="118" t="s">
        <v>184</v>
      </c>
      <c r="D151" s="118" t="s">
        <v>108</v>
      </c>
      <c r="E151" s="119" t="s">
        <v>185</v>
      </c>
      <c r="F151" s="120" t="s">
        <v>186</v>
      </c>
      <c r="G151" s="121" t="s">
        <v>128</v>
      </c>
      <c r="H151" s="122">
        <v>7</v>
      </c>
      <c r="I151" s="123">
        <v>194.67</v>
      </c>
      <c r="J151" s="123">
        <f>ROUND(I151*H151,2)</f>
        <v>1362.69</v>
      </c>
      <c r="K151" s="120" t="s">
        <v>112</v>
      </c>
      <c r="L151" s="24"/>
      <c r="M151" s="124" t="s">
        <v>1</v>
      </c>
      <c r="N151" s="125" t="s">
        <v>35</v>
      </c>
      <c r="O151" s="126">
        <v>0.219</v>
      </c>
      <c r="P151" s="126">
        <f>O151*H151</f>
        <v>1.5329999999999999</v>
      </c>
      <c r="Q151" s="126">
        <v>0</v>
      </c>
      <c r="R151" s="126">
        <f>Q151*H151</f>
        <v>0</v>
      </c>
      <c r="S151" s="126">
        <v>0</v>
      </c>
      <c r="T151" s="127">
        <f>S151*H151</f>
        <v>0</v>
      </c>
      <c r="AR151" s="128" t="s">
        <v>106</v>
      </c>
      <c r="AT151" s="128" t="s">
        <v>108</v>
      </c>
      <c r="AU151" s="128" t="s">
        <v>75</v>
      </c>
      <c r="AY151" s="12" t="s">
        <v>107</v>
      </c>
      <c r="BE151" s="129">
        <f>IF(N151="základní",J151,0)</f>
        <v>1362.69</v>
      </c>
      <c r="BF151" s="129">
        <f>IF(N151="snížená",J151,0)</f>
        <v>0</v>
      </c>
      <c r="BG151" s="129">
        <f>IF(N151="zákl. přenesená",J151,0)</f>
        <v>0</v>
      </c>
      <c r="BH151" s="129">
        <f>IF(N151="sníž. přenesená",J151,0)</f>
        <v>0</v>
      </c>
      <c r="BI151" s="129">
        <f>IF(N151="nulová",J151,0)</f>
        <v>0</v>
      </c>
      <c r="BJ151" s="12" t="s">
        <v>75</v>
      </c>
      <c r="BK151" s="129">
        <f>ROUND(I151*H151,2)</f>
        <v>1362.69</v>
      </c>
      <c r="BL151" s="12" t="s">
        <v>106</v>
      </c>
      <c r="BM151" s="128" t="s">
        <v>187</v>
      </c>
    </row>
    <row r="152" spans="2:65" s="1" customFormat="1" ht="19.5">
      <c r="B152" s="24"/>
      <c r="D152" s="130" t="s">
        <v>114</v>
      </c>
      <c r="F152" s="131" t="s">
        <v>188</v>
      </c>
      <c r="L152" s="24"/>
      <c r="M152" s="132"/>
      <c r="T152" s="48"/>
      <c r="AT152" s="12" t="s">
        <v>114</v>
      </c>
      <c r="AU152" s="12" t="s">
        <v>75</v>
      </c>
    </row>
    <row r="153" spans="2:65" s="1" customFormat="1" ht="24.2" customHeight="1">
      <c r="B153" s="117"/>
      <c r="C153" s="118" t="s">
        <v>189</v>
      </c>
      <c r="D153" s="118" t="s">
        <v>108</v>
      </c>
      <c r="E153" s="119" t="s">
        <v>190</v>
      </c>
      <c r="F153" s="120" t="s">
        <v>191</v>
      </c>
      <c r="G153" s="121" t="s">
        <v>128</v>
      </c>
      <c r="H153" s="122">
        <v>3</v>
      </c>
      <c r="I153" s="123">
        <v>640.01</v>
      </c>
      <c r="J153" s="123">
        <f>ROUND(I153*H153,2)</f>
        <v>1920.03</v>
      </c>
      <c r="K153" s="120" t="s">
        <v>112</v>
      </c>
      <c r="L153" s="24"/>
      <c r="M153" s="124" t="s">
        <v>1</v>
      </c>
      <c r="N153" s="125" t="s">
        <v>35</v>
      </c>
      <c r="O153" s="126">
        <v>0.72</v>
      </c>
      <c r="P153" s="126">
        <f>O153*H153</f>
        <v>2.16</v>
      </c>
      <c r="Q153" s="126">
        <v>0</v>
      </c>
      <c r="R153" s="126">
        <f>Q153*H153</f>
        <v>0</v>
      </c>
      <c r="S153" s="126">
        <v>0</v>
      </c>
      <c r="T153" s="127">
        <f>S153*H153</f>
        <v>0</v>
      </c>
      <c r="AR153" s="128" t="s">
        <v>106</v>
      </c>
      <c r="AT153" s="128" t="s">
        <v>108</v>
      </c>
      <c r="AU153" s="128" t="s">
        <v>75</v>
      </c>
      <c r="AY153" s="12" t="s">
        <v>107</v>
      </c>
      <c r="BE153" s="129">
        <f>IF(N153="základní",J153,0)</f>
        <v>1920.03</v>
      </c>
      <c r="BF153" s="129">
        <f>IF(N153="snížená",J153,0)</f>
        <v>0</v>
      </c>
      <c r="BG153" s="129">
        <f>IF(N153="zákl. přenesená",J153,0)</f>
        <v>0</v>
      </c>
      <c r="BH153" s="129">
        <f>IF(N153="sníž. přenesená",J153,0)</f>
        <v>0</v>
      </c>
      <c r="BI153" s="129">
        <f>IF(N153="nulová",J153,0)</f>
        <v>0</v>
      </c>
      <c r="BJ153" s="12" t="s">
        <v>75</v>
      </c>
      <c r="BK153" s="129">
        <f>ROUND(I153*H153,2)</f>
        <v>1920.03</v>
      </c>
      <c r="BL153" s="12" t="s">
        <v>106</v>
      </c>
      <c r="BM153" s="128" t="s">
        <v>192</v>
      </c>
    </row>
    <row r="154" spans="2:65" s="1" customFormat="1" ht="19.5">
      <c r="B154" s="24"/>
      <c r="D154" s="130" t="s">
        <v>114</v>
      </c>
      <c r="F154" s="131" t="s">
        <v>193</v>
      </c>
      <c r="L154" s="24"/>
      <c r="M154" s="132"/>
      <c r="T154" s="48"/>
      <c r="AT154" s="12" t="s">
        <v>114</v>
      </c>
      <c r="AU154" s="12" t="s">
        <v>75</v>
      </c>
    </row>
    <row r="155" spans="2:65" s="1" customFormat="1" ht="44.25" customHeight="1">
      <c r="B155" s="117"/>
      <c r="C155" s="118" t="s">
        <v>194</v>
      </c>
      <c r="D155" s="118" t="s">
        <v>108</v>
      </c>
      <c r="E155" s="119" t="s">
        <v>195</v>
      </c>
      <c r="F155" s="120" t="s">
        <v>196</v>
      </c>
      <c r="G155" s="121" t="s">
        <v>128</v>
      </c>
      <c r="H155" s="122">
        <v>1</v>
      </c>
      <c r="I155" s="123">
        <v>800.02</v>
      </c>
      <c r="J155" s="123">
        <f>ROUND(I155*H155,2)</f>
        <v>800.02</v>
      </c>
      <c r="K155" s="120" t="s">
        <v>112</v>
      </c>
      <c r="L155" s="24"/>
      <c r="M155" s="124" t="s">
        <v>1</v>
      </c>
      <c r="N155" s="125" t="s">
        <v>35</v>
      </c>
      <c r="O155" s="126">
        <v>0.9</v>
      </c>
      <c r="P155" s="126">
        <f>O155*H155</f>
        <v>0.9</v>
      </c>
      <c r="Q155" s="126">
        <v>0</v>
      </c>
      <c r="R155" s="126">
        <f>Q155*H155</f>
        <v>0</v>
      </c>
      <c r="S155" s="126">
        <v>0</v>
      </c>
      <c r="T155" s="127">
        <f>S155*H155</f>
        <v>0</v>
      </c>
      <c r="AR155" s="128" t="s">
        <v>106</v>
      </c>
      <c r="AT155" s="128" t="s">
        <v>108</v>
      </c>
      <c r="AU155" s="128" t="s">
        <v>75</v>
      </c>
      <c r="AY155" s="12" t="s">
        <v>107</v>
      </c>
      <c r="BE155" s="129">
        <f>IF(N155="základní",J155,0)</f>
        <v>800.02</v>
      </c>
      <c r="BF155" s="129">
        <f>IF(N155="snížená",J155,0)</f>
        <v>0</v>
      </c>
      <c r="BG155" s="129">
        <f>IF(N155="zákl. přenesená",J155,0)</f>
        <v>0</v>
      </c>
      <c r="BH155" s="129">
        <f>IF(N155="sníž. přenesená",J155,0)</f>
        <v>0</v>
      </c>
      <c r="BI155" s="129">
        <f>IF(N155="nulová",J155,0)</f>
        <v>0</v>
      </c>
      <c r="BJ155" s="12" t="s">
        <v>75</v>
      </c>
      <c r="BK155" s="129">
        <f>ROUND(I155*H155,2)</f>
        <v>800.02</v>
      </c>
      <c r="BL155" s="12" t="s">
        <v>106</v>
      </c>
      <c r="BM155" s="128" t="s">
        <v>197</v>
      </c>
    </row>
    <row r="156" spans="2:65" s="1" customFormat="1" ht="29.25">
      <c r="B156" s="24"/>
      <c r="D156" s="130" t="s">
        <v>114</v>
      </c>
      <c r="F156" s="131" t="s">
        <v>198</v>
      </c>
      <c r="L156" s="24"/>
      <c r="M156" s="132"/>
      <c r="T156" s="48"/>
      <c r="AT156" s="12" t="s">
        <v>114</v>
      </c>
      <c r="AU156" s="12" t="s">
        <v>75</v>
      </c>
    </row>
    <row r="157" spans="2:65" s="1" customFormat="1" ht="24.2" customHeight="1">
      <c r="B157" s="117"/>
      <c r="C157" s="118" t="s">
        <v>199</v>
      </c>
      <c r="D157" s="118" t="s">
        <v>108</v>
      </c>
      <c r="E157" s="119" t="s">
        <v>200</v>
      </c>
      <c r="F157" s="120" t="s">
        <v>201</v>
      </c>
      <c r="G157" s="121" t="s">
        <v>202</v>
      </c>
      <c r="H157" s="122">
        <v>91</v>
      </c>
      <c r="I157" s="123">
        <v>1518.25</v>
      </c>
      <c r="J157" s="123">
        <f>ROUND(I157*H157,2)</f>
        <v>138160.75</v>
      </c>
      <c r="K157" s="120" t="s">
        <v>112</v>
      </c>
      <c r="L157" s="24"/>
      <c r="M157" s="124" t="s">
        <v>1</v>
      </c>
      <c r="N157" s="125" t="s">
        <v>35</v>
      </c>
      <c r="O157" s="126">
        <v>1.708</v>
      </c>
      <c r="P157" s="126">
        <f>O157*H157</f>
        <v>155.428</v>
      </c>
      <c r="Q157" s="126">
        <v>0</v>
      </c>
      <c r="R157" s="126">
        <f>Q157*H157</f>
        <v>0</v>
      </c>
      <c r="S157" s="126">
        <v>0</v>
      </c>
      <c r="T157" s="127">
        <f>S157*H157</f>
        <v>0</v>
      </c>
      <c r="AR157" s="128" t="s">
        <v>106</v>
      </c>
      <c r="AT157" s="128" t="s">
        <v>108</v>
      </c>
      <c r="AU157" s="128" t="s">
        <v>75</v>
      </c>
      <c r="AY157" s="12" t="s">
        <v>107</v>
      </c>
      <c r="BE157" s="129">
        <f>IF(N157="základní",J157,0)</f>
        <v>138160.75</v>
      </c>
      <c r="BF157" s="129">
        <f>IF(N157="snížená",J157,0)</f>
        <v>0</v>
      </c>
      <c r="BG157" s="129">
        <f>IF(N157="zákl. přenesená",J157,0)</f>
        <v>0</v>
      </c>
      <c r="BH157" s="129">
        <f>IF(N157="sníž. přenesená",J157,0)</f>
        <v>0</v>
      </c>
      <c r="BI157" s="129">
        <f>IF(N157="nulová",J157,0)</f>
        <v>0</v>
      </c>
      <c r="BJ157" s="12" t="s">
        <v>75</v>
      </c>
      <c r="BK157" s="129">
        <f>ROUND(I157*H157,2)</f>
        <v>138160.75</v>
      </c>
      <c r="BL157" s="12" t="s">
        <v>106</v>
      </c>
      <c r="BM157" s="128" t="s">
        <v>203</v>
      </c>
    </row>
    <row r="158" spans="2:65" s="1" customFormat="1" ht="19.5">
      <c r="B158" s="24"/>
      <c r="D158" s="130" t="s">
        <v>114</v>
      </c>
      <c r="F158" s="131" t="s">
        <v>204</v>
      </c>
      <c r="L158" s="24"/>
      <c r="M158" s="132"/>
      <c r="T158" s="48"/>
      <c r="AT158" s="12" t="s">
        <v>114</v>
      </c>
      <c r="AU158" s="12" t="s">
        <v>75</v>
      </c>
    </row>
    <row r="159" spans="2:65" s="1" customFormat="1" ht="21.75" customHeight="1">
      <c r="B159" s="117"/>
      <c r="C159" s="118" t="s">
        <v>7</v>
      </c>
      <c r="D159" s="118" t="s">
        <v>108</v>
      </c>
      <c r="E159" s="119" t="s">
        <v>205</v>
      </c>
      <c r="F159" s="120" t="s">
        <v>206</v>
      </c>
      <c r="G159" s="121" t="s">
        <v>207</v>
      </c>
      <c r="H159" s="122">
        <v>50</v>
      </c>
      <c r="I159" s="123">
        <v>80</v>
      </c>
      <c r="J159" s="123">
        <f>ROUND(I159*H159,2)</f>
        <v>4000</v>
      </c>
      <c r="K159" s="120" t="s">
        <v>112</v>
      </c>
      <c r="L159" s="24"/>
      <c r="M159" s="124" t="s">
        <v>1</v>
      </c>
      <c r="N159" s="125" t="s">
        <v>35</v>
      </c>
      <c r="O159" s="126">
        <v>0.09</v>
      </c>
      <c r="P159" s="126">
        <f>O159*H159</f>
        <v>4.5</v>
      </c>
      <c r="Q159" s="126">
        <v>0</v>
      </c>
      <c r="R159" s="126">
        <f>Q159*H159</f>
        <v>0</v>
      </c>
      <c r="S159" s="126">
        <v>0</v>
      </c>
      <c r="T159" s="127">
        <f>S159*H159</f>
        <v>0</v>
      </c>
      <c r="AR159" s="128" t="s">
        <v>106</v>
      </c>
      <c r="AT159" s="128" t="s">
        <v>108</v>
      </c>
      <c r="AU159" s="128" t="s">
        <v>75</v>
      </c>
      <c r="AY159" s="12" t="s">
        <v>107</v>
      </c>
      <c r="BE159" s="129">
        <f>IF(N159="základní",J159,0)</f>
        <v>4000</v>
      </c>
      <c r="BF159" s="129">
        <f>IF(N159="snížená",J159,0)</f>
        <v>0</v>
      </c>
      <c r="BG159" s="129">
        <f>IF(N159="zákl. přenesená",J159,0)</f>
        <v>0</v>
      </c>
      <c r="BH159" s="129">
        <f>IF(N159="sníž. přenesená",J159,0)</f>
        <v>0</v>
      </c>
      <c r="BI159" s="129">
        <f>IF(N159="nulová",J159,0)</f>
        <v>0</v>
      </c>
      <c r="BJ159" s="12" t="s">
        <v>75</v>
      </c>
      <c r="BK159" s="129">
        <f>ROUND(I159*H159,2)</f>
        <v>4000</v>
      </c>
      <c r="BL159" s="12" t="s">
        <v>106</v>
      </c>
      <c r="BM159" s="128" t="s">
        <v>208</v>
      </c>
    </row>
    <row r="160" spans="2:65" s="1" customFormat="1" ht="11.25">
      <c r="B160" s="24"/>
      <c r="D160" s="130" t="s">
        <v>114</v>
      </c>
      <c r="F160" s="131" t="s">
        <v>206</v>
      </c>
      <c r="L160" s="24"/>
      <c r="M160" s="132"/>
      <c r="T160" s="48"/>
      <c r="AT160" s="12" t="s">
        <v>114</v>
      </c>
      <c r="AU160" s="12" t="s">
        <v>75</v>
      </c>
    </row>
    <row r="161" spans="2:65" s="1" customFormat="1" ht="24.2" customHeight="1">
      <c r="B161" s="117"/>
      <c r="C161" s="118" t="s">
        <v>209</v>
      </c>
      <c r="D161" s="118" t="s">
        <v>108</v>
      </c>
      <c r="E161" s="119" t="s">
        <v>210</v>
      </c>
      <c r="F161" s="120" t="s">
        <v>211</v>
      </c>
      <c r="G161" s="121" t="s">
        <v>128</v>
      </c>
      <c r="H161" s="122">
        <v>40</v>
      </c>
      <c r="I161" s="123">
        <v>514.67999999999995</v>
      </c>
      <c r="J161" s="123">
        <f>ROUND(I161*H161,2)</f>
        <v>20587.2</v>
      </c>
      <c r="K161" s="120" t="s">
        <v>112</v>
      </c>
      <c r="L161" s="24"/>
      <c r="M161" s="124" t="s">
        <v>1</v>
      </c>
      <c r="N161" s="125" t="s">
        <v>35</v>
      </c>
      <c r="O161" s="126">
        <v>0.57899999999999996</v>
      </c>
      <c r="P161" s="126">
        <f>O161*H161</f>
        <v>23.159999999999997</v>
      </c>
      <c r="Q161" s="126">
        <v>0</v>
      </c>
      <c r="R161" s="126">
        <f>Q161*H161</f>
        <v>0</v>
      </c>
      <c r="S161" s="126">
        <v>0</v>
      </c>
      <c r="T161" s="127">
        <f>S161*H161</f>
        <v>0</v>
      </c>
      <c r="AR161" s="128" t="s">
        <v>106</v>
      </c>
      <c r="AT161" s="128" t="s">
        <v>108</v>
      </c>
      <c r="AU161" s="128" t="s">
        <v>75</v>
      </c>
      <c r="AY161" s="12" t="s">
        <v>107</v>
      </c>
      <c r="BE161" s="129">
        <f>IF(N161="základní",J161,0)</f>
        <v>20587.2</v>
      </c>
      <c r="BF161" s="129">
        <f>IF(N161="snížená",J161,0)</f>
        <v>0</v>
      </c>
      <c r="BG161" s="129">
        <f>IF(N161="zákl. přenesená",J161,0)</f>
        <v>0</v>
      </c>
      <c r="BH161" s="129">
        <f>IF(N161="sníž. přenesená",J161,0)</f>
        <v>0</v>
      </c>
      <c r="BI161" s="129">
        <f>IF(N161="nulová",J161,0)</f>
        <v>0</v>
      </c>
      <c r="BJ161" s="12" t="s">
        <v>75</v>
      </c>
      <c r="BK161" s="129">
        <f>ROUND(I161*H161,2)</f>
        <v>20587.2</v>
      </c>
      <c r="BL161" s="12" t="s">
        <v>106</v>
      </c>
      <c r="BM161" s="128" t="s">
        <v>212</v>
      </c>
    </row>
    <row r="162" spans="2:65" s="1" customFormat="1" ht="29.25">
      <c r="B162" s="24"/>
      <c r="D162" s="130" t="s">
        <v>114</v>
      </c>
      <c r="F162" s="131" t="s">
        <v>213</v>
      </c>
      <c r="L162" s="24"/>
      <c r="M162" s="132"/>
      <c r="T162" s="48"/>
      <c r="AT162" s="12" t="s">
        <v>114</v>
      </c>
      <c r="AU162" s="12" t="s">
        <v>75</v>
      </c>
    </row>
    <row r="163" spans="2:65" s="1" customFormat="1" ht="37.9" customHeight="1">
      <c r="B163" s="117"/>
      <c r="C163" s="118" t="s">
        <v>214</v>
      </c>
      <c r="D163" s="118" t="s">
        <v>108</v>
      </c>
      <c r="E163" s="119" t="s">
        <v>215</v>
      </c>
      <c r="F163" s="120" t="s">
        <v>216</v>
      </c>
      <c r="G163" s="121" t="s">
        <v>111</v>
      </c>
      <c r="H163" s="122">
        <v>50</v>
      </c>
      <c r="I163" s="123">
        <v>534.23</v>
      </c>
      <c r="J163" s="123">
        <f>ROUND(I163*H163,2)</f>
        <v>26711.5</v>
      </c>
      <c r="K163" s="120" t="s">
        <v>112</v>
      </c>
      <c r="L163" s="24"/>
      <c r="M163" s="124" t="s">
        <v>1</v>
      </c>
      <c r="N163" s="125" t="s">
        <v>35</v>
      </c>
      <c r="O163" s="126">
        <v>0.60099999999999998</v>
      </c>
      <c r="P163" s="126">
        <f>O163*H163</f>
        <v>30.049999999999997</v>
      </c>
      <c r="Q163" s="126">
        <v>0</v>
      </c>
      <c r="R163" s="126">
        <f>Q163*H163</f>
        <v>0</v>
      </c>
      <c r="S163" s="126">
        <v>0</v>
      </c>
      <c r="T163" s="127">
        <f>S163*H163</f>
        <v>0</v>
      </c>
      <c r="AR163" s="128" t="s">
        <v>106</v>
      </c>
      <c r="AT163" s="128" t="s">
        <v>108</v>
      </c>
      <c r="AU163" s="128" t="s">
        <v>75</v>
      </c>
      <c r="AY163" s="12" t="s">
        <v>107</v>
      </c>
      <c r="BE163" s="129">
        <f>IF(N163="základní",J163,0)</f>
        <v>26711.5</v>
      </c>
      <c r="BF163" s="129">
        <f>IF(N163="snížená",J163,0)</f>
        <v>0</v>
      </c>
      <c r="BG163" s="129">
        <f>IF(N163="zákl. přenesená",J163,0)</f>
        <v>0</v>
      </c>
      <c r="BH163" s="129">
        <f>IF(N163="sníž. přenesená",J163,0)</f>
        <v>0</v>
      </c>
      <c r="BI163" s="129">
        <f>IF(N163="nulová",J163,0)</f>
        <v>0</v>
      </c>
      <c r="BJ163" s="12" t="s">
        <v>75</v>
      </c>
      <c r="BK163" s="129">
        <f>ROUND(I163*H163,2)</f>
        <v>26711.5</v>
      </c>
      <c r="BL163" s="12" t="s">
        <v>106</v>
      </c>
      <c r="BM163" s="128" t="s">
        <v>217</v>
      </c>
    </row>
    <row r="164" spans="2:65" s="1" customFormat="1" ht="29.25">
      <c r="B164" s="24"/>
      <c r="D164" s="130" t="s">
        <v>114</v>
      </c>
      <c r="F164" s="131" t="s">
        <v>218</v>
      </c>
      <c r="L164" s="24"/>
      <c r="M164" s="132"/>
      <c r="T164" s="48"/>
      <c r="AT164" s="12" t="s">
        <v>114</v>
      </c>
      <c r="AU164" s="12" t="s">
        <v>75</v>
      </c>
    </row>
    <row r="165" spans="2:65" s="1" customFormat="1" ht="33" customHeight="1">
      <c r="B165" s="117"/>
      <c r="C165" s="133" t="s">
        <v>219</v>
      </c>
      <c r="D165" s="133" t="s">
        <v>125</v>
      </c>
      <c r="E165" s="134" t="s">
        <v>220</v>
      </c>
      <c r="F165" s="135" t="s">
        <v>221</v>
      </c>
      <c r="G165" s="136" t="s">
        <v>202</v>
      </c>
      <c r="H165" s="137">
        <v>0.04</v>
      </c>
      <c r="I165" s="138">
        <v>14125</v>
      </c>
      <c r="J165" s="138">
        <f>ROUND(I165*H165,2)</f>
        <v>565</v>
      </c>
      <c r="K165" s="135" t="s">
        <v>112</v>
      </c>
      <c r="L165" s="139"/>
      <c r="M165" s="140" t="s">
        <v>1</v>
      </c>
      <c r="N165" s="141" t="s">
        <v>35</v>
      </c>
      <c r="O165" s="126">
        <v>0</v>
      </c>
      <c r="P165" s="126">
        <f>O165*H165</f>
        <v>0</v>
      </c>
      <c r="Q165" s="126">
        <v>0</v>
      </c>
      <c r="R165" s="126">
        <f>Q165*H165</f>
        <v>0</v>
      </c>
      <c r="S165" s="126">
        <v>0</v>
      </c>
      <c r="T165" s="127">
        <f>S165*H165</f>
        <v>0</v>
      </c>
      <c r="AR165" s="128" t="s">
        <v>129</v>
      </c>
      <c r="AT165" s="128" t="s">
        <v>125</v>
      </c>
      <c r="AU165" s="128" t="s">
        <v>75</v>
      </c>
      <c r="AY165" s="12" t="s">
        <v>107</v>
      </c>
      <c r="BE165" s="129">
        <f>IF(N165="základní",J165,0)</f>
        <v>565</v>
      </c>
      <c r="BF165" s="129">
        <f>IF(N165="snížená",J165,0)</f>
        <v>0</v>
      </c>
      <c r="BG165" s="129">
        <f>IF(N165="zákl. přenesená",J165,0)</f>
        <v>0</v>
      </c>
      <c r="BH165" s="129">
        <f>IF(N165="sníž. přenesená",J165,0)</f>
        <v>0</v>
      </c>
      <c r="BI165" s="129">
        <f>IF(N165="nulová",J165,0)</f>
        <v>0</v>
      </c>
      <c r="BJ165" s="12" t="s">
        <v>75</v>
      </c>
      <c r="BK165" s="129">
        <f>ROUND(I165*H165,2)</f>
        <v>565</v>
      </c>
      <c r="BL165" s="12" t="s">
        <v>106</v>
      </c>
      <c r="BM165" s="128" t="s">
        <v>222</v>
      </c>
    </row>
    <row r="166" spans="2:65" s="1" customFormat="1" ht="19.5">
      <c r="B166" s="24"/>
      <c r="D166" s="130" t="s">
        <v>114</v>
      </c>
      <c r="F166" s="131" t="s">
        <v>221</v>
      </c>
      <c r="L166" s="24"/>
      <c r="M166" s="132"/>
      <c r="T166" s="48"/>
      <c r="AT166" s="12" t="s">
        <v>114</v>
      </c>
      <c r="AU166" s="12" t="s">
        <v>75</v>
      </c>
    </row>
    <row r="167" spans="2:65" s="1" customFormat="1" ht="37.9" customHeight="1">
      <c r="B167" s="117"/>
      <c r="C167" s="118" t="s">
        <v>223</v>
      </c>
      <c r="D167" s="118" t="s">
        <v>108</v>
      </c>
      <c r="E167" s="119" t="s">
        <v>224</v>
      </c>
      <c r="F167" s="120" t="s">
        <v>225</v>
      </c>
      <c r="G167" s="121" t="s">
        <v>202</v>
      </c>
      <c r="H167" s="122">
        <v>0.04</v>
      </c>
      <c r="I167" s="123">
        <v>24925.84</v>
      </c>
      <c r="J167" s="123">
        <f>ROUND(I167*H167,2)</f>
        <v>997.03</v>
      </c>
      <c r="K167" s="120" t="s">
        <v>112</v>
      </c>
      <c r="L167" s="24"/>
      <c r="M167" s="124" t="s">
        <v>1</v>
      </c>
      <c r="N167" s="125" t="s">
        <v>35</v>
      </c>
      <c r="O167" s="126">
        <v>28.041</v>
      </c>
      <c r="P167" s="126">
        <f>O167*H167</f>
        <v>1.12164</v>
      </c>
      <c r="Q167" s="126">
        <v>0</v>
      </c>
      <c r="R167" s="126">
        <f>Q167*H167</f>
        <v>0</v>
      </c>
      <c r="S167" s="126">
        <v>0</v>
      </c>
      <c r="T167" s="127">
        <f>S167*H167</f>
        <v>0</v>
      </c>
      <c r="AR167" s="128" t="s">
        <v>106</v>
      </c>
      <c r="AT167" s="128" t="s">
        <v>108</v>
      </c>
      <c r="AU167" s="128" t="s">
        <v>75</v>
      </c>
      <c r="AY167" s="12" t="s">
        <v>107</v>
      </c>
      <c r="BE167" s="129">
        <f>IF(N167="základní",J167,0)</f>
        <v>997.03</v>
      </c>
      <c r="BF167" s="129">
        <f>IF(N167="snížená",J167,0)</f>
        <v>0</v>
      </c>
      <c r="BG167" s="129">
        <f>IF(N167="zákl. přenesená",J167,0)</f>
        <v>0</v>
      </c>
      <c r="BH167" s="129">
        <f>IF(N167="sníž. přenesená",J167,0)</f>
        <v>0</v>
      </c>
      <c r="BI167" s="129">
        <f>IF(N167="nulová",J167,0)</f>
        <v>0</v>
      </c>
      <c r="BJ167" s="12" t="s">
        <v>75</v>
      </c>
      <c r="BK167" s="129">
        <f>ROUND(I167*H167,2)</f>
        <v>997.03</v>
      </c>
      <c r="BL167" s="12" t="s">
        <v>106</v>
      </c>
      <c r="BM167" s="128" t="s">
        <v>226</v>
      </c>
    </row>
    <row r="168" spans="2:65" s="1" customFormat="1" ht="29.25">
      <c r="B168" s="24"/>
      <c r="D168" s="130" t="s">
        <v>114</v>
      </c>
      <c r="F168" s="131" t="s">
        <v>227</v>
      </c>
      <c r="L168" s="24"/>
      <c r="M168" s="132"/>
      <c r="T168" s="48"/>
      <c r="AT168" s="12" t="s">
        <v>114</v>
      </c>
      <c r="AU168" s="12" t="s">
        <v>75</v>
      </c>
    </row>
    <row r="169" spans="2:65" s="1" customFormat="1" ht="33" customHeight="1">
      <c r="B169" s="117"/>
      <c r="C169" s="118" t="s">
        <v>228</v>
      </c>
      <c r="D169" s="118" t="s">
        <v>108</v>
      </c>
      <c r="E169" s="119" t="s">
        <v>229</v>
      </c>
      <c r="F169" s="120" t="s">
        <v>230</v>
      </c>
      <c r="G169" s="121" t="s">
        <v>128</v>
      </c>
      <c r="H169" s="122">
        <v>20</v>
      </c>
      <c r="I169" s="123">
        <v>768.02</v>
      </c>
      <c r="J169" s="123">
        <f>ROUND(I169*H169,2)</f>
        <v>15360.4</v>
      </c>
      <c r="K169" s="120" t="s">
        <v>112</v>
      </c>
      <c r="L169" s="24"/>
      <c r="M169" s="124" t="s">
        <v>1</v>
      </c>
      <c r="N169" s="125" t="s">
        <v>35</v>
      </c>
      <c r="O169" s="126">
        <v>0.86399999999999999</v>
      </c>
      <c r="P169" s="126">
        <f>O169*H169</f>
        <v>17.28</v>
      </c>
      <c r="Q169" s="126">
        <v>0</v>
      </c>
      <c r="R169" s="126">
        <f>Q169*H169</f>
        <v>0</v>
      </c>
      <c r="S169" s="126">
        <v>0</v>
      </c>
      <c r="T169" s="127">
        <f>S169*H169</f>
        <v>0</v>
      </c>
      <c r="AR169" s="128" t="s">
        <v>106</v>
      </c>
      <c r="AT169" s="128" t="s">
        <v>108</v>
      </c>
      <c r="AU169" s="128" t="s">
        <v>75</v>
      </c>
      <c r="AY169" s="12" t="s">
        <v>107</v>
      </c>
      <c r="BE169" s="129">
        <f>IF(N169="základní",J169,0)</f>
        <v>15360.4</v>
      </c>
      <c r="BF169" s="129">
        <f>IF(N169="snížená",J169,0)</f>
        <v>0</v>
      </c>
      <c r="BG169" s="129">
        <f>IF(N169="zákl. přenesená",J169,0)</f>
        <v>0</v>
      </c>
      <c r="BH169" s="129">
        <f>IF(N169="sníž. přenesená",J169,0)</f>
        <v>0</v>
      </c>
      <c r="BI169" s="129">
        <f>IF(N169="nulová",J169,0)</f>
        <v>0</v>
      </c>
      <c r="BJ169" s="12" t="s">
        <v>75</v>
      </c>
      <c r="BK169" s="129">
        <f>ROUND(I169*H169,2)</f>
        <v>15360.4</v>
      </c>
      <c r="BL169" s="12" t="s">
        <v>106</v>
      </c>
      <c r="BM169" s="128" t="s">
        <v>231</v>
      </c>
    </row>
    <row r="170" spans="2:65" s="1" customFormat="1" ht="39">
      <c r="B170" s="24"/>
      <c r="D170" s="130" t="s">
        <v>114</v>
      </c>
      <c r="F170" s="131" t="s">
        <v>232</v>
      </c>
      <c r="L170" s="24"/>
      <c r="M170" s="132"/>
      <c r="T170" s="48"/>
      <c r="AT170" s="12" t="s">
        <v>114</v>
      </c>
      <c r="AU170" s="12" t="s">
        <v>75</v>
      </c>
    </row>
    <row r="171" spans="2:65" s="1" customFormat="1" ht="33" customHeight="1">
      <c r="B171" s="117"/>
      <c r="C171" s="118" t="s">
        <v>233</v>
      </c>
      <c r="D171" s="118" t="s">
        <v>108</v>
      </c>
      <c r="E171" s="119" t="s">
        <v>234</v>
      </c>
      <c r="F171" s="120" t="s">
        <v>235</v>
      </c>
      <c r="G171" s="121" t="s">
        <v>128</v>
      </c>
      <c r="H171" s="122">
        <v>8</v>
      </c>
      <c r="I171" s="123">
        <v>337.78</v>
      </c>
      <c r="J171" s="123">
        <f>ROUND(I171*H171,2)</f>
        <v>2702.24</v>
      </c>
      <c r="K171" s="120" t="s">
        <v>112</v>
      </c>
      <c r="L171" s="24"/>
      <c r="M171" s="124" t="s">
        <v>1</v>
      </c>
      <c r="N171" s="125" t="s">
        <v>35</v>
      </c>
      <c r="O171" s="126">
        <v>0.38</v>
      </c>
      <c r="P171" s="126">
        <f>O171*H171</f>
        <v>3.04</v>
      </c>
      <c r="Q171" s="126">
        <v>0</v>
      </c>
      <c r="R171" s="126">
        <f>Q171*H171</f>
        <v>0</v>
      </c>
      <c r="S171" s="126">
        <v>0</v>
      </c>
      <c r="T171" s="127">
        <f>S171*H171</f>
        <v>0</v>
      </c>
      <c r="AR171" s="128" t="s">
        <v>106</v>
      </c>
      <c r="AT171" s="128" t="s">
        <v>108</v>
      </c>
      <c r="AU171" s="128" t="s">
        <v>75</v>
      </c>
      <c r="AY171" s="12" t="s">
        <v>107</v>
      </c>
      <c r="BE171" s="129">
        <f>IF(N171="základní",J171,0)</f>
        <v>2702.24</v>
      </c>
      <c r="BF171" s="129">
        <f>IF(N171="snížená",J171,0)</f>
        <v>0</v>
      </c>
      <c r="BG171" s="129">
        <f>IF(N171="zákl. přenesená",J171,0)</f>
        <v>0</v>
      </c>
      <c r="BH171" s="129">
        <f>IF(N171="sníž. přenesená",J171,0)</f>
        <v>0</v>
      </c>
      <c r="BI171" s="129">
        <f>IF(N171="nulová",J171,0)</f>
        <v>0</v>
      </c>
      <c r="BJ171" s="12" t="s">
        <v>75</v>
      </c>
      <c r="BK171" s="129">
        <f>ROUND(I171*H171,2)</f>
        <v>2702.24</v>
      </c>
      <c r="BL171" s="12" t="s">
        <v>106</v>
      </c>
      <c r="BM171" s="128" t="s">
        <v>236</v>
      </c>
    </row>
    <row r="172" spans="2:65" s="1" customFormat="1" ht="29.25">
      <c r="B172" s="24"/>
      <c r="D172" s="130" t="s">
        <v>114</v>
      </c>
      <c r="F172" s="131" t="s">
        <v>237</v>
      </c>
      <c r="L172" s="24"/>
      <c r="M172" s="132"/>
      <c r="T172" s="48"/>
      <c r="AT172" s="12" t="s">
        <v>114</v>
      </c>
      <c r="AU172" s="12" t="s">
        <v>75</v>
      </c>
    </row>
    <row r="173" spans="2:65" s="1" customFormat="1" ht="24.2" customHeight="1">
      <c r="B173" s="117"/>
      <c r="C173" s="133" t="s">
        <v>238</v>
      </c>
      <c r="D173" s="133" t="s">
        <v>125</v>
      </c>
      <c r="E173" s="134" t="s">
        <v>239</v>
      </c>
      <c r="F173" s="135" t="s">
        <v>240</v>
      </c>
      <c r="G173" s="136" t="s">
        <v>111</v>
      </c>
      <c r="H173" s="137">
        <v>130</v>
      </c>
      <c r="I173" s="138">
        <v>96</v>
      </c>
      <c r="J173" s="138">
        <f>ROUND(I173*H173,2)</f>
        <v>12480</v>
      </c>
      <c r="K173" s="135" t="s">
        <v>112</v>
      </c>
      <c r="L173" s="139"/>
      <c r="M173" s="140" t="s">
        <v>1</v>
      </c>
      <c r="N173" s="141" t="s">
        <v>35</v>
      </c>
      <c r="O173" s="126">
        <v>0</v>
      </c>
      <c r="P173" s="126">
        <f>O173*H173</f>
        <v>0</v>
      </c>
      <c r="Q173" s="126">
        <v>0</v>
      </c>
      <c r="R173" s="126">
        <f>Q173*H173</f>
        <v>0</v>
      </c>
      <c r="S173" s="126">
        <v>0</v>
      </c>
      <c r="T173" s="127">
        <f>S173*H173</f>
        <v>0</v>
      </c>
      <c r="AR173" s="128" t="s">
        <v>129</v>
      </c>
      <c r="AT173" s="128" t="s">
        <v>125</v>
      </c>
      <c r="AU173" s="128" t="s">
        <v>75</v>
      </c>
      <c r="AY173" s="12" t="s">
        <v>107</v>
      </c>
      <c r="BE173" s="129">
        <f>IF(N173="základní",J173,0)</f>
        <v>12480</v>
      </c>
      <c r="BF173" s="129">
        <f>IF(N173="snížená",J173,0)</f>
        <v>0</v>
      </c>
      <c r="BG173" s="129">
        <f>IF(N173="zákl. přenesená",J173,0)</f>
        <v>0</v>
      </c>
      <c r="BH173" s="129">
        <f>IF(N173="sníž. přenesená",J173,0)</f>
        <v>0</v>
      </c>
      <c r="BI173" s="129">
        <f>IF(N173="nulová",J173,0)</f>
        <v>0</v>
      </c>
      <c r="BJ173" s="12" t="s">
        <v>75</v>
      </c>
      <c r="BK173" s="129">
        <f>ROUND(I173*H173,2)</f>
        <v>12480</v>
      </c>
      <c r="BL173" s="12" t="s">
        <v>106</v>
      </c>
      <c r="BM173" s="128" t="s">
        <v>241</v>
      </c>
    </row>
    <row r="174" spans="2:65" s="1" customFormat="1" ht="19.5">
      <c r="B174" s="24"/>
      <c r="D174" s="130" t="s">
        <v>114</v>
      </c>
      <c r="F174" s="131" t="s">
        <v>240</v>
      </c>
      <c r="L174" s="24"/>
      <c r="M174" s="132"/>
      <c r="T174" s="48"/>
      <c r="AT174" s="12" t="s">
        <v>114</v>
      </c>
      <c r="AU174" s="12" t="s">
        <v>75</v>
      </c>
    </row>
    <row r="175" spans="2:65" s="1" customFormat="1" ht="24.2" customHeight="1">
      <c r="B175" s="117"/>
      <c r="C175" s="133" t="s">
        <v>242</v>
      </c>
      <c r="D175" s="133" t="s">
        <v>125</v>
      </c>
      <c r="E175" s="134" t="s">
        <v>243</v>
      </c>
      <c r="F175" s="135" t="s">
        <v>244</v>
      </c>
      <c r="G175" s="136" t="s">
        <v>111</v>
      </c>
      <c r="H175" s="137">
        <v>150</v>
      </c>
      <c r="I175" s="138">
        <v>138</v>
      </c>
      <c r="J175" s="138">
        <f>ROUND(I175*H175,2)</f>
        <v>20700</v>
      </c>
      <c r="K175" s="135" t="s">
        <v>112</v>
      </c>
      <c r="L175" s="139"/>
      <c r="M175" s="140" t="s">
        <v>1</v>
      </c>
      <c r="N175" s="141" t="s">
        <v>35</v>
      </c>
      <c r="O175" s="126">
        <v>0</v>
      </c>
      <c r="P175" s="126">
        <f>O175*H175</f>
        <v>0</v>
      </c>
      <c r="Q175" s="126">
        <v>0</v>
      </c>
      <c r="R175" s="126">
        <f>Q175*H175</f>
        <v>0</v>
      </c>
      <c r="S175" s="126">
        <v>0</v>
      </c>
      <c r="T175" s="127">
        <f>S175*H175</f>
        <v>0</v>
      </c>
      <c r="AR175" s="128" t="s">
        <v>129</v>
      </c>
      <c r="AT175" s="128" t="s">
        <v>125</v>
      </c>
      <c r="AU175" s="128" t="s">
        <v>75</v>
      </c>
      <c r="AY175" s="12" t="s">
        <v>107</v>
      </c>
      <c r="BE175" s="129">
        <f>IF(N175="základní",J175,0)</f>
        <v>20700</v>
      </c>
      <c r="BF175" s="129">
        <f>IF(N175="snížená",J175,0)</f>
        <v>0</v>
      </c>
      <c r="BG175" s="129">
        <f>IF(N175="zákl. přenesená",J175,0)</f>
        <v>0</v>
      </c>
      <c r="BH175" s="129">
        <f>IF(N175="sníž. přenesená",J175,0)</f>
        <v>0</v>
      </c>
      <c r="BI175" s="129">
        <f>IF(N175="nulová",J175,0)</f>
        <v>0</v>
      </c>
      <c r="BJ175" s="12" t="s">
        <v>75</v>
      </c>
      <c r="BK175" s="129">
        <f>ROUND(I175*H175,2)</f>
        <v>20700</v>
      </c>
      <c r="BL175" s="12" t="s">
        <v>106</v>
      </c>
      <c r="BM175" s="128" t="s">
        <v>245</v>
      </c>
    </row>
    <row r="176" spans="2:65" s="1" customFormat="1" ht="19.5">
      <c r="B176" s="24"/>
      <c r="D176" s="130" t="s">
        <v>114</v>
      </c>
      <c r="F176" s="131" t="s">
        <v>244</v>
      </c>
      <c r="L176" s="24"/>
      <c r="M176" s="132"/>
      <c r="T176" s="48"/>
      <c r="AT176" s="12" t="s">
        <v>114</v>
      </c>
      <c r="AU176" s="12" t="s">
        <v>75</v>
      </c>
    </row>
    <row r="177" spans="2:65" s="1" customFormat="1" ht="24.2" customHeight="1">
      <c r="B177" s="117"/>
      <c r="C177" s="133" t="s">
        <v>246</v>
      </c>
      <c r="D177" s="133" t="s">
        <v>125</v>
      </c>
      <c r="E177" s="134" t="s">
        <v>247</v>
      </c>
      <c r="F177" s="135" t="s">
        <v>248</v>
      </c>
      <c r="G177" s="136" t="s">
        <v>111</v>
      </c>
      <c r="H177" s="137">
        <v>520</v>
      </c>
      <c r="I177" s="138">
        <v>119</v>
      </c>
      <c r="J177" s="138">
        <f>ROUND(I177*H177,2)</f>
        <v>61880</v>
      </c>
      <c r="K177" s="135" t="s">
        <v>112</v>
      </c>
      <c r="L177" s="139"/>
      <c r="M177" s="140" t="s">
        <v>1</v>
      </c>
      <c r="N177" s="141" t="s">
        <v>35</v>
      </c>
      <c r="O177" s="126">
        <v>0</v>
      </c>
      <c r="P177" s="126">
        <f>O177*H177</f>
        <v>0</v>
      </c>
      <c r="Q177" s="126">
        <v>0</v>
      </c>
      <c r="R177" s="126">
        <f>Q177*H177</f>
        <v>0</v>
      </c>
      <c r="S177" s="126">
        <v>0</v>
      </c>
      <c r="T177" s="127">
        <f>S177*H177</f>
        <v>0</v>
      </c>
      <c r="AR177" s="128" t="s">
        <v>129</v>
      </c>
      <c r="AT177" s="128" t="s">
        <v>125</v>
      </c>
      <c r="AU177" s="128" t="s">
        <v>75</v>
      </c>
      <c r="AY177" s="12" t="s">
        <v>107</v>
      </c>
      <c r="BE177" s="129">
        <f>IF(N177="základní",J177,0)</f>
        <v>61880</v>
      </c>
      <c r="BF177" s="129">
        <f>IF(N177="snížená",J177,0)</f>
        <v>0</v>
      </c>
      <c r="BG177" s="129">
        <f>IF(N177="zákl. přenesená",J177,0)</f>
        <v>0</v>
      </c>
      <c r="BH177" s="129">
        <f>IF(N177="sníž. přenesená",J177,0)</f>
        <v>0</v>
      </c>
      <c r="BI177" s="129">
        <f>IF(N177="nulová",J177,0)</f>
        <v>0</v>
      </c>
      <c r="BJ177" s="12" t="s">
        <v>75</v>
      </c>
      <c r="BK177" s="129">
        <f>ROUND(I177*H177,2)</f>
        <v>61880</v>
      </c>
      <c r="BL177" s="12" t="s">
        <v>106</v>
      </c>
      <c r="BM177" s="128" t="s">
        <v>249</v>
      </c>
    </row>
    <row r="178" spans="2:65" s="1" customFormat="1" ht="19.5">
      <c r="B178" s="24"/>
      <c r="D178" s="130" t="s">
        <v>114</v>
      </c>
      <c r="F178" s="131" t="s">
        <v>248</v>
      </c>
      <c r="L178" s="24"/>
      <c r="M178" s="132"/>
      <c r="T178" s="48"/>
      <c r="AT178" s="12" t="s">
        <v>114</v>
      </c>
      <c r="AU178" s="12" t="s">
        <v>75</v>
      </c>
    </row>
    <row r="179" spans="2:65" s="1" customFormat="1" ht="16.5" customHeight="1">
      <c r="B179" s="117"/>
      <c r="C179" s="133" t="s">
        <v>250</v>
      </c>
      <c r="D179" s="133" t="s">
        <v>125</v>
      </c>
      <c r="E179" s="134" t="s">
        <v>251</v>
      </c>
      <c r="F179" s="135" t="s">
        <v>252</v>
      </c>
      <c r="G179" s="136" t="s">
        <v>207</v>
      </c>
      <c r="H179" s="137">
        <v>500</v>
      </c>
      <c r="I179" s="138">
        <v>60.6</v>
      </c>
      <c r="J179" s="138">
        <f>ROUND(I179*H179,2)</f>
        <v>30300</v>
      </c>
      <c r="K179" s="135" t="s">
        <v>112</v>
      </c>
      <c r="L179" s="139"/>
      <c r="M179" s="140" t="s">
        <v>1</v>
      </c>
      <c r="N179" s="141" t="s">
        <v>35</v>
      </c>
      <c r="O179" s="126">
        <v>0</v>
      </c>
      <c r="P179" s="126">
        <f>O179*H179</f>
        <v>0</v>
      </c>
      <c r="Q179" s="126">
        <v>0</v>
      </c>
      <c r="R179" s="126">
        <f>Q179*H179</f>
        <v>0</v>
      </c>
      <c r="S179" s="126">
        <v>0</v>
      </c>
      <c r="T179" s="127">
        <f>S179*H179</f>
        <v>0</v>
      </c>
      <c r="AR179" s="128" t="s">
        <v>129</v>
      </c>
      <c r="AT179" s="128" t="s">
        <v>125</v>
      </c>
      <c r="AU179" s="128" t="s">
        <v>75</v>
      </c>
      <c r="AY179" s="12" t="s">
        <v>107</v>
      </c>
      <c r="BE179" s="129">
        <f>IF(N179="základní",J179,0)</f>
        <v>30300</v>
      </c>
      <c r="BF179" s="129">
        <f>IF(N179="snížená",J179,0)</f>
        <v>0</v>
      </c>
      <c r="BG179" s="129">
        <f>IF(N179="zákl. přenesená",J179,0)</f>
        <v>0</v>
      </c>
      <c r="BH179" s="129">
        <f>IF(N179="sníž. přenesená",J179,0)</f>
        <v>0</v>
      </c>
      <c r="BI179" s="129">
        <f>IF(N179="nulová",J179,0)</f>
        <v>0</v>
      </c>
      <c r="BJ179" s="12" t="s">
        <v>75</v>
      </c>
      <c r="BK179" s="129">
        <f>ROUND(I179*H179,2)</f>
        <v>30300</v>
      </c>
      <c r="BL179" s="12" t="s">
        <v>106</v>
      </c>
      <c r="BM179" s="128" t="s">
        <v>253</v>
      </c>
    </row>
    <row r="180" spans="2:65" s="1" customFormat="1" ht="11.25">
      <c r="B180" s="24"/>
      <c r="D180" s="130" t="s">
        <v>114</v>
      </c>
      <c r="F180" s="131" t="s">
        <v>252</v>
      </c>
      <c r="L180" s="24"/>
      <c r="M180" s="132"/>
      <c r="T180" s="48"/>
      <c r="AT180" s="12" t="s">
        <v>114</v>
      </c>
      <c r="AU180" s="12" t="s">
        <v>75</v>
      </c>
    </row>
    <row r="181" spans="2:65" s="1" customFormat="1" ht="16.5" customHeight="1">
      <c r="B181" s="117"/>
      <c r="C181" s="133" t="s">
        <v>254</v>
      </c>
      <c r="D181" s="133" t="s">
        <v>125</v>
      </c>
      <c r="E181" s="134" t="s">
        <v>255</v>
      </c>
      <c r="F181" s="135" t="s">
        <v>256</v>
      </c>
      <c r="G181" s="136" t="s">
        <v>128</v>
      </c>
      <c r="H181" s="137">
        <v>78</v>
      </c>
      <c r="I181" s="138">
        <v>426</v>
      </c>
      <c r="J181" s="138">
        <f>ROUND(I181*H181,2)</f>
        <v>33228</v>
      </c>
      <c r="K181" s="135" t="s">
        <v>112</v>
      </c>
      <c r="L181" s="139"/>
      <c r="M181" s="140" t="s">
        <v>1</v>
      </c>
      <c r="N181" s="141" t="s">
        <v>35</v>
      </c>
      <c r="O181" s="126">
        <v>0</v>
      </c>
      <c r="P181" s="126">
        <f>O181*H181</f>
        <v>0</v>
      </c>
      <c r="Q181" s="126">
        <v>0</v>
      </c>
      <c r="R181" s="126">
        <f>Q181*H181</f>
        <v>0</v>
      </c>
      <c r="S181" s="126">
        <v>0</v>
      </c>
      <c r="T181" s="127">
        <f>S181*H181</f>
        <v>0</v>
      </c>
      <c r="AR181" s="128" t="s">
        <v>129</v>
      </c>
      <c r="AT181" s="128" t="s">
        <v>125</v>
      </c>
      <c r="AU181" s="128" t="s">
        <v>75</v>
      </c>
      <c r="AY181" s="12" t="s">
        <v>107</v>
      </c>
      <c r="BE181" s="129">
        <f>IF(N181="základní",J181,0)</f>
        <v>33228</v>
      </c>
      <c r="BF181" s="129">
        <f>IF(N181="snížená",J181,0)</f>
        <v>0</v>
      </c>
      <c r="BG181" s="129">
        <f>IF(N181="zákl. přenesená",J181,0)</f>
        <v>0</v>
      </c>
      <c r="BH181" s="129">
        <f>IF(N181="sníž. přenesená",J181,0)</f>
        <v>0</v>
      </c>
      <c r="BI181" s="129">
        <f>IF(N181="nulová",J181,0)</f>
        <v>0</v>
      </c>
      <c r="BJ181" s="12" t="s">
        <v>75</v>
      </c>
      <c r="BK181" s="129">
        <f>ROUND(I181*H181,2)</f>
        <v>33228</v>
      </c>
      <c r="BL181" s="12" t="s">
        <v>106</v>
      </c>
      <c r="BM181" s="128" t="s">
        <v>257</v>
      </c>
    </row>
    <row r="182" spans="2:65" s="1" customFormat="1" ht="11.25">
      <c r="B182" s="24"/>
      <c r="D182" s="130" t="s">
        <v>114</v>
      </c>
      <c r="F182" s="131" t="s">
        <v>256</v>
      </c>
      <c r="L182" s="24"/>
      <c r="M182" s="132"/>
      <c r="T182" s="48"/>
      <c r="AT182" s="12" t="s">
        <v>114</v>
      </c>
      <c r="AU182" s="12" t="s">
        <v>75</v>
      </c>
    </row>
    <row r="183" spans="2:65" s="1" customFormat="1" ht="24.2" customHeight="1">
      <c r="B183" s="117"/>
      <c r="C183" s="133" t="s">
        <v>258</v>
      </c>
      <c r="D183" s="133" t="s">
        <v>125</v>
      </c>
      <c r="E183" s="134" t="s">
        <v>259</v>
      </c>
      <c r="F183" s="135" t="s">
        <v>260</v>
      </c>
      <c r="G183" s="136" t="s">
        <v>128</v>
      </c>
      <c r="H183" s="137">
        <v>8</v>
      </c>
      <c r="I183" s="138">
        <v>34</v>
      </c>
      <c r="J183" s="138">
        <f>ROUND(I183*H183,2)</f>
        <v>272</v>
      </c>
      <c r="K183" s="135" t="s">
        <v>112</v>
      </c>
      <c r="L183" s="139"/>
      <c r="M183" s="140" t="s">
        <v>1</v>
      </c>
      <c r="N183" s="141" t="s">
        <v>35</v>
      </c>
      <c r="O183" s="126">
        <v>0</v>
      </c>
      <c r="P183" s="126">
        <f>O183*H183</f>
        <v>0</v>
      </c>
      <c r="Q183" s="126">
        <v>0</v>
      </c>
      <c r="R183" s="126">
        <f>Q183*H183</f>
        <v>0</v>
      </c>
      <c r="S183" s="126">
        <v>0</v>
      </c>
      <c r="T183" s="127">
        <f>S183*H183</f>
        <v>0</v>
      </c>
      <c r="AR183" s="128" t="s">
        <v>129</v>
      </c>
      <c r="AT183" s="128" t="s">
        <v>125</v>
      </c>
      <c r="AU183" s="128" t="s">
        <v>75</v>
      </c>
      <c r="AY183" s="12" t="s">
        <v>107</v>
      </c>
      <c r="BE183" s="129">
        <f>IF(N183="základní",J183,0)</f>
        <v>272</v>
      </c>
      <c r="BF183" s="129">
        <f>IF(N183="snížená",J183,0)</f>
        <v>0</v>
      </c>
      <c r="BG183" s="129">
        <f>IF(N183="zákl. přenesená",J183,0)</f>
        <v>0</v>
      </c>
      <c r="BH183" s="129">
        <f>IF(N183="sníž. přenesená",J183,0)</f>
        <v>0</v>
      </c>
      <c r="BI183" s="129">
        <f>IF(N183="nulová",J183,0)</f>
        <v>0</v>
      </c>
      <c r="BJ183" s="12" t="s">
        <v>75</v>
      </c>
      <c r="BK183" s="129">
        <f>ROUND(I183*H183,2)</f>
        <v>272</v>
      </c>
      <c r="BL183" s="12" t="s">
        <v>106</v>
      </c>
      <c r="BM183" s="128" t="s">
        <v>261</v>
      </c>
    </row>
    <row r="184" spans="2:65" s="1" customFormat="1" ht="11.25">
      <c r="B184" s="24"/>
      <c r="D184" s="130" t="s">
        <v>114</v>
      </c>
      <c r="F184" s="131" t="s">
        <v>260</v>
      </c>
      <c r="L184" s="24"/>
      <c r="M184" s="132"/>
      <c r="T184" s="48"/>
      <c r="AT184" s="12" t="s">
        <v>114</v>
      </c>
      <c r="AU184" s="12" t="s">
        <v>75</v>
      </c>
    </row>
    <row r="185" spans="2:65" s="1" customFormat="1" ht="21.75" customHeight="1">
      <c r="B185" s="117"/>
      <c r="C185" s="133" t="s">
        <v>262</v>
      </c>
      <c r="D185" s="133" t="s">
        <v>125</v>
      </c>
      <c r="E185" s="134" t="s">
        <v>263</v>
      </c>
      <c r="F185" s="135" t="s">
        <v>264</v>
      </c>
      <c r="G185" s="136" t="s">
        <v>207</v>
      </c>
      <c r="H185" s="137">
        <v>56</v>
      </c>
      <c r="I185" s="138">
        <v>432</v>
      </c>
      <c r="J185" s="138">
        <f>ROUND(I185*H185,2)</f>
        <v>24192</v>
      </c>
      <c r="K185" s="135" t="s">
        <v>112</v>
      </c>
      <c r="L185" s="139"/>
      <c r="M185" s="140" t="s">
        <v>1</v>
      </c>
      <c r="N185" s="141" t="s">
        <v>35</v>
      </c>
      <c r="O185" s="126">
        <v>0</v>
      </c>
      <c r="P185" s="126">
        <f>O185*H185</f>
        <v>0</v>
      </c>
      <c r="Q185" s="126">
        <v>0</v>
      </c>
      <c r="R185" s="126">
        <f>Q185*H185</f>
        <v>0</v>
      </c>
      <c r="S185" s="126">
        <v>0</v>
      </c>
      <c r="T185" s="127">
        <f>S185*H185</f>
        <v>0</v>
      </c>
      <c r="AR185" s="128" t="s">
        <v>129</v>
      </c>
      <c r="AT185" s="128" t="s">
        <v>125</v>
      </c>
      <c r="AU185" s="128" t="s">
        <v>75</v>
      </c>
      <c r="AY185" s="12" t="s">
        <v>107</v>
      </c>
      <c r="BE185" s="129">
        <f>IF(N185="základní",J185,0)</f>
        <v>24192</v>
      </c>
      <c r="BF185" s="129">
        <f>IF(N185="snížená",J185,0)</f>
        <v>0</v>
      </c>
      <c r="BG185" s="129">
        <f>IF(N185="zákl. přenesená",J185,0)</f>
        <v>0</v>
      </c>
      <c r="BH185" s="129">
        <f>IF(N185="sníž. přenesená",J185,0)</f>
        <v>0</v>
      </c>
      <c r="BI185" s="129">
        <f>IF(N185="nulová",J185,0)</f>
        <v>0</v>
      </c>
      <c r="BJ185" s="12" t="s">
        <v>75</v>
      </c>
      <c r="BK185" s="129">
        <f>ROUND(I185*H185,2)</f>
        <v>24192</v>
      </c>
      <c r="BL185" s="12" t="s">
        <v>106</v>
      </c>
      <c r="BM185" s="128" t="s">
        <v>265</v>
      </c>
    </row>
    <row r="186" spans="2:65" s="1" customFormat="1" ht="11.25">
      <c r="B186" s="24"/>
      <c r="D186" s="130" t="s">
        <v>114</v>
      </c>
      <c r="F186" s="131" t="s">
        <v>264</v>
      </c>
      <c r="L186" s="24"/>
      <c r="M186" s="132"/>
      <c r="T186" s="48"/>
      <c r="AT186" s="12" t="s">
        <v>114</v>
      </c>
      <c r="AU186" s="12" t="s">
        <v>75</v>
      </c>
    </row>
    <row r="187" spans="2:65" s="1" customFormat="1" ht="24.2" customHeight="1">
      <c r="B187" s="117"/>
      <c r="C187" s="133" t="s">
        <v>266</v>
      </c>
      <c r="D187" s="133" t="s">
        <v>125</v>
      </c>
      <c r="E187" s="134" t="s">
        <v>267</v>
      </c>
      <c r="F187" s="135" t="s">
        <v>268</v>
      </c>
      <c r="G187" s="136" t="s">
        <v>207</v>
      </c>
      <c r="H187" s="137">
        <v>6</v>
      </c>
      <c r="I187" s="138">
        <v>52.7</v>
      </c>
      <c r="J187" s="138">
        <f>ROUND(I187*H187,2)</f>
        <v>316.2</v>
      </c>
      <c r="K187" s="135" t="s">
        <v>112</v>
      </c>
      <c r="L187" s="139"/>
      <c r="M187" s="140" t="s">
        <v>1</v>
      </c>
      <c r="N187" s="141" t="s">
        <v>35</v>
      </c>
      <c r="O187" s="126">
        <v>0</v>
      </c>
      <c r="P187" s="126">
        <f>O187*H187</f>
        <v>0</v>
      </c>
      <c r="Q187" s="126">
        <v>0</v>
      </c>
      <c r="R187" s="126">
        <f>Q187*H187</f>
        <v>0</v>
      </c>
      <c r="S187" s="126">
        <v>0</v>
      </c>
      <c r="T187" s="127">
        <f>S187*H187</f>
        <v>0</v>
      </c>
      <c r="AR187" s="128" t="s">
        <v>129</v>
      </c>
      <c r="AT187" s="128" t="s">
        <v>125</v>
      </c>
      <c r="AU187" s="128" t="s">
        <v>75</v>
      </c>
      <c r="AY187" s="12" t="s">
        <v>107</v>
      </c>
      <c r="BE187" s="129">
        <f>IF(N187="základní",J187,0)</f>
        <v>316.2</v>
      </c>
      <c r="BF187" s="129">
        <f>IF(N187="snížená",J187,0)</f>
        <v>0</v>
      </c>
      <c r="BG187" s="129">
        <f>IF(N187="zákl. přenesená",J187,0)</f>
        <v>0</v>
      </c>
      <c r="BH187" s="129">
        <f>IF(N187="sníž. přenesená",J187,0)</f>
        <v>0</v>
      </c>
      <c r="BI187" s="129">
        <f>IF(N187="nulová",J187,0)</f>
        <v>0</v>
      </c>
      <c r="BJ187" s="12" t="s">
        <v>75</v>
      </c>
      <c r="BK187" s="129">
        <f>ROUND(I187*H187,2)</f>
        <v>316.2</v>
      </c>
      <c r="BL187" s="12" t="s">
        <v>106</v>
      </c>
      <c r="BM187" s="128" t="s">
        <v>269</v>
      </c>
    </row>
    <row r="188" spans="2:65" s="1" customFormat="1" ht="11.25">
      <c r="B188" s="24"/>
      <c r="D188" s="130" t="s">
        <v>114</v>
      </c>
      <c r="F188" s="131" t="s">
        <v>268</v>
      </c>
      <c r="L188" s="24"/>
      <c r="M188" s="132"/>
      <c r="T188" s="48"/>
      <c r="AT188" s="12" t="s">
        <v>114</v>
      </c>
      <c r="AU188" s="12" t="s">
        <v>75</v>
      </c>
    </row>
    <row r="189" spans="2:65" s="1" customFormat="1" ht="24.2" customHeight="1">
      <c r="B189" s="117"/>
      <c r="C189" s="133" t="s">
        <v>270</v>
      </c>
      <c r="D189" s="133" t="s">
        <v>125</v>
      </c>
      <c r="E189" s="134" t="s">
        <v>271</v>
      </c>
      <c r="F189" s="135" t="s">
        <v>272</v>
      </c>
      <c r="G189" s="136" t="s">
        <v>128</v>
      </c>
      <c r="H189" s="137">
        <v>11</v>
      </c>
      <c r="I189" s="138">
        <v>199</v>
      </c>
      <c r="J189" s="138">
        <f>ROUND(I189*H189,2)</f>
        <v>2189</v>
      </c>
      <c r="K189" s="135" t="s">
        <v>112</v>
      </c>
      <c r="L189" s="139"/>
      <c r="M189" s="140" t="s">
        <v>1</v>
      </c>
      <c r="N189" s="141" t="s">
        <v>35</v>
      </c>
      <c r="O189" s="126">
        <v>0</v>
      </c>
      <c r="P189" s="126">
        <f>O189*H189</f>
        <v>0</v>
      </c>
      <c r="Q189" s="126">
        <v>0</v>
      </c>
      <c r="R189" s="126">
        <f>Q189*H189</f>
        <v>0</v>
      </c>
      <c r="S189" s="126">
        <v>0</v>
      </c>
      <c r="T189" s="127">
        <f>S189*H189</f>
        <v>0</v>
      </c>
      <c r="AR189" s="128" t="s">
        <v>129</v>
      </c>
      <c r="AT189" s="128" t="s">
        <v>125</v>
      </c>
      <c r="AU189" s="128" t="s">
        <v>75</v>
      </c>
      <c r="AY189" s="12" t="s">
        <v>107</v>
      </c>
      <c r="BE189" s="129">
        <f>IF(N189="základní",J189,0)</f>
        <v>2189</v>
      </c>
      <c r="BF189" s="129">
        <f>IF(N189="snížená",J189,0)</f>
        <v>0</v>
      </c>
      <c r="BG189" s="129">
        <f>IF(N189="zákl. přenesená",J189,0)</f>
        <v>0</v>
      </c>
      <c r="BH189" s="129">
        <f>IF(N189="sníž. přenesená",J189,0)</f>
        <v>0</v>
      </c>
      <c r="BI189" s="129">
        <f>IF(N189="nulová",J189,0)</f>
        <v>0</v>
      </c>
      <c r="BJ189" s="12" t="s">
        <v>75</v>
      </c>
      <c r="BK189" s="129">
        <f>ROUND(I189*H189,2)</f>
        <v>2189</v>
      </c>
      <c r="BL189" s="12" t="s">
        <v>106</v>
      </c>
      <c r="BM189" s="128" t="s">
        <v>273</v>
      </c>
    </row>
    <row r="190" spans="2:65" s="1" customFormat="1" ht="11.25">
      <c r="B190" s="24"/>
      <c r="D190" s="130" t="s">
        <v>114</v>
      </c>
      <c r="F190" s="131" t="s">
        <v>272</v>
      </c>
      <c r="L190" s="24"/>
      <c r="M190" s="132"/>
      <c r="T190" s="48"/>
      <c r="AT190" s="12" t="s">
        <v>114</v>
      </c>
      <c r="AU190" s="12" t="s">
        <v>75</v>
      </c>
    </row>
    <row r="191" spans="2:65" s="1" customFormat="1" ht="24.2" customHeight="1">
      <c r="B191" s="117"/>
      <c r="C191" s="133" t="s">
        <v>274</v>
      </c>
      <c r="D191" s="133" t="s">
        <v>125</v>
      </c>
      <c r="E191" s="134" t="s">
        <v>275</v>
      </c>
      <c r="F191" s="135" t="s">
        <v>276</v>
      </c>
      <c r="G191" s="136" t="s">
        <v>128</v>
      </c>
      <c r="H191" s="137">
        <v>9</v>
      </c>
      <c r="I191" s="138">
        <v>20.5</v>
      </c>
      <c r="J191" s="138">
        <f>ROUND(I191*H191,2)</f>
        <v>184.5</v>
      </c>
      <c r="K191" s="135" t="s">
        <v>112</v>
      </c>
      <c r="L191" s="139"/>
      <c r="M191" s="140" t="s">
        <v>1</v>
      </c>
      <c r="N191" s="141" t="s">
        <v>35</v>
      </c>
      <c r="O191" s="126">
        <v>0</v>
      </c>
      <c r="P191" s="126">
        <f>O191*H191</f>
        <v>0</v>
      </c>
      <c r="Q191" s="126">
        <v>0</v>
      </c>
      <c r="R191" s="126">
        <f>Q191*H191</f>
        <v>0</v>
      </c>
      <c r="S191" s="126">
        <v>0</v>
      </c>
      <c r="T191" s="127">
        <f>S191*H191</f>
        <v>0</v>
      </c>
      <c r="AR191" s="128" t="s">
        <v>129</v>
      </c>
      <c r="AT191" s="128" t="s">
        <v>125</v>
      </c>
      <c r="AU191" s="128" t="s">
        <v>75</v>
      </c>
      <c r="AY191" s="12" t="s">
        <v>107</v>
      </c>
      <c r="BE191" s="129">
        <f>IF(N191="základní",J191,0)</f>
        <v>184.5</v>
      </c>
      <c r="BF191" s="129">
        <f>IF(N191="snížená",J191,0)</f>
        <v>0</v>
      </c>
      <c r="BG191" s="129">
        <f>IF(N191="zákl. přenesená",J191,0)</f>
        <v>0</v>
      </c>
      <c r="BH191" s="129">
        <f>IF(N191="sníž. přenesená",J191,0)</f>
        <v>0</v>
      </c>
      <c r="BI191" s="129">
        <f>IF(N191="nulová",J191,0)</f>
        <v>0</v>
      </c>
      <c r="BJ191" s="12" t="s">
        <v>75</v>
      </c>
      <c r="BK191" s="129">
        <f>ROUND(I191*H191,2)</f>
        <v>184.5</v>
      </c>
      <c r="BL191" s="12" t="s">
        <v>106</v>
      </c>
      <c r="BM191" s="128" t="s">
        <v>277</v>
      </c>
    </row>
    <row r="192" spans="2:65" s="1" customFormat="1" ht="11.25">
      <c r="B192" s="24"/>
      <c r="D192" s="130" t="s">
        <v>114</v>
      </c>
      <c r="F192" s="131" t="s">
        <v>276</v>
      </c>
      <c r="L192" s="24"/>
      <c r="M192" s="132"/>
      <c r="T192" s="48"/>
      <c r="AT192" s="12" t="s">
        <v>114</v>
      </c>
      <c r="AU192" s="12" t="s">
        <v>75</v>
      </c>
    </row>
    <row r="193" spans="2:65" s="1" customFormat="1" ht="24.2" customHeight="1">
      <c r="B193" s="117"/>
      <c r="C193" s="133" t="s">
        <v>278</v>
      </c>
      <c r="D193" s="133" t="s">
        <v>125</v>
      </c>
      <c r="E193" s="134" t="s">
        <v>279</v>
      </c>
      <c r="F193" s="135" t="s">
        <v>280</v>
      </c>
      <c r="G193" s="136" t="s">
        <v>128</v>
      </c>
      <c r="H193" s="137">
        <v>36</v>
      </c>
      <c r="I193" s="138">
        <v>17.5</v>
      </c>
      <c r="J193" s="138">
        <f>ROUND(I193*H193,2)</f>
        <v>630</v>
      </c>
      <c r="K193" s="135" t="s">
        <v>112</v>
      </c>
      <c r="L193" s="139"/>
      <c r="M193" s="140" t="s">
        <v>1</v>
      </c>
      <c r="N193" s="141" t="s">
        <v>35</v>
      </c>
      <c r="O193" s="126">
        <v>0</v>
      </c>
      <c r="P193" s="126">
        <f>O193*H193</f>
        <v>0</v>
      </c>
      <c r="Q193" s="126">
        <v>0</v>
      </c>
      <c r="R193" s="126">
        <f>Q193*H193</f>
        <v>0</v>
      </c>
      <c r="S193" s="126">
        <v>0</v>
      </c>
      <c r="T193" s="127">
        <f>S193*H193</f>
        <v>0</v>
      </c>
      <c r="AR193" s="128" t="s">
        <v>129</v>
      </c>
      <c r="AT193" s="128" t="s">
        <v>125</v>
      </c>
      <c r="AU193" s="128" t="s">
        <v>75</v>
      </c>
      <c r="AY193" s="12" t="s">
        <v>107</v>
      </c>
      <c r="BE193" s="129">
        <f>IF(N193="základní",J193,0)</f>
        <v>630</v>
      </c>
      <c r="BF193" s="129">
        <f>IF(N193="snížená",J193,0)</f>
        <v>0</v>
      </c>
      <c r="BG193" s="129">
        <f>IF(N193="zákl. přenesená",J193,0)</f>
        <v>0</v>
      </c>
      <c r="BH193" s="129">
        <f>IF(N193="sníž. přenesená",J193,0)</f>
        <v>0</v>
      </c>
      <c r="BI193" s="129">
        <f>IF(N193="nulová",J193,0)</f>
        <v>0</v>
      </c>
      <c r="BJ193" s="12" t="s">
        <v>75</v>
      </c>
      <c r="BK193" s="129">
        <f>ROUND(I193*H193,2)</f>
        <v>630</v>
      </c>
      <c r="BL193" s="12" t="s">
        <v>106</v>
      </c>
      <c r="BM193" s="128" t="s">
        <v>281</v>
      </c>
    </row>
    <row r="194" spans="2:65" s="1" customFormat="1" ht="19.5">
      <c r="B194" s="24"/>
      <c r="D194" s="130" t="s">
        <v>114</v>
      </c>
      <c r="F194" s="131" t="s">
        <v>280</v>
      </c>
      <c r="L194" s="24"/>
      <c r="M194" s="132"/>
      <c r="T194" s="48"/>
      <c r="AT194" s="12" t="s">
        <v>114</v>
      </c>
      <c r="AU194" s="12" t="s">
        <v>75</v>
      </c>
    </row>
    <row r="195" spans="2:65" s="1" customFormat="1" ht="16.5" customHeight="1">
      <c r="B195" s="117"/>
      <c r="C195" s="133" t="s">
        <v>282</v>
      </c>
      <c r="D195" s="133" t="s">
        <v>125</v>
      </c>
      <c r="E195" s="134" t="s">
        <v>283</v>
      </c>
      <c r="F195" s="135" t="s">
        <v>284</v>
      </c>
      <c r="G195" s="136" t="s">
        <v>128</v>
      </c>
      <c r="H195" s="137">
        <v>120</v>
      </c>
      <c r="I195" s="138">
        <v>29</v>
      </c>
      <c r="J195" s="138">
        <f>ROUND(I195*H195,2)</f>
        <v>3480</v>
      </c>
      <c r="K195" s="135" t="s">
        <v>112</v>
      </c>
      <c r="L195" s="139"/>
      <c r="M195" s="140" t="s">
        <v>1</v>
      </c>
      <c r="N195" s="141" t="s">
        <v>35</v>
      </c>
      <c r="O195" s="126">
        <v>0</v>
      </c>
      <c r="P195" s="126">
        <f>O195*H195</f>
        <v>0</v>
      </c>
      <c r="Q195" s="126">
        <v>0</v>
      </c>
      <c r="R195" s="126">
        <f>Q195*H195</f>
        <v>0</v>
      </c>
      <c r="S195" s="126">
        <v>0</v>
      </c>
      <c r="T195" s="127">
        <f>S195*H195</f>
        <v>0</v>
      </c>
      <c r="AR195" s="128" t="s">
        <v>129</v>
      </c>
      <c r="AT195" s="128" t="s">
        <v>125</v>
      </c>
      <c r="AU195" s="128" t="s">
        <v>75</v>
      </c>
      <c r="AY195" s="12" t="s">
        <v>107</v>
      </c>
      <c r="BE195" s="129">
        <f>IF(N195="základní",J195,0)</f>
        <v>3480</v>
      </c>
      <c r="BF195" s="129">
        <f>IF(N195="snížená",J195,0)</f>
        <v>0</v>
      </c>
      <c r="BG195" s="129">
        <f>IF(N195="zákl. přenesená",J195,0)</f>
        <v>0</v>
      </c>
      <c r="BH195" s="129">
        <f>IF(N195="sníž. přenesená",J195,0)</f>
        <v>0</v>
      </c>
      <c r="BI195" s="129">
        <f>IF(N195="nulová",J195,0)</f>
        <v>0</v>
      </c>
      <c r="BJ195" s="12" t="s">
        <v>75</v>
      </c>
      <c r="BK195" s="129">
        <f>ROUND(I195*H195,2)</f>
        <v>3480</v>
      </c>
      <c r="BL195" s="12" t="s">
        <v>106</v>
      </c>
      <c r="BM195" s="128" t="s">
        <v>285</v>
      </c>
    </row>
    <row r="196" spans="2:65" s="1" customFormat="1" ht="11.25">
      <c r="B196" s="24"/>
      <c r="D196" s="130" t="s">
        <v>114</v>
      </c>
      <c r="F196" s="131" t="s">
        <v>284</v>
      </c>
      <c r="L196" s="24"/>
      <c r="M196" s="132"/>
      <c r="T196" s="48"/>
      <c r="AT196" s="12" t="s">
        <v>114</v>
      </c>
      <c r="AU196" s="12" t="s">
        <v>75</v>
      </c>
    </row>
    <row r="197" spans="2:65" s="1" customFormat="1" ht="16.5" customHeight="1">
      <c r="B197" s="117"/>
      <c r="C197" s="133" t="s">
        <v>286</v>
      </c>
      <c r="D197" s="133" t="s">
        <v>125</v>
      </c>
      <c r="E197" s="134" t="s">
        <v>287</v>
      </c>
      <c r="F197" s="135" t="s">
        <v>288</v>
      </c>
      <c r="G197" s="136" t="s">
        <v>128</v>
      </c>
      <c r="H197" s="137">
        <v>6</v>
      </c>
      <c r="I197" s="138">
        <v>40.4</v>
      </c>
      <c r="J197" s="138">
        <f>ROUND(I197*H197,2)</f>
        <v>242.4</v>
      </c>
      <c r="K197" s="135" t="s">
        <v>112</v>
      </c>
      <c r="L197" s="139"/>
      <c r="M197" s="140" t="s">
        <v>1</v>
      </c>
      <c r="N197" s="141" t="s">
        <v>35</v>
      </c>
      <c r="O197" s="126">
        <v>0</v>
      </c>
      <c r="P197" s="126">
        <f>O197*H197</f>
        <v>0</v>
      </c>
      <c r="Q197" s="126">
        <v>0</v>
      </c>
      <c r="R197" s="126">
        <f>Q197*H197</f>
        <v>0</v>
      </c>
      <c r="S197" s="126">
        <v>0</v>
      </c>
      <c r="T197" s="127">
        <f>S197*H197</f>
        <v>0</v>
      </c>
      <c r="AR197" s="128" t="s">
        <v>129</v>
      </c>
      <c r="AT197" s="128" t="s">
        <v>125</v>
      </c>
      <c r="AU197" s="128" t="s">
        <v>75</v>
      </c>
      <c r="AY197" s="12" t="s">
        <v>107</v>
      </c>
      <c r="BE197" s="129">
        <f>IF(N197="základní",J197,0)</f>
        <v>242.4</v>
      </c>
      <c r="BF197" s="129">
        <f>IF(N197="snížená",J197,0)</f>
        <v>0</v>
      </c>
      <c r="BG197" s="129">
        <f>IF(N197="zákl. přenesená",J197,0)</f>
        <v>0</v>
      </c>
      <c r="BH197" s="129">
        <f>IF(N197="sníž. přenesená",J197,0)</f>
        <v>0</v>
      </c>
      <c r="BI197" s="129">
        <f>IF(N197="nulová",J197,0)</f>
        <v>0</v>
      </c>
      <c r="BJ197" s="12" t="s">
        <v>75</v>
      </c>
      <c r="BK197" s="129">
        <f>ROUND(I197*H197,2)</f>
        <v>242.4</v>
      </c>
      <c r="BL197" s="12" t="s">
        <v>106</v>
      </c>
      <c r="BM197" s="128" t="s">
        <v>289</v>
      </c>
    </row>
    <row r="198" spans="2:65" s="1" customFormat="1" ht="11.25">
      <c r="B198" s="24"/>
      <c r="D198" s="130" t="s">
        <v>114</v>
      </c>
      <c r="F198" s="131" t="s">
        <v>288</v>
      </c>
      <c r="L198" s="24"/>
      <c r="M198" s="132"/>
      <c r="T198" s="48"/>
      <c r="AT198" s="12" t="s">
        <v>114</v>
      </c>
      <c r="AU198" s="12" t="s">
        <v>75</v>
      </c>
    </row>
    <row r="199" spans="2:65" s="1" customFormat="1" ht="16.5" customHeight="1">
      <c r="B199" s="117"/>
      <c r="C199" s="133" t="s">
        <v>290</v>
      </c>
      <c r="D199" s="133" t="s">
        <v>125</v>
      </c>
      <c r="E199" s="134" t="s">
        <v>291</v>
      </c>
      <c r="F199" s="135" t="s">
        <v>292</v>
      </c>
      <c r="G199" s="136" t="s">
        <v>128</v>
      </c>
      <c r="H199" s="137">
        <v>10</v>
      </c>
      <c r="I199" s="138">
        <v>17.100000000000001</v>
      </c>
      <c r="J199" s="138">
        <f>ROUND(I199*H199,2)</f>
        <v>171</v>
      </c>
      <c r="K199" s="135" t="s">
        <v>112</v>
      </c>
      <c r="L199" s="139"/>
      <c r="M199" s="140" t="s">
        <v>1</v>
      </c>
      <c r="N199" s="141" t="s">
        <v>35</v>
      </c>
      <c r="O199" s="126">
        <v>0</v>
      </c>
      <c r="P199" s="126">
        <f>O199*H199</f>
        <v>0</v>
      </c>
      <c r="Q199" s="126">
        <v>0</v>
      </c>
      <c r="R199" s="126">
        <f>Q199*H199</f>
        <v>0</v>
      </c>
      <c r="S199" s="126">
        <v>0</v>
      </c>
      <c r="T199" s="127">
        <f>S199*H199</f>
        <v>0</v>
      </c>
      <c r="AR199" s="128" t="s">
        <v>129</v>
      </c>
      <c r="AT199" s="128" t="s">
        <v>125</v>
      </c>
      <c r="AU199" s="128" t="s">
        <v>75</v>
      </c>
      <c r="AY199" s="12" t="s">
        <v>107</v>
      </c>
      <c r="BE199" s="129">
        <f>IF(N199="základní",J199,0)</f>
        <v>171</v>
      </c>
      <c r="BF199" s="129">
        <f>IF(N199="snížená",J199,0)</f>
        <v>0</v>
      </c>
      <c r="BG199" s="129">
        <f>IF(N199="zákl. přenesená",J199,0)</f>
        <v>0</v>
      </c>
      <c r="BH199" s="129">
        <f>IF(N199="sníž. přenesená",J199,0)</f>
        <v>0</v>
      </c>
      <c r="BI199" s="129">
        <f>IF(N199="nulová",J199,0)</f>
        <v>0</v>
      </c>
      <c r="BJ199" s="12" t="s">
        <v>75</v>
      </c>
      <c r="BK199" s="129">
        <f>ROUND(I199*H199,2)</f>
        <v>171</v>
      </c>
      <c r="BL199" s="12" t="s">
        <v>106</v>
      </c>
      <c r="BM199" s="128" t="s">
        <v>293</v>
      </c>
    </row>
    <row r="200" spans="2:65" s="1" customFormat="1" ht="11.25">
      <c r="B200" s="24"/>
      <c r="D200" s="130" t="s">
        <v>114</v>
      </c>
      <c r="F200" s="131" t="s">
        <v>292</v>
      </c>
      <c r="L200" s="24"/>
      <c r="M200" s="132"/>
      <c r="T200" s="48"/>
      <c r="AT200" s="12" t="s">
        <v>114</v>
      </c>
      <c r="AU200" s="12" t="s">
        <v>75</v>
      </c>
    </row>
    <row r="201" spans="2:65" s="1" customFormat="1" ht="16.5" customHeight="1">
      <c r="B201" s="117"/>
      <c r="C201" s="133" t="s">
        <v>294</v>
      </c>
      <c r="D201" s="133" t="s">
        <v>125</v>
      </c>
      <c r="E201" s="134" t="s">
        <v>295</v>
      </c>
      <c r="F201" s="135" t="s">
        <v>296</v>
      </c>
      <c r="G201" s="136" t="s">
        <v>128</v>
      </c>
      <c r="H201" s="137">
        <v>8</v>
      </c>
      <c r="I201" s="138">
        <v>19</v>
      </c>
      <c r="J201" s="138">
        <f>ROUND(I201*H201,2)</f>
        <v>152</v>
      </c>
      <c r="K201" s="135" t="s">
        <v>112</v>
      </c>
      <c r="L201" s="139"/>
      <c r="M201" s="140" t="s">
        <v>1</v>
      </c>
      <c r="N201" s="141" t="s">
        <v>35</v>
      </c>
      <c r="O201" s="126">
        <v>0</v>
      </c>
      <c r="P201" s="126">
        <f>O201*H201</f>
        <v>0</v>
      </c>
      <c r="Q201" s="126">
        <v>0</v>
      </c>
      <c r="R201" s="126">
        <f>Q201*H201</f>
        <v>0</v>
      </c>
      <c r="S201" s="126">
        <v>0</v>
      </c>
      <c r="T201" s="127">
        <f>S201*H201</f>
        <v>0</v>
      </c>
      <c r="AR201" s="128" t="s">
        <v>129</v>
      </c>
      <c r="AT201" s="128" t="s">
        <v>125</v>
      </c>
      <c r="AU201" s="128" t="s">
        <v>75</v>
      </c>
      <c r="AY201" s="12" t="s">
        <v>107</v>
      </c>
      <c r="BE201" s="129">
        <f>IF(N201="základní",J201,0)</f>
        <v>152</v>
      </c>
      <c r="BF201" s="129">
        <f>IF(N201="snížená",J201,0)</f>
        <v>0</v>
      </c>
      <c r="BG201" s="129">
        <f>IF(N201="zákl. přenesená",J201,0)</f>
        <v>0</v>
      </c>
      <c r="BH201" s="129">
        <f>IF(N201="sníž. přenesená",J201,0)</f>
        <v>0</v>
      </c>
      <c r="BI201" s="129">
        <f>IF(N201="nulová",J201,0)</f>
        <v>0</v>
      </c>
      <c r="BJ201" s="12" t="s">
        <v>75</v>
      </c>
      <c r="BK201" s="129">
        <f>ROUND(I201*H201,2)</f>
        <v>152</v>
      </c>
      <c r="BL201" s="12" t="s">
        <v>106</v>
      </c>
      <c r="BM201" s="128" t="s">
        <v>297</v>
      </c>
    </row>
    <row r="202" spans="2:65" s="1" customFormat="1" ht="11.25">
      <c r="B202" s="24"/>
      <c r="D202" s="130" t="s">
        <v>114</v>
      </c>
      <c r="F202" s="131" t="s">
        <v>296</v>
      </c>
      <c r="L202" s="24"/>
      <c r="M202" s="132"/>
      <c r="T202" s="48"/>
      <c r="AT202" s="12" t="s">
        <v>114</v>
      </c>
      <c r="AU202" s="12" t="s">
        <v>75</v>
      </c>
    </row>
    <row r="203" spans="2:65" s="1" customFormat="1" ht="16.5" customHeight="1">
      <c r="B203" s="117"/>
      <c r="C203" s="133" t="s">
        <v>298</v>
      </c>
      <c r="D203" s="133" t="s">
        <v>125</v>
      </c>
      <c r="E203" s="134" t="s">
        <v>299</v>
      </c>
      <c r="F203" s="135" t="s">
        <v>300</v>
      </c>
      <c r="G203" s="136" t="s">
        <v>128</v>
      </c>
      <c r="H203" s="137">
        <v>15</v>
      </c>
      <c r="I203" s="138">
        <v>28.1</v>
      </c>
      <c r="J203" s="138">
        <f>ROUND(I203*H203,2)</f>
        <v>421.5</v>
      </c>
      <c r="K203" s="135" t="s">
        <v>112</v>
      </c>
      <c r="L203" s="139"/>
      <c r="M203" s="140" t="s">
        <v>1</v>
      </c>
      <c r="N203" s="141" t="s">
        <v>35</v>
      </c>
      <c r="O203" s="126">
        <v>0</v>
      </c>
      <c r="P203" s="126">
        <f>O203*H203</f>
        <v>0</v>
      </c>
      <c r="Q203" s="126">
        <v>0</v>
      </c>
      <c r="R203" s="126">
        <f>Q203*H203</f>
        <v>0</v>
      </c>
      <c r="S203" s="126">
        <v>0</v>
      </c>
      <c r="T203" s="127">
        <f>S203*H203</f>
        <v>0</v>
      </c>
      <c r="AR203" s="128" t="s">
        <v>129</v>
      </c>
      <c r="AT203" s="128" t="s">
        <v>125</v>
      </c>
      <c r="AU203" s="128" t="s">
        <v>75</v>
      </c>
      <c r="AY203" s="12" t="s">
        <v>107</v>
      </c>
      <c r="BE203" s="129">
        <f>IF(N203="základní",J203,0)</f>
        <v>421.5</v>
      </c>
      <c r="BF203" s="129">
        <f>IF(N203="snížená",J203,0)</f>
        <v>0</v>
      </c>
      <c r="BG203" s="129">
        <f>IF(N203="zákl. přenesená",J203,0)</f>
        <v>0</v>
      </c>
      <c r="BH203" s="129">
        <f>IF(N203="sníž. přenesená",J203,0)</f>
        <v>0</v>
      </c>
      <c r="BI203" s="129">
        <f>IF(N203="nulová",J203,0)</f>
        <v>0</v>
      </c>
      <c r="BJ203" s="12" t="s">
        <v>75</v>
      </c>
      <c r="BK203" s="129">
        <f>ROUND(I203*H203,2)</f>
        <v>421.5</v>
      </c>
      <c r="BL203" s="12" t="s">
        <v>106</v>
      </c>
      <c r="BM203" s="128" t="s">
        <v>301</v>
      </c>
    </row>
    <row r="204" spans="2:65" s="1" customFormat="1" ht="11.25">
      <c r="B204" s="24"/>
      <c r="D204" s="130" t="s">
        <v>114</v>
      </c>
      <c r="F204" s="131" t="s">
        <v>300</v>
      </c>
      <c r="L204" s="24"/>
      <c r="M204" s="132"/>
      <c r="T204" s="48"/>
      <c r="AT204" s="12" t="s">
        <v>114</v>
      </c>
      <c r="AU204" s="12" t="s">
        <v>75</v>
      </c>
    </row>
    <row r="205" spans="2:65" s="1" customFormat="1" ht="21.75" customHeight="1">
      <c r="B205" s="117"/>
      <c r="C205" s="133" t="s">
        <v>302</v>
      </c>
      <c r="D205" s="133" t="s">
        <v>125</v>
      </c>
      <c r="E205" s="134" t="s">
        <v>303</v>
      </c>
      <c r="F205" s="135" t="s">
        <v>304</v>
      </c>
      <c r="G205" s="136" t="s">
        <v>128</v>
      </c>
      <c r="H205" s="137">
        <v>8</v>
      </c>
      <c r="I205" s="138">
        <v>28.6</v>
      </c>
      <c r="J205" s="138">
        <f>ROUND(I205*H205,2)</f>
        <v>228.8</v>
      </c>
      <c r="K205" s="135" t="s">
        <v>112</v>
      </c>
      <c r="L205" s="139"/>
      <c r="M205" s="140" t="s">
        <v>1</v>
      </c>
      <c r="N205" s="141" t="s">
        <v>35</v>
      </c>
      <c r="O205" s="126">
        <v>0</v>
      </c>
      <c r="P205" s="126">
        <f>O205*H205</f>
        <v>0</v>
      </c>
      <c r="Q205" s="126">
        <v>0</v>
      </c>
      <c r="R205" s="126">
        <f>Q205*H205</f>
        <v>0</v>
      </c>
      <c r="S205" s="126">
        <v>0</v>
      </c>
      <c r="T205" s="127">
        <f>S205*H205</f>
        <v>0</v>
      </c>
      <c r="AR205" s="128" t="s">
        <v>129</v>
      </c>
      <c r="AT205" s="128" t="s">
        <v>125</v>
      </c>
      <c r="AU205" s="128" t="s">
        <v>75</v>
      </c>
      <c r="AY205" s="12" t="s">
        <v>107</v>
      </c>
      <c r="BE205" s="129">
        <f>IF(N205="základní",J205,0)</f>
        <v>228.8</v>
      </c>
      <c r="BF205" s="129">
        <f>IF(N205="snížená",J205,0)</f>
        <v>0</v>
      </c>
      <c r="BG205" s="129">
        <f>IF(N205="zákl. přenesená",J205,0)</f>
        <v>0</v>
      </c>
      <c r="BH205" s="129">
        <f>IF(N205="sníž. přenesená",J205,0)</f>
        <v>0</v>
      </c>
      <c r="BI205" s="129">
        <f>IF(N205="nulová",J205,0)</f>
        <v>0</v>
      </c>
      <c r="BJ205" s="12" t="s">
        <v>75</v>
      </c>
      <c r="BK205" s="129">
        <f>ROUND(I205*H205,2)</f>
        <v>228.8</v>
      </c>
      <c r="BL205" s="12" t="s">
        <v>106</v>
      </c>
      <c r="BM205" s="128" t="s">
        <v>305</v>
      </c>
    </row>
    <row r="206" spans="2:65" s="1" customFormat="1" ht="11.25">
      <c r="B206" s="24"/>
      <c r="D206" s="130" t="s">
        <v>114</v>
      </c>
      <c r="F206" s="131" t="s">
        <v>304</v>
      </c>
      <c r="L206" s="24"/>
      <c r="M206" s="132"/>
      <c r="T206" s="48"/>
      <c r="AT206" s="12" t="s">
        <v>114</v>
      </c>
      <c r="AU206" s="12" t="s">
        <v>75</v>
      </c>
    </row>
    <row r="207" spans="2:65" s="1" customFormat="1" ht="24.2" customHeight="1">
      <c r="B207" s="117"/>
      <c r="C207" s="133" t="s">
        <v>306</v>
      </c>
      <c r="D207" s="133" t="s">
        <v>125</v>
      </c>
      <c r="E207" s="134" t="s">
        <v>307</v>
      </c>
      <c r="F207" s="135" t="s">
        <v>308</v>
      </c>
      <c r="G207" s="136" t="s">
        <v>128</v>
      </c>
      <c r="H207" s="137">
        <v>4</v>
      </c>
      <c r="I207" s="138">
        <v>38.200000000000003</v>
      </c>
      <c r="J207" s="138">
        <f>ROUND(I207*H207,2)</f>
        <v>152.80000000000001</v>
      </c>
      <c r="K207" s="135" t="s">
        <v>112</v>
      </c>
      <c r="L207" s="139"/>
      <c r="M207" s="140" t="s">
        <v>1</v>
      </c>
      <c r="N207" s="141" t="s">
        <v>35</v>
      </c>
      <c r="O207" s="126">
        <v>0</v>
      </c>
      <c r="P207" s="126">
        <f>O207*H207</f>
        <v>0</v>
      </c>
      <c r="Q207" s="126">
        <v>0</v>
      </c>
      <c r="R207" s="126">
        <f>Q207*H207</f>
        <v>0</v>
      </c>
      <c r="S207" s="126">
        <v>0</v>
      </c>
      <c r="T207" s="127">
        <f>S207*H207</f>
        <v>0</v>
      </c>
      <c r="AR207" s="128" t="s">
        <v>129</v>
      </c>
      <c r="AT207" s="128" t="s">
        <v>125</v>
      </c>
      <c r="AU207" s="128" t="s">
        <v>75</v>
      </c>
      <c r="AY207" s="12" t="s">
        <v>107</v>
      </c>
      <c r="BE207" s="129">
        <f>IF(N207="základní",J207,0)</f>
        <v>152.80000000000001</v>
      </c>
      <c r="BF207" s="129">
        <f>IF(N207="snížená",J207,0)</f>
        <v>0</v>
      </c>
      <c r="BG207" s="129">
        <f>IF(N207="zákl. přenesená",J207,0)</f>
        <v>0</v>
      </c>
      <c r="BH207" s="129">
        <f>IF(N207="sníž. přenesená",J207,0)</f>
        <v>0</v>
      </c>
      <c r="BI207" s="129">
        <f>IF(N207="nulová",J207,0)</f>
        <v>0</v>
      </c>
      <c r="BJ207" s="12" t="s">
        <v>75</v>
      </c>
      <c r="BK207" s="129">
        <f>ROUND(I207*H207,2)</f>
        <v>152.80000000000001</v>
      </c>
      <c r="BL207" s="12" t="s">
        <v>106</v>
      </c>
      <c r="BM207" s="128" t="s">
        <v>309</v>
      </c>
    </row>
    <row r="208" spans="2:65" s="1" customFormat="1" ht="11.25">
      <c r="B208" s="24"/>
      <c r="D208" s="130" t="s">
        <v>114</v>
      </c>
      <c r="F208" s="131" t="s">
        <v>308</v>
      </c>
      <c r="L208" s="24"/>
      <c r="M208" s="132"/>
      <c r="T208" s="48"/>
      <c r="AT208" s="12" t="s">
        <v>114</v>
      </c>
      <c r="AU208" s="12" t="s">
        <v>75</v>
      </c>
    </row>
    <row r="209" spans="2:65" s="1" customFormat="1" ht="24.2" customHeight="1">
      <c r="B209" s="117"/>
      <c r="C209" s="133" t="s">
        <v>310</v>
      </c>
      <c r="D209" s="133" t="s">
        <v>125</v>
      </c>
      <c r="E209" s="134" t="s">
        <v>311</v>
      </c>
      <c r="F209" s="135" t="s">
        <v>312</v>
      </c>
      <c r="G209" s="136" t="s">
        <v>128</v>
      </c>
      <c r="H209" s="137">
        <v>4</v>
      </c>
      <c r="I209" s="138">
        <v>296</v>
      </c>
      <c r="J209" s="138">
        <f>ROUND(I209*H209,2)</f>
        <v>1184</v>
      </c>
      <c r="K209" s="135" t="s">
        <v>112</v>
      </c>
      <c r="L209" s="139"/>
      <c r="M209" s="140" t="s">
        <v>1</v>
      </c>
      <c r="N209" s="141" t="s">
        <v>35</v>
      </c>
      <c r="O209" s="126">
        <v>0</v>
      </c>
      <c r="P209" s="126">
        <f>O209*H209</f>
        <v>0</v>
      </c>
      <c r="Q209" s="126">
        <v>0</v>
      </c>
      <c r="R209" s="126">
        <f>Q209*H209</f>
        <v>0</v>
      </c>
      <c r="S209" s="126">
        <v>0</v>
      </c>
      <c r="T209" s="127">
        <f>S209*H209</f>
        <v>0</v>
      </c>
      <c r="AR209" s="128" t="s">
        <v>129</v>
      </c>
      <c r="AT209" s="128" t="s">
        <v>125</v>
      </c>
      <c r="AU209" s="128" t="s">
        <v>75</v>
      </c>
      <c r="AY209" s="12" t="s">
        <v>107</v>
      </c>
      <c r="BE209" s="129">
        <f>IF(N209="základní",J209,0)</f>
        <v>1184</v>
      </c>
      <c r="BF209" s="129">
        <f>IF(N209="snížená",J209,0)</f>
        <v>0</v>
      </c>
      <c r="BG209" s="129">
        <f>IF(N209="zákl. přenesená",J209,0)</f>
        <v>0</v>
      </c>
      <c r="BH209" s="129">
        <f>IF(N209="sníž. přenesená",J209,0)</f>
        <v>0</v>
      </c>
      <c r="BI209" s="129">
        <f>IF(N209="nulová",J209,0)</f>
        <v>0</v>
      </c>
      <c r="BJ209" s="12" t="s">
        <v>75</v>
      </c>
      <c r="BK209" s="129">
        <f>ROUND(I209*H209,2)</f>
        <v>1184</v>
      </c>
      <c r="BL209" s="12" t="s">
        <v>106</v>
      </c>
      <c r="BM209" s="128" t="s">
        <v>313</v>
      </c>
    </row>
    <row r="210" spans="2:65" s="1" customFormat="1" ht="19.5">
      <c r="B210" s="24"/>
      <c r="D210" s="130" t="s">
        <v>114</v>
      </c>
      <c r="F210" s="131" t="s">
        <v>312</v>
      </c>
      <c r="L210" s="24"/>
      <c r="M210" s="132"/>
      <c r="T210" s="48"/>
      <c r="AT210" s="12" t="s">
        <v>114</v>
      </c>
      <c r="AU210" s="12" t="s">
        <v>75</v>
      </c>
    </row>
    <row r="211" spans="2:65" s="1" customFormat="1" ht="33" customHeight="1">
      <c r="B211" s="117"/>
      <c r="C211" s="118" t="s">
        <v>314</v>
      </c>
      <c r="D211" s="118" t="s">
        <v>108</v>
      </c>
      <c r="E211" s="119" t="s">
        <v>315</v>
      </c>
      <c r="F211" s="120" t="s">
        <v>316</v>
      </c>
      <c r="G211" s="121" t="s">
        <v>111</v>
      </c>
      <c r="H211" s="122">
        <v>210</v>
      </c>
      <c r="I211" s="123">
        <v>272.01</v>
      </c>
      <c r="J211" s="123">
        <f>ROUND(I211*H211,2)</f>
        <v>57122.1</v>
      </c>
      <c r="K211" s="120" t="s">
        <v>112</v>
      </c>
      <c r="L211" s="24"/>
      <c r="M211" s="124" t="s">
        <v>1</v>
      </c>
      <c r="N211" s="125" t="s">
        <v>35</v>
      </c>
      <c r="O211" s="126">
        <v>0.30599999999999999</v>
      </c>
      <c r="P211" s="126">
        <f>O211*H211</f>
        <v>64.260000000000005</v>
      </c>
      <c r="Q211" s="126">
        <v>0</v>
      </c>
      <c r="R211" s="126">
        <f>Q211*H211</f>
        <v>0</v>
      </c>
      <c r="S211" s="126">
        <v>0</v>
      </c>
      <c r="T211" s="127">
        <f>S211*H211</f>
        <v>0</v>
      </c>
      <c r="AR211" s="128" t="s">
        <v>106</v>
      </c>
      <c r="AT211" s="128" t="s">
        <v>108</v>
      </c>
      <c r="AU211" s="128" t="s">
        <v>75</v>
      </c>
      <c r="AY211" s="12" t="s">
        <v>107</v>
      </c>
      <c r="BE211" s="129">
        <f>IF(N211="základní",J211,0)</f>
        <v>57122.1</v>
      </c>
      <c r="BF211" s="129">
        <f>IF(N211="snížená",J211,0)</f>
        <v>0</v>
      </c>
      <c r="BG211" s="129">
        <f>IF(N211="zákl. přenesená",J211,0)</f>
        <v>0</v>
      </c>
      <c r="BH211" s="129">
        <f>IF(N211="sníž. přenesená",J211,0)</f>
        <v>0</v>
      </c>
      <c r="BI211" s="129">
        <f>IF(N211="nulová",J211,0)</f>
        <v>0</v>
      </c>
      <c r="BJ211" s="12" t="s">
        <v>75</v>
      </c>
      <c r="BK211" s="129">
        <f>ROUND(I211*H211,2)</f>
        <v>57122.1</v>
      </c>
      <c r="BL211" s="12" t="s">
        <v>106</v>
      </c>
      <c r="BM211" s="128" t="s">
        <v>317</v>
      </c>
    </row>
    <row r="212" spans="2:65" s="1" customFormat="1" ht="29.25">
      <c r="B212" s="24"/>
      <c r="D212" s="130" t="s">
        <v>114</v>
      </c>
      <c r="F212" s="131" t="s">
        <v>318</v>
      </c>
      <c r="L212" s="24"/>
      <c r="M212" s="132"/>
      <c r="T212" s="48"/>
      <c r="AT212" s="12" t="s">
        <v>114</v>
      </c>
      <c r="AU212" s="12" t="s">
        <v>75</v>
      </c>
    </row>
    <row r="213" spans="2:65" s="1" customFormat="1" ht="24.2" customHeight="1">
      <c r="B213" s="117"/>
      <c r="C213" s="118" t="s">
        <v>319</v>
      </c>
      <c r="D213" s="118" t="s">
        <v>108</v>
      </c>
      <c r="E213" s="119" t="s">
        <v>320</v>
      </c>
      <c r="F213" s="120" t="s">
        <v>321</v>
      </c>
      <c r="G213" s="121" t="s">
        <v>128</v>
      </c>
      <c r="H213" s="122">
        <v>150</v>
      </c>
      <c r="I213" s="123">
        <v>462.23</v>
      </c>
      <c r="J213" s="123">
        <f>ROUND(I213*H213,2)</f>
        <v>69334.5</v>
      </c>
      <c r="K213" s="120" t="s">
        <v>112</v>
      </c>
      <c r="L213" s="24"/>
      <c r="M213" s="124" t="s">
        <v>1</v>
      </c>
      <c r="N213" s="125" t="s">
        <v>35</v>
      </c>
      <c r="O213" s="126">
        <v>0.52</v>
      </c>
      <c r="P213" s="126">
        <f>O213*H213</f>
        <v>78</v>
      </c>
      <c r="Q213" s="126">
        <v>0</v>
      </c>
      <c r="R213" s="126">
        <f>Q213*H213</f>
        <v>0</v>
      </c>
      <c r="S213" s="126">
        <v>0</v>
      </c>
      <c r="T213" s="127">
        <f>S213*H213</f>
        <v>0</v>
      </c>
      <c r="AR213" s="128" t="s">
        <v>106</v>
      </c>
      <c r="AT213" s="128" t="s">
        <v>108</v>
      </c>
      <c r="AU213" s="128" t="s">
        <v>75</v>
      </c>
      <c r="AY213" s="12" t="s">
        <v>107</v>
      </c>
      <c r="BE213" s="129">
        <f>IF(N213="základní",J213,0)</f>
        <v>69334.5</v>
      </c>
      <c r="BF213" s="129">
        <f>IF(N213="snížená",J213,0)</f>
        <v>0</v>
      </c>
      <c r="BG213" s="129">
        <f>IF(N213="zákl. přenesená",J213,0)</f>
        <v>0</v>
      </c>
      <c r="BH213" s="129">
        <f>IF(N213="sníž. přenesená",J213,0)</f>
        <v>0</v>
      </c>
      <c r="BI213" s="129">
        <f>IF(N213="nulová",J213,0)</f>
        <v>0</v>
      </c>
      <c r="BJ213" s="12" t="s">
        <v>75</v>
      </c>
      <c r="BK213" s="129">
        <f>ROUND(I213*H213,2)</f>
        <v>69334.5</v>
      </c>
      <c r="BL213" s="12" t="s">
        <v>106</v>
      </c>
      <c r="BM213" s="128" t="s">
        <v>322</v>
      </c>
    </row>
    <row r="214" spans="2:65" s="1" customFormat="1" ht="19.5">
      <c r="B214" s="24"/>
      <c r="D214" s="130" t="s">
        <v>114</v>
      </c>
      <c r="F214" s="131" t="s">
        <v>321</v>
      </c>
      <c r="L214" s="24"/>
      <c r="M214" s="132"/>
      <c r="T214" s="48"/>
      <c r="AT214" s="12" t="s">
        <v>114</v>
      </c>
      <c r="AU214" s="12" t="s">
        <v>75</v>
      </c>
    </row>
    <row r="215" spans="2:65" s="1" customFormat="1" ht="24.2" customHeight="1">
      <c r="B215" s="117"/>
      <c r="C215" s="118" t="s">
        <v>323</v>
      </c>
      <c r="D215" s="118" t="s">
        <v>108</v>
      </c>
      <c r="E215" s="119" t="s">
        <v>324</v>
      </c>
      <c r="F215" s="120" t="s">
        <v>325</v>
      </c>
      <c r="G215" s="121" t="s">
        <v>128</v>
      </c>
      <c r="H215" s="122">
        <v>3</v>
      </c>
      <c r="I215" s="123">
        <v>312.89999999999998</v>
      </c>
      <c r="J215" s="123">
        <f>ROUND(I215*H215,2)</f>
        <v>938.7</v>
      </c>
      <c r="K215" s="120" t="s">
        <v>112</v>
      </c>
      <c r="L215" s="24"/>
      <c r="M215" s="124" t="s">
        <v>1</v>
      </c>
      <c r="N215" s="125" t="s">
        <v>35</v>
      </c>
      <c r="O215" s="126">
        <v>0.35199999999999998</v>
      </c>
      <c r="P215" s="126">
        <f>O215*H215</f>
        <v>1.056</v>
      </c>
      <c r="Q215" s="126">
        <v>0</v>
      </c>
      <c r="R215" s="126">
        <f>Q215*H215</f>
        <v>0</v>
      </c>
      <c r="S215" s="126">
        <v>0</v>
      </c>
      <c r="T215" s="127">
        <f>S215*H215</f>
        <v>0</v>
      </c>
      <c r="AR215" s="128" t="s">
        <v>106</v>
      </c>
      <c r="AT215" s="128" t="s">
        <v>108</v>
      </c>
      <c r="AU215" s="128" t="s">
        <v>75</v>
      </c>
      <c r="AY215" s="12" t="s">
        <v>107</v>
      </c>
      <c r="BE215" s="129">
        <f>IF(N215="základní",J215,0)</f>
        <v>938.7</v>
      </c>
      <c r="BF215" s="129">
        <f>IF(N215="snížená",J215,0)</f>
        <v>0</v>
      </c>
      <c r="BG215" s="129">
        <f>IF(N215="zákl. přenesená",J215,0)</f>
        <v>0</v>
      </c>
      <c r="BH215" s="129">
        <f>IF(N215="sníž. přenesená",J215,0)</f>
        <v>0</v>
      </c>
      <c r="BI215" s="129">
        <f>IF(N215="nulová",J215,0)</f>
        <v>0</v>
      </c>
      <c r="BJ215" s="12" t="s">
        <v>75</v>
      </c>
      <c r="BK215" s="129">
        <f>ROUND(I215*H215,2)</f>
        <v>938.7</v>
      </c>
      <c r="BL215" s="12" t="s">
        <v>106</v>
      </c>
      <c r="BM215" s="128" t="s">
        <v>326</v>
      </c>
    </row>
    <row r="216" spans="2:65" s="1" customFormat="1" ht="19.5">
      <c r="B216" s="24"/>
      <c r="D216" s="130" t="s">
        <v>114</v>
      </c>
      <c r="F216" s="131" t="s">
        <v>325</v>
      </c>
      <c r="L216" s="24"/>
      <c r="M216" s="132"/>
      <c r="T216" s="48"/>
      <c r="AT216" s="12" t="s">
        <v>114</v>
      </c>
      <c r="AU216" s="12" t="s">
        <v>75</v>
      </c>
    </row>
    <row r="217" spans="2:65" s="1" customFormat="1" ht="24.2" customHeight="1">
      <c r="B217" s="117"/>
      <c r="C217" s="118" t="s">
        <v>327</v>
      </c>
      <c r="D217" s="118" t="s">
        <v>108</v>
      </c>
      <c r="E217" s="119" t="s">
        <v>328</v>
      </c>
      <c r="F217" s="120" t="s">
        <v>329</v>
      </c>
      <c r="G217" s="121" t="s">
        <v>128</v>
      </c>
      <c r="H217" s="122">
        <v>1</v>
      </c>
      <c r="I217" s="123">
        <v>133.34</v>
      </c>
      <c r="J217" s="123">
        <f>ROUND(I217*H217,2)</f>
        <v>133.34</v>
      </c>
      <c r="K217" s="120" t="s">
        <v>112</v>
      </c>
      <c r="L217" s="24"/>
      <c r="M217" s="124" t="s">
        <v>1</v>
      </c>
      <c r="N217" s="125" t="s">
        <v>35</v>
      </c>
      <c r="O217" s="126">
        <v>0.15</v>
      </c>
      <c r="P217" s="126">
        <f>O217*H217</f>
        <v>0.15</v>
      </c>
      <c r="Q217" s="126">
        <v>0</v>
      </c>
      <c r="R217" s="126">
        <f>Q217*H217</f>
        <v>0</v>
      </c>
      <c r="S217" s="126">
        <v>0</v>
      </c>
      <c r="T217" s="127">
        <f>S217*H217</f>
        <v>0</v>
      </c>
      <c r="AR217" s="128" t="s">
        <v>106</v>
      </c>
      <c r="AT217" s="128" t="s">
        <v>108</v>
      </c>
      <c r="AU217" s="128" t="s">
        <v>75</v>
      </c>
      <c r="AY217" s="12" t="s">
        <v>107</v>
      </c>
      <c r="BE217" s="129">
        <f>IF(N217="základní",J217,0)</f>
        <v>133.34</v>
      </c>
      <c r="BF217" s="129">
        <f>IF(N217="snížená",J217,0)</f>
        <v>0</v>
      </c>
      <c r="BG217" s="129">
        <f>IF(N217="zákl. přenesená",J217,0)</f>
        <v>0</v>
      </c>
      <c r="BH217" s="129">
        <f>IF(N217="sníž. přenesená",J217,0)</f>
        <v>0</v>
      </c>
      <c r="BI217" s="129">
        <f>IF(N217="nulová",J217,0)</f>
        <v>0</v>
      </c>
      <c r="BJ217" s="12" t="s">
        <v>75</v>
      </c>
      <c r="BK217" s="129">
        <f>ROUND(I217*H217,2)</f>
        <v>133.34</v>
      </c>
      <c r="BL217" s="12" t="s">
        <v>106</v>
      </c>
      <c r="BM217" s="128" t="s">
        <v>330</v>
      </c>
    </row>
    <row r="218" spans="2:65" s="1" customFormat="1" ht="19.5">
      <c r="B218" s="24"/>
      <c r="D218" s="130" t="s">
        <v>114</v>
      </c>
      <c r="F218" s="131" t="s">
        <v>329</v>
      </c>
      <c r="L218" s="24"/>
      <c r="M218" s="132"/>
      <c r="T218" s="48"/>
      <c r="AT218" s="12" t="s">
        <v>114</v>
      </c>
      <c r="AU218" s="12" t="s">
        <v>75</v>
      </c>
    </row>
    <row r="219" spans="2:65" s="1" customFormat="1" ht="33" customHeight="1">
      <c r="B219" s="117"/>
      <c r="C219" s="118" t="s">
        <v>331</v>
      </c>
      <c r="D219" s="118" t="s">
        <v>108</v>
      </c>
      <c r="E219" s="119" t="s">
        <v>332</v>
      </c>
      <c r="F219" s="120" t="s">
        <v>333</v>
      </c>
      <c r="G219" s="121" t="s">
        <v>111</v>
      </c>
      <c r="H219" s="122">
        <v>1090</v>
      </c>
      <c r="I219" s="123">
        <v>97.78</v>
      </c>
      <c r="J219" s="123">
        <f>ROUND(I219*H219,2)</f>
        <v>106580.2</v>
      </c>
      <c r="K219" s="120" t="s">
        <v>112</v>
      </c>
      <c r="L219" s="24"/>
      <c r="M219" s="124" t="s">
        <v>1</v>
      </c>
      <c r="N219" s="125" t="s">
        <v>35</v>
      </c>
      <c r="O219" s="126">
        <v>0.11</v>
      </c>
      <c r="P219" s="126">
        <f>O219*H219</f>
        <v>119.9</v>
      </c>
      <c r="Q219" s="126">
        <v>0</v>
      </c>
      <c r="R219" s="126">
        <f>Q219*H219</f>
        <v>0</v>
      </c>
      <c r="S219" s="126">
        <v>0</v>
      </c>
      <c r="T219" s="127">
        <f>S219*H219</f>
        <v>0</v>
      </c>
      <c r="AR219" s="128" t="s">
        <v>106</v>
      </c>
      <c r="AT219" s="128" t="s">
        <v>108</v>
      </c>
      <c r="AU219" s="128" t="s">
        <v>75</v>
      </c>
      <c r="AY219" s="12" t="s">
        <v>107</v>
      </c>
      <c r="BE219" s="129">
        <f>IF(N219="základní",J219,0)</f>
        <v>106580.2</v>
      </c>
      <c r="BF219" s="129">
        <f>IF(N219="snížená",J219,0)</f>
        <v>0</v>
      </c>
      <c r="BG219" s="129">
        <f>IF(N219="zákl. přenesená",J219,0)</f>
        <v>0</v>
      </c>
      <c r="BH219" s="129">
        <f>IF(N219="sníž. přenesená",J219,0)</f>
        <v>0</v>
      </c>
      <c r="BI219" s="129">
        <f>IF(N219="nulová",J219,0)</f>
        <v>0</v>
      </c>
      <c r="BJ219" s="12" t="s">
        <v>75</v>
      </c>
      <c r="BK219" s="129">
        <f>ROUND(I219*H219,2)</f>
        <v>106580.2</v>
      </c>
      <c r="BL219" s="12" t="s">
        <v>106</v>
      </c>
      <c r="BM219" s="128" t="s">
        <v>334</v>
      </c>
    </row>
    <row r="220" spans="2:65" s="1" customFormat="1" ht="48.75">
      <c r="B220" s="24"/>
      <c r="D220" s="130" t="s">
        <v>114</v>
      </c>
      <c r="F220" s="131" t="s">
        <v>335</v>
      </c>
      <c r="L220" s="24"/>
      <c r="M220" s="132"/>
      <c r="T220" s="48"/>
      <c r="AT220" s="12" t="s">
        <v>114</v>
      </c>
      <c r="AU220" s="12" t="s">
        <v>75</v>
      </c>
    </row>
    <row r="221" spans="2:65" s="1" customFormat="1" ht="33" customHeight="1">
      <c r="B221" s="117"/>
      <c r="C221" s="118" t="s">
        <v>336</v>
      </c>
      <c r="D221" s="118" t="s">
        <v>108</v>
      </c>
      <c r="E221" s="119" t="s">
        <v>337</v>
      </c>
      <c r="F221" s="120" t="s">
        <v>338</v>
      </c>
      <c r="G221" s="121" t="s">
        <v>111</v>
      </c>
      <c r="H221" s="122">
        <v>10</v>
      </c>
      <c r="I221" s="123">
        <v>109.34</v>
      </c>
      <c r="J221" s="123">
        <f>ROUND(I221*H221,2)</f>
        <v>1093.4000000000001</v>
      </c>
      <c r="K221" s="120" t="s">
        <v>112</v>
      </c>
      <c r="L221" s="24"/>
      <c r="M221" s="124" t="s">
        <v>1</v>
      </c>
      <c r="N221" s="125" t="s">
        <v>35</v>
      </c>
      <c r="O221" s="126">
        <v>0.123</v>
      </c>
      <c r="P221" s="126">
        <f>O221*H221</f>
        <v>1.23</v>
      </c>
      <c r="Q221" s="126">
        <v>0</v>
      </c>
      <c r="R221" s="126">
        <f>Q221*H221</f>
        <v>0</v>
      </c>
      <c r="S221" s="126">
        <v>0</v>
      </c>
      <c r="T221" s="127">
        <f>S221*H221</f>
        <v>0</v>
      </c>
      <c r="AR221" s="128" t="s">
        <v>106</v>
      </c>
      <c r="AT221" s="128" t="s">
        <v>108</v>
      </c>
      <c r="AU221" s="128" t="s">
        <v>75</v>
      </c>
      <c r="AY221" s="12" t="s">
        <v>107</v>
      </c>
      <c r="BE221" s="129">
        <f>IF(N221="základní",J221,0)</f>
        <v>1093.4000000000001</v>
      </c>
      <c r="BF221" s="129">
        <f>IF(N221="snížená",J221,0)</f>
        <v>0</v>
      </c>
      <c r="BG221" s="129">
        <f>IF(N221="zákl. přenesená",J221,0)</f>
        <v>0</v>
      </c>
      <c r="BH221" s="129">
        <f>IF(N221="sníž. přenesená",J221,0)</f>
        <v>0</v>
      </c>
      <c r="BI221" s="129">
        <f>IF(N221="nulová",J221,0)</f>
        <v>0</v>
      </c>
      <c r="BJ221" s="12" t="s">
        <v>75</v>
      </c>
      <c r="BK221" s="129">
        <f>ROUND(I221*H221,2)</f>
        <v>1093.4000000000001</v>
      </c>
      <c r="BL221" s="12" t="s">
        <v>106</v>
      </c>
      <c r="BM221" s="128" t="s">
        <v>339</v>
      </c>
    </row>
    <row r="222" spans="2:65" s="1" customFormat="1" ht="48.75">
      <c r="B222" s="24"/>
      <c r="D222" s="130" t="s">
        <v>114</v>
      </c>
      <c r="F222" s="131" t="s">
        <v>340</v>
      </c>
      <c r="L222" s="24"/>
      <c r="M222" s="132"/>
      <c r="T222" s="48"/>
      <c r="AT222" s="12" t="s">
        <v>114</v>
      </c>
      <c r="AU222" s="12" t="s">
        <v>75</v>
      </c>
    </row>
    <row r="223" spans="2:65" s="1" customFormat="1" ht="24.2" customHeight="1">
      <c r="B223" s="117"/>
      <c r="C223" s="118" t="s">
        <v>341</v>
      </c>
      <c r="D223" s="118" t="s">
        <v>108</v>
      </c>
      <c r="E223" s="119" t="s">
        <v>342</v>
      </c>
      <c r="F223" s="120" t="s">
        <v>343</v>
      </c>
      <c r="G223" s="121" t="s">
        <v>128</v>
      </c>
      <c r="H223" s="122">
        <v>78</v>
      </c>
      <c r="I223" s="123">
        <v>1293.3599999999999</v>
      </c>
      <c r="J223" s="123">
        <f>ROUND(I223*H223,2)</f>
        <v>100882.08</v>
      </c>
      <c r="K223" s="120" t="s">
        <v>112</v>
      </c>
      <c r="L223" s="24"/>
      <c r="M223" s="124" t="s">
        <v>1</v>
      </c>
      <c r="N223" s="125" t="s">
        <v>35</v>
      </c>
      <c r="O223" s="126">
        <v>1.4550000000000001</v>
      </c>
      <c r="P223" s="126">
        <f>O223*H223</f>
        <v>113.49000000000001</v>
      </c>
      <c r="Q223" s="126">
        <v>0</v>
      </c>
      <c r="R223" s="126">
        <f>Q223*H223</f>
        <v>0</v>
      </c>
      <c r="S223" s="126">
        <v>0</v>
      </c>
      <c r="T223" s="127">
        <f>S223*H223</f>
        <v>0</v>
      </c>
      <c r="AR223" s="128" t="s">
        <v>106</v>
      </c>
      <c r="AT223" s="128" t="s">
        <v>108</v>
      </c>
      <c r="AU223" s="128" t="s">
        <v>75</v>
      </c>
      <c r="AY223" s="12" t="s">
        <v>107</v>
      </c>
      <c r="BE223" s="129">
        <f>IF(N223="základní",J223,0)</f>
        <v>100882.08</v>
      </c>
      <c r="BF223" s="129">
        <f>IF(N223="snížená",J223,0)</f>
        <v>0</v>
      </c>
      <c r="BG223" s="129">
        <f>IF(N223="zákl. přenesená",J223,0)</f>
        <v>0</v>
      </c>
      <c r="BH223" s="129">
        <f>IF(N223="sníž. přenesená",J223,0)</f>
        <v>0</v>
      </c>
      <c r="BI223" s="129">
        <f>IF(N223="nulová",J223,0)</f>
        <v>0</v>
      </c>
      <c r="BJ223" s="12" t="s">
        <v>75</v>
      </c>
      <c r="BK223" s="129">
        <f>ROUND(I223*H223,2)</f>
        <v>100882.08</v>
      </c>
      <c r="BL223" s="12" t="s">
        <v>106</v>
      </c>
      <c r="BM223" s="128" t="s">
        <v>344</v>
      </c>
    </row>
    <row r="224" spans="2:65" s="1" customFormat="1" ht="29.25">
      <c r="B224" s="24"/>
      <c r="D224" s="130" t="s">
        <v>114</v>
      </c>
      <c r="F224" s="131" t="s">
        <v>345</v>
      </c>
      <c r="L224" s="24"/>
      <c r="M224" s="132"/>
      <c r="T224" s="48"/>
      <c r="AT224" s="12" t="s">
        <v>114</v>
      </c>
      <c r="AU224" s="12" t="s">
        <v>75</v>
      </c>
    </row>
    <row r="225" spans="2:65" s="1" customFormat="1" ht="24.2" customHeight="1">
      <c r="B225" s="117"/>
      <c r="C225" s="118" t="s">
        <v>346</v>
      </c>
      <c r="D225" s="118" t="s">
        <v>108</v>
      </c>
      <c r="E225" s="119" t="s">
        <v>347</v>
      </c>
      <c r="F225" s="120" t="s">
        <v>348</v>
      </c>
      <c r="G225" s="121" t="s">
        <v>128</v>
      </c>
      <c r="H225" s="122">
        <v>6</v>
      </c>
      <c r="I225" s="123">
        <v>6579.02</v>
      </c>
      <c r="J225" s="123">
        <f>ROUND(I225*H225,2)</f>
        <v>39474.120000000003</v>
      </c>
      <c r="K225" s="120" t="s">
        <v>112</v>
      </c>
      <c r="L225" s="24"/>
      <c r="M225" s="124" t="s">
        <v>1</v>
      </c>
      <c r="N225" s="125" t="s">
        <v>35</v>
      </c>
      <c r="O225" s="126">
        <v>6.7969999999999997</v>
      </c>
      <c r="P225" s="126">
        <f>O225*H225</f>
        <v>40.781999999999996</v>
      </c>
      <c r="Q225" s="126">
        <v>0</v>
      </c>
      <c r="R225" s="126">
        <f>Q225*H225</f>
        <v>0</v>
      </c>
      <c r="S225" s="126">
        <v>0</v>
      </c>
      <c r="T225" s="127">
        <f>S225*H225</f>
        <v>0</v>
      </c>
      <c r="AR225" s="128" t="s">
        <v>106</v>
      </c>
      <c r="AT225" s="128" t="s">
        <v>108</v>
      </c>
      <c r="AU225" s="128" t="s">
        <v>75</v>
      </c>
      <c r="AY225" s="12" t="s">
        <v>107</v>
      </c>
      <c r="BE225" s="129">
        <f>IF(N225="základní",J225,0)</f>
        <v>39474.120000000003</v>
      </c>
      <c r="BF225" s="129">
        <f>IF(N225="snížená",J225,0)</f>
        <v>0</v>
      </c>
      <c r="BG225" s="129">
        <f>IF(N225="zákl. přenesená",J225,0)</f>
        <v>0</v>
      </c>
      <c r="BH225" s="129">
        <f>IF(N225="sníž. přenesená",J225,0)</f>
        <v>0</v>
      </c>
      <c r="BI225" s="129">
        <f>IF(N225="nulová",J225,0)</f>
        <v>0</v>
      </c>
      <c r="BJ225" s="12" t="s">
        <v>75</v>
      </c>
      <c r="BK225" s="129">
        <f>ROUND(I225*H225,2)</f>
        <v>39474.120000000003</v>
      </c>
      <c r="BL225" s="12" t="s">
        <v>106</v>
      </c>
      <c r="BM225" s="128" t="s">
        <v>349</v>
      </c>
    </row>
    <row r="226" spans="2:65" s="1" customFormat="1" ht="39">
      <c r="B226" s="24"/>
      <c r="D226" s="130" t="s">
        <v>114</v>
      </c>
      <c r="F226" s="131" t="s">
        <v>350</v>
      </c>
      <c r="L226" s="24"/>
      <c r="M226" s="132"/>
      <c r="T226" s="48"/>
      <c r="AT226" s="12" t="s">
        <v>114</v>
      </c>
      <c r="AU226" s="12" t="s">
        <v>75</v>
      </c>
    </row>
    <row r="227" spans="2:65" s="1" customFormat="1" ht="24.2" customHeight="1">
      <c r="B227" s="117"/>
      <c r="C227" s="118" t="s">
        <v>351</v>
      </c>
      <c r="D227" s="118" t="s">
        <v>108</v>
      </c>
      <c r="E227" s="119" t="s">
        <v>352</v>
      </c>
      <c r="F227" s="120" t="s">
        <v>353</v>
      </c>
      <c r="G227" s="121" t="s">
        <v>128</v>
      </c>
      <c r="H227" s="122">
        <v>63</v>
      </c>
      <c r="I227" s="123">
        <v>355.56</v>
      </c>
      <c r="J227" s="123">
        <f>ROUND(I227*H227,2)</f>
        <v>22400.28</v>
      </c>
      <c r="K227" s="120" t="s">
        <v>112</v>
      </c>
      <c r="L227" s="24"/>
      <c r="M227" s="124" t="s">
        <v>1</v>
      </c>
      <c r="N227" s="125" t="s">
        <v>35</v>
      </c>
      <c r="O227" s="126">
        <v>0.4</v>
      </c>
      <c r="P227" s="126">
        <f>O227*H227</f>
        <v>25.200000000000003</v>
      </c>
      <c r="Q227" s="126">
        <v>0</v>
      </c>
      <c r="R227" s="126">
        <f>Q227*H227</f>
        <v>0</v>
      </c>
      <c r="S227" s="126">
        <v>0</v>
      </c>
      <c r="T227" s="127">
        <f>S227*H227</f>
        <v>0</v>
      </c>
      <c r="AR227" s="128" t="s">
        <v>106</v>
      </c>
      <c r="AT227" s="128" t="s">
        <v>108</v>
      </c>
      <c r="AU227" s="128" t="s">
        <v>75</v>
      </c>
      <c r="AY227" s="12" t="s">
        <v>107</v>
      </c>
      <c r="BE227" s="129">
        <f>IF(N227="základní",J227,0)</f>
        <v>22400.28</v>
      </c>
      <c r="BF227" s="129">
        <f>IF(N227="snížená",J227,0)</f>
        <v>0</v>
      </c>
      <c r="BG227" s="129">
        <f>IF(N227="zákl. přenesená",J227,0)</f>
        <v>0</v>
      </c>
      <c r="BH227" s="129">
        <f>IF(N227="sníž. přenesená",J227,0)</f>
        <v>0</v>
      </c>
      <c r="BI227" s="129">
        <f>IF(N227="nulová",J227,0)</f>
        <v>0</v>
      </c>
      <c r="BJ227" s="12" t="s">
        <v>75</v>
      </c>
      <c r="BK227" s="129">
        <f>ROUND(I227*H227,2)</f>
        <v>22400.28</v>
      </c>
      <c r="BL227" s="12" t="s">
        <v>106</v>
      </c>
      <c r="BM227" s="128" t="s">
        <v>354</v>
      </c>
    </row>
    <row r="228" spans="2:65" s="1" customFormat="1" ht="29.25">
      <c r="B228" s="24"/>
      <c r="D228" s="130" t="s">
        <v>114</v>
      </c>
      <c r="F228" s="131" t="s">
        <v>355</v>
      </c>
      <c r="L228" s="24"/>
      <c r="M228" s="132"/>
      <c r="T228" s="48"/>
      <c r="AT228" s="12" t="s">
        <v>114</v>
      </c>
      <c r="AU228" s="12" t="s">
        <v>75</v>
      </c>
    </row>
    <row r="229" spans="2:65" s="1" customFormat="1" ht="37.9" customHeight="1">
      <c r="B229" s="117"/>
      <c r="C229" s="118" t="s">
        <v>356</v>
      </c>
      <c r="D229" s="118" t="s">
        <v>108</v>
      </c>
      <c r="E229" s="119" t="s">
        <v>357</v>
      </c>
      <c r="F229" s="120" t="s">
        <v>358</v>
      </c>
      <c r="G229" s="121" t="s">
        <v>111</v>
      </c>
      <c r="H229" s="122">
        <v>110</v>
      </c>
      <c r="I229" s="123">
        <v>441.79</v>
      </c>
      <c r="J229" s="123">
        <f>ROUND(I229*H229,2)</f>
        <v>48596.9</v>
      </c>
      <c r="K229" s="120" t="s">
        <v>112</v>
      </c>
      <c r="L229" s="24"/>
      <c r="M229" s="124" t="s">
        <v>1</v>
      </c>
      <c r="N229" s="125" t="s">
        <v>35</v>
      </c>
      <c r="O229" s="126">
        <v>0.497</v>
      </c>
      <c r="P229" s="126">
        <f>O229*H229</f>
        <v>54.67</v>
      </c>
      <c r="Q229" s="126">
        <v>0</v>
      </c>
      <c r="R229" s="126">
        <f>Q229*H229</f>
        <v>0</v>
      </c>
      <c r="S229" s="126">
        <v>0</v>
      </c>
      <c r="T229" s="127">
        <f>S229*H229</f>
        <v>0</v>
      </c>
      <c r="AR229" s="128" t="s">
        <v>106</v>
      </c>
      <c r="AT229" s="128" t="s">
        <v>108</v>
      </c>
      <c r="AU229" s="128" t="s">
        <v>75</v>
      </c>
      <c r="AY229" s="12" t="s">
        <v>107</v>
      </c>
      <c r="BE229" s="129">
        <f>IF(N229="základní",J229,0)</f>
        <v>48596.9</v>
      </c>
      <c r="BF229" s="129">
        <f>IF(N229="snížená",J229,0)</f>
        <v>0</v>
      </c>
      <c r="BG229" s="129">
        <f>IF(N229="zákl. přenesená",J229,0)</f>
        <v>0</v>
      </c>
      <c r="BH229" s="129">
        <f>IF(N229="sníž. přenesená",J229,0)</f>
        <v>0</v>
      </c>
      <c r="BI229" s="129">
        <f>IF(N229="nulová",J229,0)</f>
        <v>0</v>
      </c>
      <c r="BJ229" s="12" t="s">
        <v>75</v>
      </c>
      <c r="BK229" s="129">
        <f>ROUND(I229*H229,2)</f>
        <v>48596.9</v>
      </c>
      <c r="BL229" s="12" t="s">
        <v>106</v>
      </c>
      <c r="BM229" s="128" t="s">
        <v>359</v>
      </c>
    </row>
    <row r="230" spans="2:65" s="1" customFormat="1" ht="29.25">
      <c r="B230" s="24"/>
      <c r="D230" s="130" t="s">
        <v>114</v>
      </c>
      <c r="F230" s="131" t="s">
        <v>360</v>
      </c>
      <c r="L230" s="24"/>
      <c r="M230" s="132"/>
      <c r="T230" s="48"/>
      <c r="AT230" s="12" t="s">
        <v>114</v>
      </c>
      <c r="AU230" s="12" t="s">
        <v>75</v>
      </c>
    </row>
    <row r="231" spans="2:65" s="1" customFormat="1" ht="44.25" customHeight="1">
      <c r="B231" s="117"/>
      <c r="C231" s="118" t="s">
        <v>361</v>
      </c>
      <c r="D231" s="118" t="s">
        <v>108</v>
      </c>
      <c r="E231" s="119" t="s">
        <v>362</v>
      </c>
      <c r="F231" s="120" t="s">
        <v>363</v>
      </c>
      <c r="G231" s="121" t="s">
        <v>111</v>
      </c>
      <c r="H231" s="122">
        <v>30</v>
      </c>
      <c r="I231" s="123">
        <v>782.24</v>
      </c>
      <c r="J231" s="123">
        <f>ROUND(I231*H231,2)</f>
        <v>23467.200000000001</v>
      </c>
      <c r="K231" s="120" t="s">
        <v>112</v>
      </c>
      <c r="L231" s="24"/>
      <c r="M231" s="124" t="s">
        <v>1</v>
      </c>
      <c r="N231" s="125" t="s">
        <v>35</v>
      </c>
      <c r="O231" s="126">
        <v>0.88</v>
      </c>
      <c r="P231" s="126">
        <f>O231*H231</f>
        <v>26.4</v>
      </c>
      <c r="Q231" s="126">
        <v>0</v>
      </c>
      <c r="R231" s="126">
        <f>Q231*H231</f>
        <v>0</v>
      </c>
      <c r="S231" s="126">
        <v>0</v>
      </c>
      <c r="T231" s="127">
        <f>S231*H231</f>
        <v>0</v>
      </c>
      <c r="AR231" s="128" t="s">
        <v>106</v>
      </c>
      <c r="AT231" s="128" t="s">
        <v>108</v>
      </c>
      <c r="AU231" s="128" t="s">
        <v>75</v>
      </c>
      <c r="AY231" s="12" t="s">
        <v>107</v>
      </c>
      <c r="BE231" s="129">
        <f>IF(N231="základní",J231,0)</f>
        <v>23467.200000000001</v>
      </c>
      <c r="BF231" s="129">
        <f>IF(N231="snížená",J231,0)</f>
        <v>0</v>
      </c>
      <c r="BG231" s="129">
        <f>IF(N231="zákl. přenesená",J231,0)</f>
        <v>0</v>
      </c>
      <c r="BH231" s="129">
        <f>IF(N231="sníž. přenesená",J231,0)</f>
        <v>0</v>
      </c>
      <c r="BI231" s="129">
        <f>IF(N231="nulová",J231,0)</f>
        <v>0</v>
      </c>
      <c r="BJ231" s="12" t="s">
        <v>75</v>
      </c>
      <c r="BK231" s="129">
        <f>ROUND(I231*H231,2)</f>
        <v>23467.200000000001</v>
      </c>
      <c r="BL231" s="12" t="s">
        <v>106</v>
      </c>
      <c r="BM231" s="128" t="s">
        <v>364</v>
      </c>
    </row>
    <row r="232" spans="2:65" s="1" customFormat="1" ht="39">
      <c r="B232" s="24"/>
      <c r="D232" s="130" t="s">
        <v>114</v>
      </c>
      <c r="F232" s="131" t="s">
        <v>365</v>
      </c>
      <c r="L232" s="24"/>
      <c r="M232" s="132"/>
      <c r="T232" s="48"/>
      <c r="AT232" s="12" t="s">
        <v>114</v>
      </c>
      <c r="AU232" s="12" t="s">
        <v>75</v>
      </c>
    </row>
    <row r="233" spans="2:65" s="1" customFormat="1" ht="24.2" customHeight="1">
      <c r="B233" s="117"/>
      <c r="C233" s="118" t="s">
        <v>366</v>
      </c>
      <c r="D233" s="118" t="s">
        <v>108</v>
      </c>
      <c r="E233" s="119" t="s">
        <v>367</v>
      </c>
      <c r="F233" s="120" t="s">
        <v>368</v>
      </c>
      <c r="G233" s="121" t="s">
        <v>128</v>
      </c>
      <c r="H233" s="122">
        <v>14</v>
      </c>
      <c r="I233" s="123">
        <v>224</v>
      </c>
      <c r="J233" s="123">
        <f>ROUND(I233*H233,2)</f>
        <v>3136</v>
      </c>
      <c r="K233" s="120" t="s">
        <v>112</v>
      </c>
      <c r="L233" s="24"/>
      <c r="M233" s="124" t="s">
        <v>1</v>
      </c>
      <c r="N233" s="125" t="s">
        <v>35</v>
      </c>
      <c r="O233" s="126">
        <v>0.252</v>
      </c>
      <c r="P233" s="126">
        <f>O233*H233</f>
        <v>3.528</v>
      </c>
      <c r="Q233" s="126">
        <v>0</v>
      </c>
      <c r="R233" s="126">
        <f>Q233*H233</f>
        <v>0</v>
      </c>
      <c r="S233" s="126">
        <v>0</v>
      </c>
      <c r="T233" s="127">
        <f>S233*H233</f>
        <v>0</v>
      </c>
      <c r="AR233" s="128" t="s">
        <v>106</v>
      </c>
      <c r="AT233" s="128" t="s">
        <v>108</v>
      </c>
      <c r="AU233" s="128" t="s">
        <v>75</v>
      </c>
      <c r="AY233" s="12" t="s">
        <v>107</v>
      </c>
      <c r="BE233" s="129">
        <f>IF(N233="základní",J233,0)</f>
        <v>3136</v>
      </c>
      <c r="BF233" s="129">
        <f>IF(N233="snížená",J233,0)</f>
        <v>0</v>
      </c>
      <c r="BG233" s="129">
        <f>IF(N233="zákl. přenesená",J233,0)</f>
        <v>0</v>
      </c>
      <c r="BH233" s="129">
        <f>IF(N233="sníž. přenesená",J233,0)</f>
        <v>0</v>
      </c>
      <c r="BI233" s="129">
        <f>IF(N233="nulová",J233,0)</f>
        <v>0</v>
      </c>
      <c r="BJ233" s="12" t="s">
        <v>75</v>
      </c>
      <c r="BK233" s="129">
        <f>ROUND(I233*H233,2)</f>
        <v>3136</v>
      </c>
      <c r="BL233" s="12" t="s">
        <v>106</v>
      </c>
      <c r="BM233" s="128" t="s">
        <v>369</v>
      </c>
    </row>
    <row r="234" spans="2:65" s="1" customFormat="1" ht="11.25">
      <c r="B234" s="24"/>
      <c r="D234" s="130" t="s">
        <v>114</v>
      </c>
      <c r="F234" s="131" t="s">
        <v>368</v>
      </c>
      <c r="L234" s="24"/>
      <c r="M234" s="132"/>
      <c r="T234" s="48"/>
      <c r="AT234" s="12" t="s">
        <v>114</v>
      </c>
      <c r="AU234" s="12" t="s">
        <v>75</v>
      </c>
    </row>
    <row r="235" spans="2:65" s="1" customFormat="1" ht="24.2" customHeight="1">
      <c r="B235" s="117"/>
      <c r="C235" s="118" t="s">
        <v>370</v>
      </c>
      <c r="D235" s="118" t="s">
        <v>108</v>
      </c>
      <c r="E235" s="119" t="s">
        <v>371</v>
      </c>
      <c r="F235" s="120" t="s">
        <v>372</v>
      </c>
      <c r="G235" s="121" t="s">
        <v>128</v>
      </c>
      <c r="H235" s="122">
        <v>147</v>
      </c>
      <c r="I235" s="123">
        <v>312.89999999999998</v>
      </c>
      <c r="J235" s="123">
        <f>ROUND(I235*H235,2)</f>
        <v>45996.3</v>
      </c>
      <c r="K235" s="120" t="s">
        <v>112</v>
      </c>
      <c r="L235" s="24"/>
      <c r="M235" s="124" t="s">
        <v>1</v>
      </c>
      <c r="N235" s="125" t="s">
        <v>35</v>
      </c>
      <c r="O235" s="126">
        <v>0.35199999999999998</v>
      </c>
      <c r="P235" s="126">
        <f>O235*H235</f>
        <v>51.744</v>
      </c>
      <c r="Q235" s="126">
        <v>0</v>
      </c>
      <c r="R235" s="126">
        <f>Q235*H235</f>
        <v>0</v>
      </c>
      <c r="S235" s="126">
        <v>0</v>
      </c>
      <c r="T235" s="127">
        <f>S235*H235</f>
        <v>0</v>
      </c>
      <c r="AR235" s="128" t="s">
        <v>106</v>
      </c>
      <c r="AT235" s="128" t="s">
        <v>108</v>
      </c>
      <c r="AU235" s="128" t="s">
        <v>75</v>
      </c>
      <c r="AY235" s="12" t="s">
        <v>107</v>
      </c>
      <c r="BE235" s="129">
        <f>IF(N235="základní",J235,0)</f>
        <v>45996.3</v>
      </c>
      <c r="BF235" s="129">
        <f>IF(N235="snížená",J235,0)</f>
        <v>0</v>
      </c>
      <c r="BG235" s="129">
        <f>IF(N235="zákl. přenesená",J235,0)</f>
        <v>0</v>
      </c>
      <c r="BH235" s="129">
        <f>IF(N235="sníž. přenesená",J235,0)</f>
        <v>0</v>
      </c>
      <c r="BI235" s="129">
        <f>IF(N235="nulová",J235,0)</f>
        <v>0</v>
      </c>
      <c r="BJ235" s="12" t="s">
        <v>75</v>
      </c>
      <c r="BK235" s="129">
        <f>ROUND(I235*H235,2)</f>
        <v>45996.3</v>
      </c>
      <c r="BL235" s="12" t="s">
        <v>106</v>
      </c>
      <c r="BM235" s="128" t="s">
        <v>373</v>
      </c>
    </row>
    <row r="236" spans="2:65" s="1" customFormat="1" ht="19.5">
      <c r="B236" s="24"/>
      <c r="D236" s="130" t="s">
        <v>114</v>
      </c>
      <c r="F236" s="131" t="s">
        <v>372</v>
      </c>
      <c r="L236" s="24"/>
      <c r="M236" s="132"/>
      <c r="T236" s="48"/>
      <c r="AT236" s="12" t="s">
        <v>114</v>
      </c>
      <c r="AU236" s="12" t="s">
        <v>75</v>
      </c>
    </row>
    <row r="237" spans="2:65" s="1" customFormat="1" ht="37.9" customHeight="1">
      <c r="B237" s="117"/>
      <c r="C237" s="118" t="s">
        <v>374</v>
      </c>
      <c r="D237" s="118" t="s">
        <v>108</v>
      </c>
      <c r="E237" s="119" t="s">
        <v>375</v>
      </c>
      <c r="F237" s="120" t="s">
        <v>376</v>
      </c>
      <c r="G237" s="121" t="s">
        <v>128</v>
      </c>
      <c r="H237" s="122">
        <v>4</v>
      </c>
      <c r="I237" s="123">
        <v>934.24</v>
      </c>
      <c r="J237" s="123">
        <f>ROUND(I237*H237,2)</f>
        <v>3736.96</v>
      </c>
      <c r="K237" s="120" t="s">
        <v>112</v>
      </c>
      <c r="L237" s="24"/>
      <c r="M237" s="124" t="s">
        <v>1</v>
      </c>
      <c r="N237" s="125" t="s">
        <v>35</v>
      </c>
      <c r="O237" s="126">
        <v>1.0509999999999999</v>
      </c>
      <c r="P237" s="126">
        <f>O237*H237</f>
        <v>4.2039999999999997</v>
      </c>
      <c r="Q237" s="126">
        <v>0</v>
      </c>
      <c r="R237" s="126">
        <f>Q237*H237</f>
        <v>0</v>
      </c>
      <c r="S237" s="126">
        <v>0</v>
      </c>
      <c r="T237" s="127">
        <f>S237*H237</f>
        <v>0</v>
      </c>
      <c r="AR237" s="128" t="s">
        <v>106</v>
      </c>
      <c r="AT237" s="128" t="s">
        <v>108</v>
      </c>
      <c r="AU237" s="128" t="s">
        <v>75</v>
      </c>
      <c r="AY237" s="12" t="s">
        <v>107</v>
      </c>
      <c r="BE237" s="129">
        <f>IF(N237="základní",J237,0)</f>
        <v>3736.96</v>
      </c>
      <c r="BF237" s="129">
        <f>IF(N237="snížená",J237,0)</f>
        <v>0</v>
      </c>
      <c r="BG237" s="129">
        <f>IF(N237="zákl. přenesená",J237,0)</f>
        <v>0</v>
      </c>
      <c r="BH237" s="129">
        <f>IF(N237="sníž. přenesená",J237,0)</f>
        <v>0</v>
      </c>
      <c r="BI237" s="129">
        <f>IF(N237="nulová",J237,0)</f>
        <v>0</v>
      </c>
      <c r="BJ237" s="12" t="s">
        <v>75</v>
      </c>
      <c r="BK237" s="129">
        <f>ROUND(I237*H237,2)</f>
        <v>3736.96</v>
      </c>
      <c r="BL237" s="12" t="s">
        <v>106</v>
      </c>
      <c r="BM237" s="128" t="s">
        <v>377</v>
      </c>
    </row>
    <row r="238" spans="2:65" s="1" customFormat="1" ht="29.25">
      <c r="B238" s="24"/>
      <c r="D238" s="130" t="s">
        <v>114</v>
      </c>
      <c r="F238" s="131" t="s">
        <v>376</v>
      </c>
      <c r="L238" s="24"/>
      <c r="M238" s="132"/>
      <c r="T238" s="48"/>
      <c r="AT238" s="12" t="s">
        <v>114</v>
      </c>
      <c r="AU238" s="12" t="s">
        <v>75</v>
      </c>
    </row>
    <row r="239" spans="2:65" s="1" customFormat="1" ht="33" customHeight="1">
      <c r="B239" s="117"/>
      <c r="C239" s="133" t="s">
        <v>378</v>
      </c>
      <c r="D239" s="133" t="s">
        <v>125</v>
      </c>
      <c r="E239" s="134" t="s">
        <v>379</v>
      </c>
      <c r="F239" s="135" t="s">
        <v>380</v>
      </c>
      <c r="G239" s="136" t="s">
        <v>128</v>
      </c>
      <c r="H239" s="137">
        <v>12</v>
      </c>
      <c r="I239" s="138">
        <v>313</v>
      </c>
      <c r="J239" s="138">
        <f>ROUND(I239*H239,2)</f>
        <v>3756</v>
      </c>
      <c r="K239" s="135" t="s">
        <v>112</v>
      </c>
      <c r="L239" s="139"/>
      <c r="M239" s="140" t="s">
        <v>1</v>
      </c>
      <c r="N239" s="141" t="s">
        <v>35</v>
      </c>
      <c r="O239" s="126">
        <v>0</v>
      </c>
      <c r="P239" s="126">
        <f>O239*H239</f>
        <v>0</v>
      </c>
      <c r="Q239" s="126">
        <v>0</v>
      </c>
      <c r="R239" s="126">
        <f>Q239*H239</f>
        <v>0</v>
      </c>
      <c r="S239" s="126">
        <v>0</v>
      </c>
      <c r="T239" s="127">
        <f>S239*H239</f>
        <v>0</v>
      </c>
      <c r="AR239" s="128" t="s">
        <v>129</v>
      </c>
      <c r="AT239" s="128" t="s">
        <v>125</v>
      </c>
      <c r="AU239" s="128" t="s">
        <v>75</v>
      </c>
      <c r="AY239" s="12" t="s">
        <v>107</v>
      </c>
      <c r="BE239" s="129">
        <f>IF(N239="základní",J239,0)</f>
        <v>3756</v>
      </c>
      <c r="BF239" s="129">
        <f>IF(N239="snížená",J239,0)</f>
        <v>0</v>
      </c>
      <c r="BG239" s="129">
        <f>IF(N239="zákl. přenesená",J239,0)</f>
        <v>0</v>
      </c>
      <c r="BH239" s="129">
        <f>IF(N239="sníž. přenesená",J239,0)</f>
        <v>0</v>
      </c>
      <c r="BI239" s="129">
        <f>IF(N239="nulová",J239,0)</f>
        <v>0</v>
      </c>
      <c r="BJ239" s="12" t="s">
        <v>75</v>
      </c>
      <c r="BK239" s="129">
        <f>ROUND(I239*H239,2)</f>
        <v>3756</v>
      </c>
      <c r="BL239" s="12" t="s">
        <v>106</v>
      </c>
      <c r="BM239" s="128" t="s">
        <v>381</v>
      </c>
    </row>
    <row r="240" spans="2:65" s="1" customFormat="1" ht="19.5">
      <c r="B240" s="24"/>
      <c r="D240" s="130" t="s">
        <v>114</v>
      </c>
      <c r="F240" s="131" t="s">
        <v>380</v>
      </c>
      <c r="L240" s="24"/>
      <c r="M240" s="132"/>
      <c r="T240" s="48"/>
      <c r="AT240" s="12" t="s">
        <v>114</v>
      </c>
      <c r="AU240" s="12" t="s">
        <v>75</v>
      </c>
    </row>
    <row r="241" spans="2:65" s="1" customFormat="1" ht="33" customHeight="1">
      <c r="B241" s="117"/>
      <c r="C241" s="133" t="s">
        <v>382</v>
      </c>
      <c r="D241" s="133" t="s">
        <v>125</v>
      </c>
      <c r="E241" s="134" t="s">
        <v>383</v>
      </c>
      <c r="F241" s="135" t="s">
        <v>384</v>
      </c>
      <c r="G241" s="136" t="s">
        <v>128</v>
      </c>
      <c r="H241" s="137">
        <v>10</v>
      </c>
      <c r="I241" s="138">
        <v>519</v>
      </c>
      <c r="J241" s="138">
        <f>ROUND(I241*H241,2)</f>
        <v>5190</v>
      </c>
      <c r="K241" s="135" t="s">
        <v>112</v>
      </c>
      <c r="L241" s="139"/>
      <c r="M241" s="140" t="s">
        <v>1</v>
      </c>
      <c r="N241" s="141" t="s">
        <v>35</v>
      </c>
      <c r="O241" s="126">
        <v>0</v>
      </c>
      <c r="P241" s="126">
        <f>O241*H241</f>
        <v>0</v>
      </c>
      <c r="Q241" s="126">
        <v>0</v>
      </c>
      <c r="R241" s="126">
        <f>Q241*H241</f>
        <v>0</v>
      </c>
      <c r="S241" s="126">
        <v>0</v>
      </c>
      <c r="T241" s="127">
        <f>S241*H241</f>
        <v>0</v>
      </c>
      <c r="AR241" s="128" t="s">
        <v>129</v>
      </c>
      <c r="AT241" s="128" t="s">
        <v>125</v>
      </c>
      <c r="AU241" s="128" t="s">
        <v>75</v>
      </c>
      <c r="AY241" s="12" t="s">
        <v>107</v>
      </c>
      <c r="BE241" s="129">
        <f>IF(N241="základní",J241,0)</f>
        <v>5190</v>
      </c>
      <c r="BF241" s="129">
        <f>IF(N241="snížená",J241,0)</f>
        <v>0</v>
      </c>
      <c r="BG241" s="129">
        <f>IF(N241="zákl. přenesená",J241,0)</f>
        <v>0</v>
      </c>
      <c r="BH241" s="129">
        <f>IF(N241="sníž. přenesená",J241,0)</f>
        <v>0</v>
      </c>
      <c r="BI241" s="129">
        <f>IF(N241="nulová",J241,0)</f>
        <v>0</v>
      </c>
      <c r="BJ241" s="12" t="s">
        <v>75</v>
      </c>
      <c r="BK241" s="129">
        <f>ROUND(I241*H241,2)</f>
        <v>5190</v>
      </c>
      <c r="BL241" s="12" t="s">
        <v>106</v>
      </c>
      <c r="BM241" s="128" t="s">
        <v>385</v>
      </c>
    </row>
    <row r="242" spans="2:65" s="1" customFormat="1" ht="19.5">
      <c r="B242" s="24"/>
      <c r="D242" s="130" t="s">
        <v>114</v>
      </c>
      <c r="F242" s="131" t="s">
        <v>384</v>
      </c>
      <c r="L242" s="24"/>
      <c r="M242" s="132"/>
      <c r="T242" s="48"/>
      <c r="AT242" s="12" t="s">
        <v>114</v>
      </c>
      <c r="AU242" s="12" t="s">
        <v>75</v>
      </c>
    </row>
    <row r="243" spans="2:65" s="1" customFormat="1" ht="33" customHeight="1">
      <c r="B243" s="117"/>
      <c r="C243" s="133" t="s">
        <v>386</v>
      </c>
      <c r="D243" s="133" t="s">
        <v>125</v>
      </c>
      <c r="E243" s="134" t="s">
        <v>387</v>
      </c>
      <c r="F243" s="135" t="s">
        <v>388</v>
      </c>
      <c r="G243" s="136" t="s">
        <v>128</v>
      </c>
      <c r="H243" s="137">
        <v>2</v>
      </c>
      <c r="I243" s="138">
        <v>1040</v>
      </c>
      <c r="J243" s="138">
        <f>ROUND(I243*H243,2)</f>
        <v>2080</v>
      </c>
      <c r="K243" s="135" t="s">
        <v>112</v>
      </c>
      <c r="L243" s="139"/>
      <c r="M243" s="140" t="s">
        <v>1</v>
      </c>
      <c r="N243" s="141" t="s">
        <v>35</v>
      </c>
      <c r="O243" s="126">
        <v>0</v>
      </c>
      <c r="P243" s="126">
        <f>O243*H243</f>
        <v>0</v>
      </c>
      <c r="Q243" s="126">
        <v>0</v>
      </c>
      <c r="R243" s="126">
        <f>Q243*H243</f>
        <v>0</v>
      </c>
      <c r="S243" s="126">
        <v>0</v>
      </c>
      <c r="T243" s="127">
        <f>S243*H243</f>
        <v>0</v>
      </c>
      <c r="AR243" s="128" t="s">
        <v>129</v>
      </c>
      <c r="AT243" s="128" t="s">
        <v>125</v>
      </c>
      <c r="AU243" s="128" t="s">
        <v>75</v>
      </c>
      <c r="AY243" s="12" t="s">
        <v>107</v>
      </c>
      <c r="BE243" s="129">
        <f>IF(N243="základní",J243,0)</f>
        <v>2080</v>
      </c>
      <c r="BF243" s="129">
        <f>IF(N243="snížená",J243,0)</f>
        <v>0</v>
      </c>
      <c r="BG243" s="129">
        <f>IF(N243="zákl. přenesená",J243,0)</f>
        <v>0</v>
      </c>
      <c r="BH243" s="129">
        <f>IF(N243="sníž. přenesená",J243,0)</f>
        <v>0</v>
      </c>
      <c r="BI243" s="129">
        <f>IF(N243="nulová",J243,0)</f>
        <v>0</v>
      </c>
      <c r="BJ243" s="12" t="s">
        <v>75</v>
      </c>
      <c r="BK243" s="129">
        <f>ROUND(I243*H243,2)</f>
        <v>2080</v>
      </c>
      <c r="BL243" s="12" t="s">
        <v>106</v>
      </c>
      <c r="BM243" s="128" t="s">
        <v>389</v>
      </c>
    </row>
    <row r="244" spans="2:65" s="1" customFormat="1" ht="19.5">
      <c r="B244" s="24"/>
      <c r="D244" s="130" t="s">
        <v>114</v>
      </c>
      <c r="F244" s="131" t="s">
        <v>388</v>
      </c>
      <c r="L244" s="24"/>
      <c r="M244" s="132"/>
      <c r="T244" s="48"/>
      <c r="AT244" s="12" t="s">
        <v>114</v>
      </c>
      <c r="AU244" s="12" t="s">
        <v>75</v>
      </c>
    </row>
    <row r="245" spans="2:65" s="1" customFormat="1" ht="24.2" customHeight="1">
      <c r="B245" s="117"/>
      <c r="C245" s="118" t="s">
        <v>390</v>
      </c>
      <c r="D245" s="118" t="s">
        <v>108</v>
      </c>
      <c r="E245" s="119" t="s">
        <v>391</v>
      </c>
      <c r="F245" s="120" t="s">
        <v>392</v>
      </c>
      <c r="G245" s="121" t="s">
        <v>111</v>
      </c>
      <c r="H245" s="122">
        <v>6</v>
      </c>
      <c r="I245" s="123">
        <v>612.84</v>
      </c>
      <c r="J245" s="123">
        <f>ROUND(I245*H245,2)</f>
        <v>3677.04</v>
      </c>
      <c r="K245" s="120" t="s">
        <v>112</v>
      </c>
      <c r="L245" s="24"/>
      <c r="M245" s="124" t="s">
        <v>1</v>
      </c>
      <c r="N245" s="125" t="s">
        <v>35</v>
      </c>
      <c r="O245" s="126">
        <v>0.63</v>
      </c>
      <c r="P245" s="126">
        <f>O245*H245</f>
        <v>3.7800000000000002</v>
      </c>
      <c r="Q245" s="126">
        <v>0</v>
      </c>
      <c r="R245" s="126">
        <f>Q245*H245</f>
        <v>0</v>
      </c>
      <c r="S245" s="126">
        <v>0</v>
      </c>
      <c r="T245" s="127">
        <f>S245*H245</f>
        <v>0</v>
      </c>
      <c r="AR245" s="128" t="s">
        <v>106</v>
      </c>
      <c r="AT245" s="128" t="s">
        <v>108</v>
      </c>
      <c r="AU245" s="128" t="s">
        <v>75</v>
      </c>
      <c r="AY245" s="12" t="s">
        <v>107</v>
      </c>
      <c r="BE245" s="129">
        <f>IF(N245="základní",J245,0)</f>
        <v>3677.04</v>
      </c>
      <c r="BF245" s="129">
        <f>IF(N245="snížená",J245,0)</f>
        <v>0</v>
      </c>
      <c r="BG245" s="129">
        <f>IF(N245="zákl. přenesená",J245,0)</f>
        <v>0</v>
      </c>
      <c r="BH245" s="129">
        <f>IF(N245="sníž. přenesená",J245,0)</f>
        <v>0</v>
      </c>
      <c r="BI245" s="129">
        <f>IF(N245="nulová",J245,0)</f>
        <v>0</v>
      </c>
      <c r="BJ245" s="12" t="s">
        <v>75</v>
      </c>
      <c r="BK245" s="129">
        <f>ROUND(I245*H245,2)</f>
        <v>3677.04</v>
      </c>
      <c r="BL245" s="12" t="s">
        <v>106</v>
      </c>
      <c r="BM245" s="128" t="s">
        <v>393</v>
      </c>
    </row>
    <row r="246" spans="2:65" s="1" customFormat="1" ht="11.25">
      <c r="B246" s="24"/>
      <c r="D246" s="130" t="s">
        <v>114</v>
      </c>
      <c r="F246" s="131" t="s">
        <v>392</v>
      </c>
      <c r="L246" s="24"/>
      <c r="M246" s="132"/>
      <c r="T246" s="48"/>
      <c r="AT246" s="12" t="s">
        <v>114</v>
      </c>
      <c r="AU246" s="12" t="s">
        <v>75</v>
      </c>
    </row>
    <row r="247" spans="2:65" s="1" customFormat="1" ht="24.2" customHeight="1">
      <c r="B247" s="117"/>
      <c r="C247" s="133" t="s">
        <v>394</v>
      </c>
      <c r="D247" s="133" t="s">
        <v>125</v>
      </c>
      <c r="E247" s="134" t="s">
        <v>395</v>
      </c>
      <c r="F247" s="135" t="s">
        <v>396</v>
      </c>
      <c r="G247" s="136" t="s">
        <v>128</v>
      </c>
      <c r="H247" s="137">
        <v>2</v>
      </c>
      <c r="I247" s="138">
        <v>57100</v>
      </c>
      <c r="J247" s="138">
        <f>ROUND(I247*H247,2)</f>
        <v>114200</v>
      </c>
      <c r="K247" s="135" t="s">
        <v>112</v>
      </c>
      <c r="L247" s="139"/>
      <c r="M247" s="140" t="s">
        <v>1</v>
      </c>
      <c r="N247" s="141" t="s">
        <v>35</v>
      </c>
      <c r="O247" s="126">
        <v>0</v>
      </c>
      <c r="P247" s="126">
        <f>O247*H247</f>
        <v>0</v>
      </c>
      <c r="Q247" s="126">
        <v>0</v>
      </c>
      <c r="R247" s="126">
        <f>Q247*H247</f>
        <v>0</v>
      </c>
      <c r="S247" s="126">
        <v>0</v>
      </c>
      <c r="T247" s="127">
        <f>S247*H247</f>
        <v>0</v>
      </c>
      <c r="AR247" s="128" t="s">
        <v>129</v>
      </c>
      <c r="AT247" s="128" t="s">
        <v>125</v>
      </c>
      <c r="AU247" s="128" t="s">
        <v>75</v>
      </c>
      <c r="AY247" s="12" t="s">
        <v>107</v>
      </c>
      <c r="BE247" s="129">
        <f>IF(N247="základní",J247,0)</f>
        <v>114200</v>
      </c>
      <c r="BF247" s="129">
        <f>IF(N247="snížená",J247,0)</f>
        <v>0</v>
      </c>
      <c r="BG247" s="129">
        <f>IF(N247="zákl. přenesená",J247,0)</f>
        <v>0</v>
      </c>
      <c r="BH247" s="129">
        <f>IF(N247="sníž. přenesená",J247,0)</f>
        <v>0</v>
      </c>
      <c r="BI247" s="129">
        <f>IF(N247="nulová",J247,0)</f>
        <v>0</v>
      </c>
      <c r="BJ247" s="12" t="s">
        <v>75</v>
      </c>
      <c r="BK247" s="129">
        <f>ROUND(I247*H247,2)</f>
        <v>114200</v>
      </c>
      <c r="BL247" s="12" t="s">
        <v>106</v>
      </c>
      <c r="BM247" s="128" t="s">
        <v>397</v>
      </c>
    </row>
    <row r="248" spans="2:65" s="1" customFormat="1" ht="11.25">
      <c r="B248" s="24"/>
      <c r="D248" s="130" t="s">
        <v>114</v>
      </c>
      <c r="F248" s="131" t="s">
        <v>396</v>
      </c>
      <c r="L248" s="24"/>
      <c r="M248" s="132"/>
      <c r="T248" s="48"/>
      <c r="AT248" s="12" t="s">
        <v>114</v>
      </c>
      <c r="AU248" s="12" t="s">
        <v>75</v>
      </c>
    </row>
    <row r="249" spans="2:65" s="1" customFormat="1" ht="55.5" customHeight="1">
      <c r="B249" s="117"/>
      <c r="C249" s="133" t="s">
        <v>398</v>
      </c>
      <c r="D249" s="133" t="s">
        <v>125</v>
      </c>
      <c r="E249" s="134" t="s">
        <v>399</v>
      </c>
      <c r="F249" s="135" t="s">
        <v>400</v>
      </c>
      <c r="G249" s="136" t="s">
        <v>401</v>
      </c>
      <c r="H249" s="137">
        <v>7</v>
      </c>
      <c r="I249" s="138">
        <v>10900</v>
      </c>
      <c r="J249" s="138">
        <f>ROUND(I249*H249,2)</f>
        <v>76300</v>
      </c>
      <c r="K249" s="135" t="s">
        <v>112</v>
      </c>
      <c r="L249" s="139"/>
      <c r="M249" s="140" t="s">
        <v>1</v>
      </c>
      <c r="N249" s="141" t="s">
        <v>35</v>
      </c>
      <c r="O249" s="126">
        <v>0</v>
      </c>
      <c r="P249" s="126">
        <f>O249*H249</f>
        <v>0</v>
      </c>
      <c r="Q249" s="126">
        <v>0</v>
      </c>
      <c r="R249" s="126">
        <f>Q249*H249</f>
        <v>0</v>
      </c>
      <c r="S249" s="126">
        <v>0</v>
      </c>
      <c r="T249" s="127">
        <f>S249*H249</f>
        <v>0</v>
      </c>
      <c r="AR249" s="128" t="s">
        <v>129</v>
      </c>
      <c r="AT249" s="128" t="s">
        <v>125</v>
      </c>
      <c r="AU249" s="128" t="s">
        <v>75</v>
      </c>
      <c r="AY249" s="12" t="s">
        <v>107</v>
      </c>
      <c r="BE249" s="129">
        <f>IF(N249="základní",J249,0)</f>
        <v>76300</v>
      </c>
      <c r="BF249" s="129">
        <f>IF(N249="snížená",J249,0)</f>
        <v>0</v>
      </c>
      <c r="BG249" s="129">
        <f>IF(N249="zákl. přenesená",J249,0)</f>
        <v>0</v>
      </c>
      <c r="BH249" s="129">
        <f>IF(N249="sníž. přenesená",J249,0)</f>
        <v>0</v>
      </c>
      <c r="BI249" s="129">
        <f>IF(N249="nulová",J249,0)</f>
        <v>0</v>
      </c>
      <c r="BJ249" s="12" t="s">
        <v>75</v>
      </c>
      <c r="BK249" s="129">
        <f>ROUND(I249*H249,2)</f>
        <v>76300</v>
      </c>
      <c r="BL249" s="12" t="s">
        <v>106</v>
      </c>
      <c r="BM249" s="128" t="s">
        <v>402</v>
      </c>
    </row>
    <row r="250" spans="2:65" s="1" customFormat="1" ht="39">
      <c r="B250" s="24"/>
      <c r="D250" s="130" t="s">
        <v>114</v>
      </c>
      <c r="F250" s="131" t="s">
        <v>400</v>
      </c>
      <c r="L250" s="24"/>
      <c r="M250" s="132"/>
      <c r="T250" s="48"/>
      <c r="AT250" s="12" t="s">
        <v>114</v>
      </c>
      <c r="AU250" s="12" t="s">
        <v>75</v>
      </c>
    </row>
    <row r="251" spans="2:65" s="1" customFormat="1" ht="55.5" customHeight="1">
      <c r="B251" s="117"/>
      <c r="C251" s="133" t="s">
        <v>403</v>
      </c>
      <c r="D251" s="133" t="s">
        <v>125</v>
      </c>
      <c r="E251" s="134" t="s">
        <v>404</v>
      </c>
      <c r="F251" s="135" t="s">
        <v>405</v>
      </c>
      <c r="G251" s="136" t="s">
        <v>128</v>
      </c>
      <c r="H251" s="137">
        <v>2</v>
      </c>
      <c r="I251" s="138">
        <v>486</v>
      </c>
      <c r="J251" s="138">
        <f>ROUND(I251*H251,2)</f>
        <v>972</v>
      </c>
      <c r="K251" s="135" t="s">
        <v>112</v>
      </c>
      <c r="L251" s="139"/>
      <c r="M251" s="140" t="s">
        <v>1</v>
      </c>
      <c r="N251" s="141" t="s">
        <v>35</v>
      </c>
      <c r="O251" s="126">
        <v>0</v>
      </c>
      <c r="P251" s="126">
        <f>O251*H251</f>
        <v>0</v>
      </c>
      <c r="Q251" s="126">
        <v>0</v>
      </c>
      <c r="R251" s="126">
        <f>Q251*H251</f>
        <v>0</v>
      </c>
      <c r="S251" s="126">
        <v>0</v>
      </c>
      <c r="T251" s="127">
        <f>S251*H251</f>
        <v>0</v>
      </c>
      <c r="AR251" s="128" t="s">
        <v>129</v>
      </c>
      <c r="AT251" s="128" t="s">
        <v>125</v>
      </c>
      <c r="AU251" s="128" t="s">
        <v>75</v>
      </c>
      <c r="AY251" s="12" t="s">
        <v>107</v>
      </c>
      <c r="BE251" s="129">
        <f>IF(N251="základní",J251,0)</f>
        <v>972</v>
      </c>
      <c r="BF251" s="129">
        <f>IF(N251="snížená",J251,0)</f>
        <v>0</v>
      </c>
      <c r="BG251" s="129">
        <f>IF(N251="zákl. přenesená",J251,0)</f>
        <v>0</v>
      </c>
      <c r="BH251" s="129">
        <f>IF(N251="sníž. přenesená",J251,0)</f>
        <v>0</v>
      </c>
      <c r="BI251" s="129">
        <f>IF(N251="nulová",J251,0)</f>
        <v>0</v>
      </c>
      <c r="BJ251" s="12" t="s">
        <v>75</v>
      </c>
      <c r="BK251" s="129">
        <f>ROUND(I251*H251,2)</f>
        <v>972</v>
      </c>
      <c r="BL251" s="12" t="s">
        <v>106</v>
      </c>
      <c r="BM251" s="128" t="s">
        <v>406</v>
      </c>
    </row>
    <row r="252" spans="2:65" s="1" customFormat="1" ht="39">
      <c r="B252" s="24"/>
      <c r="D252" s="130" t="s">
        <v>114</v>
      </c>
      <c r="F252" s="131" t="s">
        <v>405</v>
      </c>
      <c r="L252" s="24"/>
      <c r="M252" s="132"/>
      <c r="T252" s="48"/>
      <c r="AT252" s="12" t="s">
        <v>114</v>
      </c>
      <c r="AU252" s="12" t="s">
        <v>75</v>
      </c>
    </row>
    <row r="253" spans="2:65" s="1" customFormat="1" ht="33" customHeight="1">
      <c r="B253" s="117"/>
      <c r="C253" s="133" t="s">
        <v>407</v>
      </c>
      <c r="D253" s="133" t="s">
        <v>125</v>
      </c>
      <c r="E253" s="134" t="s">
        <v>408</v>
      </c>
      <c r="F253" s="135" t="s">
        <v>409</v>
      </c>
      <c r="G253" s="136" t="s">
        <v>401</v>
      </c>
      <c r="H253" s="137">
        <v>2</v>
      </c>
      <c r="I253" s="138">
        <v>922</v>
      </c>
      <c r="J253" s="138">
        <f>ROUND(I253*H253,2)</f>
        <v>1844</v>
      </c>
      <c r="K253" s="135" t="s">
        <v>112</v>
      </c>
      <c r="L253" s="139"/>
      <c r="M253" s="140" t="s">
        <v>1</v>
      </c>
      <c r="N253" s="141" t="s">
        <v>35</v>
      </c>
      <c r="O253" s="126">
        <v>0</v>
      </c>
      <c r="P253" s="126">
        <f>O253*H253</f>
        <v>0</v>
      </c>
      <c r="Q253" s="126">
        <v>0</v>
      </c>
      <c r="R253" s="126">
        <f>Q253*H253</f>
        <v>0</v>
      </c>
      <c r="S253" s="126">
        <v>0</v>
      </c>
      <c r="T253" s="127">
        <f>S253*H253</f>
        <v>0</v>
      </c>
      <c r="AR253" s="128" t="s">
        <v>129</v>
      </c>
      <c r="AT253" s="128" t="s">
        <v>125</v>
      </c>
      <c r="AU253" s="128" t="s">
        <v>75</v>
      </c>
      <c r="AY253" s="12" t="s">
        <v>107</v>
      </c>
      <c r="BE253" s="129">
        <f>IF(N253="základní",J253,0)</f>
        <v>1844</v>
      </c>
      <c r="BF253" s="129">
        <f>IF(N253="snížená",J253,0)</f>
        <v>0</v>
      </c>
      <c r="BG253" s="129">
        <f>IF(N253="zákl. přenesená",J253,0)</f>
        <v>0</v>
      </c>
      <c r="BH253" s="129">
        <f>IF(N253="sníž. přenesená",J253,0)</f>
        <v>0</v>
      </c>
      <c r="BI253" s="129">
        <f>IF(N253="nulová",J253,0)</f>
        <v>0</v>
      </c>
      <c r="BJ253" s="12" t="s">
        <v>75</v>
      </c>
      <c r="BK253" s="129">
        <f>ROUND(I253*H253,2)</f>
        <v>1844</v>
      </c>
      <c r="BL253" s="12" t="s">
        <v>106</v>
      </c>
      <c r="BM253" s="128" t="s">
        <v>410</v>
      </c>
    </row>
    <row r="254" spans="2:65" s="1" customFormat="1" ht="19.5">
      <c r="B254" s="24"/>
      <c r="D254" s="130" t="s">
        <v>114</v>
      </c>
      <c r="F254" s="131" t="s">
        <v>409</v>
      </c>
      <c r="L254" s="24"/>
      <c r="M254" s="132"/>
      <c r="T254" s="48"/>
      <c r="AT254" s="12" t="s">
        <v>114</v>
      </c>
      <c r="AU254" s="12" t="s">
        <v>75</v>
      </c>
    </row>
    <row r="255" spans="2:65" s="1" customFormat="1" ht="24.2" customHeight="1">
      <c r="B255" s="117"/>
      <c r="C255" s="133" t="s">
        <v>411</v>
      </c>
      <c r="D255" s="133" t="s">
        <v>125</v>
      </c>
      <c r="E255" s="134" t="s">
        <v>412</v>
      </c>
      <c r="F255" s="135" t="s">
        <v>413</v>
      </c>
      <c r="G255" s="136" t="s">
        <v>128</v>
      </c>
      <c r="H255" s="137">
        <v>81</v>
      </c>
      <c r="I255" s="138">
        <v>58</v>
      </c>
      <c r="J255" s="138">
        <f>ROUND(I255*H255,2)</f>
        <v>4698</v>
      </c>
      <c r="K255" s="135" t="s">
        <v>112</v>
      </c>
      <c r="L255" s="139"/>
      <c r="M255" s="140" t="s">
        <v>1</v>
      </c>
      <c r="N255" s="141" t="s">
        <v>35</v>
      </c>
      <c r="O255" s="126">
        <v>0</v>
      </c>
      <c r="P255" s="126">
        <f>O255*H255</f>
        <v>0</v>
      </c>
      <c r="Q255" s="126">
        <v>0</v>
      </c>
      <c r="R255" s="126">
        <f>Q255*H255</f>
        <v>0</v>
      </c>
      <c r="S255" s="126">
        <v>0</v>
      </c>
      <c r="T255" s="127">
        <f>S255*H255</f>
        <v>0</v>
      </c>
      <c r="AR255" s="128" t="s">
        <v>129</v>
      </c>
      <c r="AT255" s="128" t="s">
        <v>125</v>
      </c>
      <c r="AU255" s="128" t="s">
        <v>75</v>
      </c>
      <c r="AY255" s="12" t="s">
        <v>107</v>
      </c>
      <c r="BE255" s="129">
        <f>IF(N255="základní",J255,0)</f>
        <v>4698</v>
      </c>
      <c r="BF255" s="129">
        <f>IF(N255="snížená",J255,0)</f>
        <v>0</v>
      </c>
      <c r="BG255" s="129">
        <f>IF(N255="zákl. přenesená",J255,0)</f>
        <v>0</v>
      </c>
      <c r="BH255" s="129">
        <f>IF(N255="sníž. přenesená",J255,0)</f>
        <v>0</v>
      </c>
      <c r="BI255" s="129">
        <f>IF(N255="nulová",J255,0)</f>
        <v>0</v>
      </c>
      <c r="BJ255" s="12" t="s">
        <v>75</v>
      </c>
      <c r="BK255" s="129">
        <f>ROUND(I255*H255,2)</f>
        <v>4698</v>
      </c>
      <c r="BL255" s="12" t="s">
        <v>106</v>
      </c>
      <c r="BM255" s="128" t="s">
        <v>414</v>
      </c>
    </row>
    <row r="256" spans="2:65" s="1" customFormat="1" ht="19.5">
      <c r="B256" s="24"/>
      <c r="D256" s="130" t="s">
        <v>114</v>
      </c>
      <c r="F256" s="131" t="s">
        <v>413</v>
      </c>
      <c r="L256" s="24"/>
      <c r="M256" s="132"/>
      <c r="T256" s="48"/>
      <c r="AT256" s="12" t="s">
        <v>114</v>
      </c>
      <c r="AU256" s="12" t="s">
        <v>75</v>
      </c>
    </row>
    <row r="257" spans="2:65" s="1" customFormat="1" ht="33" customHeight="1">
      <c r="B257" s="117"/>
      <c r="C257" s="133" t="s">
        <v>415</v>
      </c>
      <c r="D257" s="133" t="s">
        <v>125</v>
      </c>
      <c r="E257" s="134" t="s">
        <v>416</v>
      </c>
      <c r="F257" s="135" t="s">
        <v>417</v>
      </c>
      <c r="G257" s="136" t="s">
        <v>111</v>
      </c>
      <c r="H257" s="137">
        <v>4820</v>
      </c>
      <c r="I257" s="138">
        <v>380</v>
      </c>
      <c r="J257" s="138">
        <f>ROUND(I257*H257,2)</f>
        <v>1831600</v>
      </c>
      <c r="K257" s="135" t="s">
        <v>112</v>
      </c>
      <c r="L257" s="139"/>
      <c r="M257" s="140" t="s">
        <v>1</v>
      </c>
      <c r="N257" s="141" t="s">
        <v>35</v>
      </c>
      <c r="O257" s="126">
        <v>0</v>
      </c>
      <c r="P257" s="126">
        <f>O257*H257</f>
        <v>0</v>
      </c>
      <c r="Q257" s="126">
        <v>0</v>
      </c>
      <c r="R257" s="126">
        <f>Q257*H257</f>
        <v>0</v>
      </c>
      <c r="S257" s="126">
        <v>0</v>
      </c>
      <c r="T257" s="127">
        <f>S257*H257</f>
        <v>0</v>
      </c>
      <c r="AR257" s="128" t="s">
        <v>129</v>
      </c>
      <c r="AT257" s="128" t="s">
        <v>125</v>
      </c>
      <c r="AU257" s="128" t="s">
        <v>75</v>
      </c>
      <c r="AY257" s="12" t="s">
        <v>107</v>
      </c>
      <c r="BE257" s="129">
        <f>IF(N257="základní",J257,0)</f>
        <v>1831600</v>
      </c>
      <c r="BF257" s="129">
        <f>IF(N257="snížená",J257,0)</f>
        <v>0</v>
      </c>
      <c r="BG257" s="129">
        <f>IF(N257="zákl. přenesená",J257,0)</f>
        <v>0</v>
      </c>
      <c r="BH257" s="129">
        <f>IF(N257="sníž. přenesená",J257,0)</f>
        <v>0</v>
      </c>
      <c r="BI257" s="129">
        <f>IF(N257="nulová",J257,0)</f>
        <v>0</v>
      </c>
      <c r="BJ257" s="12" t="s">
        <v>75</v>
      </c>
      <c r="BK257" s="129">
        <f>ROUND(I257*H257,2)</f>
        <v>1831600</v>
      </c>
      <c r="BL257" s="12" t="s">
        <v>106</v>
      </c>
      <c r="BM257" s="128" t="s">
        <v>418</v>
      </c>
    </row>
    <row r="258" spans="2:65" s="1" customFormat="1" ht="19.5">
      <c r="B258" s="24"/>
      <c r="D258" s="130" t="s">
        <v>114</v>
      </c>
      <c r="F258" s="131" t="s">
        <v>417</v>
      </c>
      <c r="L258" s="24"/>
      <c r="M258" s="132"/>
      <c r="T258" s="48"/>
      <c r="AT258" s="12" t="s">
        <v>114</v>
      </c>
      <c r="AU258" s="12" t="s">
        <v>75</v>
      </c>
    </row>
    <row r="259" spans="2:65" s="1" customFormat="1" ht="33" customHeight="1">
      <c r="B259" s="117"/>
      <c r="C259" s="133" t="s">
        <v>419</v>
      </c>
      <c r="D259" s="133" t="s">
        <v>125</v>
      </c>
      <c r="E259" s="134" t="s">
        <v>420</v>
      </c>
      <c r="F259" s="135" t="s">
        <v>421</v>
      </c>
      <c r="G259" s="136" t="s">
        <v>111</v>
      </c>
      <c r="H259" s="137">
        <v>1250</v>
      </c>
      <c r="I259" s="138">
        <v>337</v>
      </c>
      <c r="J259" s="138">
        <f>ROUND(I259*H259,2)</f>
        <v>421250</v>
      </c>
      <c r="K259" s="135" t="s">
        <v>112</v>
      </c>
      <c r="L259" s="139"/>
      <c r="M259" s="140" t="s">
        <v>1</v>
      </c>
      <c r="N259" s="141" t="s">
        <v>35</v>
      </c>
      <c r="O259" s="126">
        <v>0</v>
      </c>
      <c r="P259" s="126">
        <f>O259*H259</f>
        <v>0</v>
      </c>
      <c r="Q259" s="126">
        <v>0</v>
      </c>
      <c r="R259" s="126">
        <f>Q259*H259</f>
        <v>0</v>
      </c>
      <c r="S259" s="126">
        <v>0</v>
      </c>
      <c r="T259" s="127">
        <f>S259*H259</f>
        <v>0</v>
      </c>
      <c r="AR259" s="128" t="s">
        <v>129</v>
      </c>
      <c r="AT259" s="128" t="s">
        <v>125</v>
      </c>
      <c r="AU259" s="128" t="s">
        <v>75</v>
      </c>
      <c r="AY259" s="12" t="s">
        <v>107</v>
      </c>
      <c r="BE259" s="129">
        <f>IF(N259="základní",J259,0)</f>
        <v>421250</v>
      </c>
      <c r="BF259" s="129">
        <f>IF(N259="snížená",J259,0)</f>
        <v>0</v>
      </c>
      <c r="BG259" s="129">
        <f>IF(N259="zákl. přenesená",J259,0)</f>
        <v>0</v>
      </c>
      <c r="BH259" s="129">
        <f>IF(N259="sníž. přenesená",J259,0)</f>
        <v>0</v>
      </c>
      <c r="BI259" s="129">
        <f>IF(N259="nulová",J259,0)</f>
        <v>0</v>
      </c>
      <c r="BJ259" s="12" t="s">
        <v>75</v>
      </c>
      <c r="BK259" s="129">
        <f>ROUND(I259*H259,2)</f>
        <v>421250</v>
      </c>
      <c r="BL259" s="12" t="s">
        <v>106</v>
      </c>
      <c r="BM259" s="128" t="s">
        <v>422</v>
      </c>
    </row>
    <row r="260" spans="2:65" s="1" customFormat="1" ht="19.5">
      <c r="B260" s="24"/>
      <c r="D260" s="130" t="s">
        <v>114</v>
      </c>
      <c r="F260" s="131" t="s">
        <v>421</v>
      </c>
      <c r="L260" s="24"/>
      <c r="M260" s="132"/>
      <c r="T260" s="48"/>
      <c r="AT260" s="12" t="s">
        <v>114</v>
      </c>
      <c r="AU260" s="12" t="s">
        <v>75</v>
      </c>
    </row>
    <row r="261" spans="2:65" s="1" customFormat="1" ht="37.9" customHeight="1">
      <c r="B261" s="117"/>
      <c r="C261" s="133" t="s">
        <v>423</v>
      </c>
      <c r="D261" s="133" t="s">
        <v>125</v>
      </c>
      <c r="E261" s="134" t="s">
        <v>424</v>
      </c>
      <c r="F261" s="135" t="s">
        <v>425</v>
      </c>
      <c r="G261" s="136" t="s">
        <v>111</v>
      </c>
      <c r="H261" s="137">
        <v>120</v>
      </c>
      <c r="I261" s="138">
        <v>664</v>
      </c>
      <c r="J261" s="138">
        <f>ROUND(I261*H261,2)</f>
        <v>79680</v>
      </c>
      <c r="K261" s="135" t="s">
        <v>112</v>
      </c>
      <c r="L261" s="139"/>
      <c r="M261" s="140" t="s">
        <v>1</v>
      </c>
      <c r="N261" s="141" t="s">
        <v>35</v>
      </c>
      <c r="O261" s="126">
        <v>0</v>
      </c>
      <c r="P261" s="126">
        <f>O261*H261</f>
        <v>0</v>
      </c>
      <c r="Q261" s="126">
        <v>0</v>
      </c>
      <c r="R261" s="126">
        <f>Q261*H261</f>
        <v>0</v>
      </c>
      <c r="S261" s="126">
        <v>0</v>
      </c>
      <c r="T261" s="127">
        <f>S261*H261</f>
        <v>0</v>
      </c>
      <c r="AR261" s="128" t="s">
        <v>129</v>
      </c>
      <c r="AT261" s="128" t="s">
        <v>125</v>
      </c>
      <c r="AU261" s="128" t="s">
        <v>75</v>
      </c>
      <c r="AY261" s="12" t="s">
        <v>107</v>
      </c>
      <c r="BE261" s="129">
        <f>IF(N261="základní",J261,0)</f>
        <v>79680</v>
      </c>
      <c r="BF261" s="129">
        <f>IF(N261="snížená",J261,0)</f>
        <v>0</v>
      </c>
      <c r="BG261" s="129">
        <f>IF(N261="zákl. přenesená",J261,0)</f>
        <v>0</v>
      </c>
      <c r="BH261" s="129">
        <f>IF(N261="sníž. přenesená",J261,0)</f>
        <v>0</v>
      </c>
      <c r="BI261" s="129">
        <f>IF(N261="nulová",J261,0)</f>
        <v>0</v>
      </c>
      <c r="BJ261" s="12" t="s">
        <v>75</v>
      </c>
      <c r="BK261" s="129">
        <f>ROUND(I261*H261,2)</f>
        <v>79680</v>
      </c>
      <c r="BL261" s="12" t="s">
        <v>106</v>
      </c>
      <c r="BM261" s="128" t="s">
        <v>426</v>
      </c>
    </row>
    <row r="262" spans="2:65" s="1" customFormat="1" ht="29.25">
      <c r="B262" s="24"/>
      <c r="D262" s="130" t="s">
        <v>114</v>
      </c>
      <c r="F262" s="131" t="s">
        <v>425</v>
      </c>
      <c r="L262" s="24"/>
      <c r="M262" s="132"/>
      <c r="T262" s="48"/>
      <c r="AT262" s="12" t="s">
        <v>114</v>
      </c>
      <c r="AU262" s="12" t="s">
        <v>75</v>
      </c>
    </row>
    <row r="263" spans="2:65" s="1" customFormat="1" ht="37.9" customHeight="1">
      <c r="B263" s="117"/>
      <c r="C263" s="133" t="s">
        <v>427</v>
      </c>
      <c r="D263" s="133" t="s">
        <v>125</v>
      </c>
      <c r="E263" s="134" t="s">
        <v>428</v>
      </c>
      <c r="F263" s="135" t="s">
        <v>429</v>
      </c>
      <c r="G263" s="136" t="s">
        <v>111</v>
      </c>
      <c r="H263" s="137">
        <v>140</v>
      </c>
      <c r="I263" s="138">
        <v>250</v>
      </c>
      <c r="J263" s="138">
        <f>ROUND(I263*H263,2)</f>
        <v>35000</v>
      </c>
      <c r="K263" s="135" t="s">
        <v>112</v>
      </c>
      <c r="L263" s="139"/>
      <c r="M263" s="140" t="s">
        <v>1</v>
      </c>
      <c r="N263" s="141" t="s">
        <v>35</v>
      </c>
      <c r="O263" s="126">
        <v>0</v>
      </c>
      <c r="P263" s="126">
        <f>O263*H263</f>
        <v>0</v>
      </c>
      <c r="Q263" s="126">
        <v>0</v>
      </c>
      <c r="R263" s="126">
        <f>Q263*H263</f>
        <v>0</v>
      </c>
      <c r="S263" s="126">
        <v>0</v>
      </c>
      <c r="T263" s="127">
        <f>S263*H263</f>
        <v>0</v>
      </c>
      <c r="AR263" s="128" t="s">
        <v>129</v>
      </c>
      <c r="AT263" s="128" t="s">
        <v>125</v>
      </c>
      <c r="AU263" s="128" t="s">
        <v>75</v>
      </c>
      <c r="AY263" s="12" t="s">
        <v>107</v>
      </c>
      <c r="BE263" s="129">
        <f>IF(N263="základní",J263,0)</f>
        <v>35000</v>
      </c>
      <c r="BF263" s="129">
        <f>IF(N263="snížená",J263,0)</f>
        <v>0</v>
      </c>
      <c r="BG263" s="129">
        <f>IF(N263="zákl. přenesená",J263,0)</f>
        <v>0</v>
      </c>
      <c r="BH263" s="129">
        <f>IF(N263="sníž. přenesená",J263,0)</f>
        <v>0</v>
      </c>
      <c r="BI263" s="129">
        <f>IF(N263="nulová",J263,0)</f>
        <v>0</v>
      </c>
      <c r="BJ263" s="12" t="s">
        <v>75</v>
      </c>
      <c r="BK263" s="129">
        <f>ROUND(I263*H263,2)</f>
        <v>35000</v>
      </c>
      <c r="BL263" s="12" t="s">
        <v>106</v>
      </c>
      <c r="BM263" s="128" t="s">
        <v>430</v>
      </c>
    </row>
    <row r="264" spans="2:65" s="1" customFormat="1" ht="19.5">
      <c r="B264" s="24"/>
      <c r="D264" s="130" t="s">
        <v>114</v>
      </c>
      <c r="F264" s="131" t="s">
        <v>429</v>
      </c>
      <c r="L264" s="24"/>
      <c r="M264" s="132"/>
      <c r="T264" s="48"/>
      <c r="AT264" s="12" t="s">
        <v>114</v>
      </c>
      <c r="AU264" s="12" t="s">
        <v>75</v>
      </c>
    </row>
    <row r="265" spans="2:65" s="1" customFormat="1" ht="37.9" customHeight="1">
      <c r="B265" s="117"/>
      <c r="C265" s="133" t="s">
        <v>431</v>
      </c>
      <c r="D265" s="133" t="s">
        <v>125</v>
      </c>
      <c r="E265" s="134" t="s">
        <v>432</v>
      </c>
      <c r="F265" s="135" t="s">
        <v>433</v>
      </c>
      <c r="G265" s="136" t="s">
        <v>111</v>
      </c>
      <c r="H265" s="137">
        <v>45</v>
      </c>
      <c r="I265" s="138">
        <v>355</v>
      </c>
      <c r="J265" s="138">
        <f>ROUND(I265*H265,2)</f>
        <v>15975</v>
      </c>
      <c r="K265" s="135" t="s">
        <v>112</v>
      </c>
      <c r="L265" s="139"/>
      <c r="M265" s="140" t="s">
        <v>1</v>
      </c>
      <c r="N265" s="141" t="s">
        <v>35</v>
      </c>
      <c r="O265" s="126">
        <v>0</v>
      </c>
      <c r="P265" s="126">
        <f>O265*H265</f>
        <v>0</v>
      </c>
      <c r="Q265" s="126">
        <v>0</v>
      </c>
      <c r="R265" s="126">
        <f>Q265*H265</f>
        <v>0</v>
      </c>
      <c r="S265" s="126">
        <v>0</v>
      </c>
      <c r="T265" s="127">
        <f>S265*H265</f>
        <v>0</v>
      </c>
      <c r="AR265" s="128" t="s">
        <v>129</v>
      </c>
      <c r="AT265" s="128" t="s">
        <v>125</v>
      </c>
      <c r="AU265" s="128" t="s">
        <v>75</v>
      </c>
      <c r="AY265" s="12" t="s">
        <v>107</v>
      </c>
      <c r="BE265" s="129">
        <f>IF(N265="základní",J265,0)</f>
        <v>15975</v>
      </c>
      <c r="BF265" s="129">
        <f>IF(N265="snížená",J265,0)</f>
        <v>0</v>
      </c>
      <c r="BG265" s="129">
        <f>IF(N265="zákl. přenesená",J265,0)</f>
        <v>0</v>
      </c>
      <c r="BH265" s="129">
        <f>IF(N265="sníž. přenesená",J265,0)</f>
        <v>0</v>
      </c>
      <c r="BI265" s="129">
        <f>IF(N265="nulová",J265,0)</f>
        <v>0</v>
      </c>
      <c r="BJ265" s="12" t="s">
        <v>75</v>
      </c>
      <c r="BK265" s="129">
        <f>ROUND(I265*H265,2)</f>
        <v>15975</v>
      </c>
      <c r="BL265" s="12" t="s">
        <v>106</v>
      </c>
      <c r="BM265" s="128" t="s">
        <v>434</v>
      </c>
    </row>
    <row r="266" spans="2:65" s="1" customFormat="1" ht="29.25">
      <c r="B266" s="24"/>
      <c r="D266" s="130" t="s">
        <v>114</v>
      </c>
      <c r="F266" s="131" t="s">
        <v>433</v>
      </c>
      <c r="L266" s="24"/>
      <c r="M266" s="132"/>
      <c r="T266" s="48"/>
      <c r="AT266" s="12" t="s">
        <v>114</v>
      </c>
      <c r="AU266" s="12" t="s">
        <v>75</v>
      </c>
    </row>
    <row r="267" spans="2:65" s="1" customFormat="1" ht="24.2" customHeight="1">
      <c r="B267" s="117"/>
      <c r="C267" s="133" t="s">
        <v>435</v>
      </c>
      <c r="D267" s="133" t="s">
        <v>125</v>
      </c>
      <c r="E267" s="134" t="s">
        <v>436</v>
      </c>
      <c r="F267" s="135" t="s">
        <v>437</v>
      </c>
      <c r="G267" s="136" t="s">
        <v>401</v>
      </c>
      <c r="H267" s="137">
        <v>2</v>
      </c>
      <c r="I267" s="138">
        <v>55</v>
      </c>
      <c r="J267" s="138">
        <f>ROUND(I267*H267,2)</f>
        <v>110</v>
      </c>
      <c r="K267" s="135" t="s">
        <v>112</v>
      </c>
      <c r="L267" s="139"/>
      <c r="M267" s="140" t="s">
        <v>1</v>
      </c>
      <c r="N267" s="141" t="s">
        <v>35</v>
      </c>
      <c r="O267" s="126">
        <v>0</v>
      </c>
      <c r="P267" s="126">
        <f>O267*H267</f>
        <v>0</v>
      </c>
      <c r="Q267" s="126">
        <v>0</v>
      </c>
      <c r="R267" s="126">
        <f>Q267*H267</f>
        <v>0</v>
      </c>
      <c r="S267" s="126">
        <v>0</v>
      </c>
      <c r="T267" s="127">
        <f>S267*H267</f>
        <v>0</v>
      </c>
      <c r="AR267" s="128" t="s">
        <v>129</v>
      </c>
      <c r="AT267" s="128" t="s">
        <v>125</v>
      </c>
      <c r="AU267" s="128" t="s">
        <v>75</v>
      </c>
      <c r="AY267" s="12" t="s">
        <v>107</v>
      </c>
      <c r="BE267" s="129">
        <f>IF(N267="základní",J267,0)</f>
        <v>110</v>
      </c>
      <c r="BF267" s="129">
        <f>IF(N267="snížená",J267,0)</f>
        <v>0</v>
      </c>
      <c r="BG267" s="129">
        <f>IF(N267="zákl. přenesená",J267,0)</f>
        <v>0</v>
      </c>
      <c r="BH267" s="129">
        <f>IF(N267="sníž. přenesená",J267,0)</f>
        <v>0</v>
      </c>
      <c r="BI267" s="129">
        <f>IF(N267="nulová",J267,0)</f>
        <v>0</v>
      </c>
      <c r="BJ267" s="12" t="s">
        <v>75</v>
      </c>
      <c r="BK267" s="129">
        <f>ROUND(I267*H267,2)</f>
        <v>110</v>
      </c>
      <c r="BL267" s="12" t="s">
        <v>106</v>
      </c>
      <c r="BM267" s="128" t="s">
        <v>438</v>
      </c>
    </row>
    <row r="268" spans="2:65" s="1" customFormat="1" ht="19.5">
      <c r="B268" s="24"/>
      <c r="D268" s="130" t="s">
        <v>114</v>
      </c>
      <c r="F268" s="131" t="s">
        <v>437</v>
      </c>
      <c r="L268" s="24"/>
      <c r="M268" s="132"/>
      <c r="T268" s="48"/>
      <c r="AT268" s="12" t="s">
        <v>114</v>
      </c>
      <c r="AU268" s="12" t="s">
        <v>75</v>
      </c>
    </row>
    <row r="269" spans="2:65" s="1" customFormat="1" ht="16.5" customHeight="1">
      <c r="B269" s="117"/>
      <c r="C269" s="118" t="s">
        <v>439</v>
      </c>
      <c r="D269" s="118" t="s">
        <v>108</v>
      </c>
      <c r="E269" s="119" t="s">
        <v>440</v>
      </c>
      <c r="F269" s="120" t="s">
        <v>441</v>
      </c>
      <c r="G269" s="121" t="s">
        <v>111</v>
      </c>
      <c r="H269" s="122">
        <v>260</v>
      </c>
      <c r="I269" s="123">
        <v>175.1</v>
      </c>
      <c r="J269" s="123">
        <f>ROUND(I269*H269,2)</f>
        <v>45526</v>
      </c>
      <c r="K269" s="120" t="s">
        <v>112</v>
      </c>
      <c r="L269" s="24"/>
      <c r="M269" s="124" t="s">
        <v>1</v>
      </c>
      <c r="N269" s="125" t="s">
        <v>35</v>
      </c>
      <c r="O269" s="126">
        <v>0.18</v>
      </c>
      <c r="P269" s="126">
        <f>O269*H269</f>
        <v>46.8</v>
      </c>
      <c r="Q269" s="126">
        <v>0</v>
      </c>
      <c r="R269" s="126">
        <f>Q269*H269</f>
        <v>0</v>
      </c>
      <c r="S269" s="126">
        <v>0</v>
      </c>
      <c r="T269" s="127">
        <f>S269*H269</f>
        <v>0</v>
      </c>
      <c r="AR269" s="128" t="s">
        <v>106</v>
      </c>
      <c r="AT269" s="128" t="s">
        <v>108</v>
      </c>
      <c r="AU269" s="128" t="s">
        <v>75</v>
      </c>
      <c r="AY269" s="12" t="s">
        <v>107</v>
      </c>
      <c r="BE269" s="129">
        <f>IF(N269="základní",J269,0)</f>
        <v>45526</v>
      </c>
      <c r="BF269" s="129">
        <f>IF(N269="snížená",J269,0)</f>
        <v>0</v>
      </c>
      <c r="BG269" s="129">
        <f>IF(N269="zákl. přenesená",J269,0)</f>
        <v>0</v>
      </c>
      <c r="BH269" s="129">
        <f>IF(N269="sníž. přenesená",J269,0)</f>
        <v>0</v>
      </c>
      <c r="BI269" s="129">
        <f>IF(N269="nulová",J269,0)</f>
        <v>0</v>
      </c>
      <c r="BJ269" s="12" t="s">
        <v>75</v>
      </c>
      <c r="BK269" s="129">
        <f>ROUND(I269*H269,2)</f>
        <v>45526</v>
      </c>
      <c r="BL269" s="12" t="s">
        <v>106</v>
      </c>
      <c r="BM269" s="128" t="s">
        <v>442</v>
      </c>
    </row>
    <row r="270" spans="2:65" s="1" customFormat="1" ht="19.5">
      <c r="B270" s="24"/>
      <c r="D270" s="130" t="s">
        <v>114</v>
      </c>
      <c r="F270" s="131" t="s">
        <v>443</v>
      </c>
      <c r="L270" s="24"/>
      <c r="M270" s="132"/>
      <c r="T270" s="48"/>
      <c r="AT270" s="12" t="s">
        <v>114</v>
      </c>
      <c r="AU270" s="12" t="s">
        <v>75</v>
      </c>
    </row>
    <row r="271" spans="2:65" s="1" customFormat="1" ht="16.5" customHeight="1">
      <c r="B271" s="117"/>
      <c r="C271" s="118" t="s">
        <v>444</v>
      </c>
      <c r="D271" s="118" t="s">
        <v>108</v>
      </c>
      <c r="E271" s="119" t="s">
        <v>445</v>
      </c>
      <c r="F271" s="120" t="s">
        <v>446</v>
      </c>
      <c r="G271" s="121" t="s">
        <v>111</v>
      </c>
      <c r="H271" s="122">
        <v>45</v>
      </c>
      <c r="I271" s="123">
        <v>262.64999999999998</v>
      </c>
      <c r="J271" s="123">
        <f>ROUND(I271*H271,2)</f>
        <v>11819.25</v>
      </c>
      <c r="K271" s="120" t="s">
        <v>112</v>
      </c>
      <c r="L271" s="24"/>
      <c r="M271" s="124" t="s">
        <v>1</v>
      </c>
      <c r="N271" s="125" t="s">
        <v>35</v>
      </c>
      <c r="O271" s="126">
        <v>0.27</v>
      </c>
      <c r="P271" s="126">
        <f>O271*H271</f>
        <v>12.15</v>
      </c>
      <c r="Q271" s="126">
        <v>0</v>
      </c>
      <c r="R271" s="126">
        <f>Q271*H271</f>
        <v>0</v>
      </c>
      <c r="S271" s="126">
        <v>0</v>
      </c>
      <c r="T271" s="127">
        <f>S271*H271</f>
        <v>0</v>
      </c>
      <c r="AR271" s="128" t="s">
        <v>106</v>
      </c>
      <c r="AT271" s="128" t="s">
        <v>108</v>
      </c>
      <c r="AU271" s="128" t="s">
        <v>75</v>
      </c>
      <c r="AY271" s="12" t="s">
        <v>107</v>
      </c>
      <c r="BE271" s="129">
        <f>IF(N271="základní",J271,0)</f>
        <v>11819.25</v>
      </c>
      <c r="BF271" s="129">
        <f>IF(N271="snížená",J271,0)</f>
        <v>0</v>
      </c>
      <c r="BG271" s="129">
        <f>IF(N271="zákl. přenesená",J271,0)</f>
        <v>0</v>
      </c>
      <c r="BH271" s="129">
        <f>IF(N271="sníž. přenesená",J271,0)</f>
        <v>0</v>
      </c>
      <c r="BI271" s="129">
        <f>IF(N271="nulová",J271,0)</f>
        <v>0</v>
      </c>
      <c r="BJ271" s="12" t="s">
        <v>75</v>
      </c>
      <c r="BK271" s="129">
        <f>ROUND(I271*H271,2)</f>
        <v>11819.25</v>
      </c>
      <c r="BL271" s="12" t="s">
        <v>106</v>
      </c>
      <c r="BM271" s="128" t="s">
        <v>447</v>
      </c>
    </row>
    <row r="272" spans="2:65" s="1" customFormat="1" ht="19.5">
      <c r="B272" s="24"/>
      <c r="D272" s="130" t="s">
        <v>114</v>
      </c>
      <c r="F272" s="131" t="s">
        <v>448</v>
      </c>
      <c r="L272" s="24"/>
      <c r="M272" s="132"/>
      <c r="T272" s="48"/>
      <c r="AT272" s="12" t="s">
        <v>114</v>
      </c>
      <c r="AU272" s="12" t="s">
        <v>75</v>
      </c>
    </row>
    <row r="273" spans="2:65" s="1" customFormat="1" ht="16.5" customHeight="1">
      <c r="B273" s="117"/>
      <c r="C273" s="118" t="s">
        <v>449</v>
      </c>
      <c r="D273" s="118" t="s">
        <v>108</v>
      </c>
      <c r="E273" s="119" t="s">
        <v>450</v>
      </c>
      <c r="F273" s="120" t="s">
        <v>451</v>
      </c>
      <c r="G273" s="121" t="s">
        <v>111</v>
      </c>
      <c r="H273" s="122">
        <v>4800</v>
      </c>
      <c r="I273" s="123">
        <v>350.2</v>
      </c>
      <c r="J273" s="123">
        <f>ROUND(I273*H273,2)</f>
        <v>1680960</v>
      </c>
      <c r="K273" s="120" t="s">
        <v>112</v>
      </c>
      <c r="L273" s="24"/>
      <c r="M273" s="124" t="s">
        <v>1</v>
      </c>
      <c r="N273" s="125" t="s">
        <v>35</v>
      </c>
      <c r="O273" s="126">
        <v>0.36</v>
      </c>
      <c r="P273" s="126">
        <f>O273*H273</f>
        <v>1728</v>
      </c>
      <c r="Q273" s="126">
        <v>0</v>
      </c>
      <c r="R273" s="126">
        <f>Q273*H273</f>
        <v>0</v>
      </c>
      <c r="S273" s="126">
        <v>0</v>
      </c>
      <c r="T273" s="127">
        <f>S273*H273</f>
        <v>0</v>
      </c>
      <c r="AR273" s="128" t="s">
        <v>106</v>
      </c>
      <c r="AT273" s="128" t="s">
        <v>108</v>
      </c>
      <c r="AU273" s="128" t="s">
        <v>75</v>
      </c>
      <c r="AY273" s="12" t="s">
        <v>107</v>
      </c>
      <c r="BE273" s="129">
        <f>IF(N273="základní",J273,0)</f>
        <v>1680960</v>
      </c>
      <c r="BF273" s="129">
        <f>IF(N273="snížená",J273,0)</f>
        <v>0</v>
      </c>
      <c r="BG273" s="129">
        <f>IF(N273="zákl. přenesená",J273,0)</f>
        <v>0</v>
      </c>
      <c r="BH273" s="129">
        <f>IF(N273="sníž. přenesená",J273,0)</f>
        <v>0</v>
      </c>
      <c r="BI273" s="129">
        <f>IF(N273="nulová",J273,0)</f>
        <v>0</v>
      </c>
      <c r="BJ273" s="12" t="s">
        <v>75</v>
      </c>
      <c r="BK273" s="129">
        <f>ROUND(I273*H273,2)</f>
        <v>1680960</v>
      </c>
      <c r="BL273" s="12" t="s">
        <v>106</v>
      </c>
      <c r="BM273" s="128" t="s">
        <v>452</v>
      </c>
    </row>
    <row r="274" spans="2:65" s="1" customFormat="1" ht="19.5">
      <c r="B274" s="24"/>
      <c r="D274" s="130" t="s">
        <v>114</v>
      </c>
      <c r="F274" s="131" t="s">
        <v>453</v>
      </c>
      <c r="L274" s="24"/>
      <c r="M274" s="132"/>
      <c r="T274" s="48"/>
      <c r="AT274" s="12" t="s">
        <v>114</v>
      </c>
      <c r="AU274" s="12" t="s">
        <v>75</v>
      </c>
    </row>
    <row r="275" spans="2:65" s="1" customFormat="1" ht="16.5" customHeight="1">
      <c r="B275" s="117"/>
      <c r="C275" s="118" t="s">
        <v>454</v>
      </c>
      <c r="D275" s="118" t="s">
        <v>108</v>
      </c>
      <c r="E275" s="119" t="s">
        <v>455</v>
      </c>
      <c r="F275" s="120" t="s">
        <v>456</v>
      </c>
      <c r="G275" s="121" t="s">
        <v>111</v>
      </c>
      <c r="H275" s="122">
        <v>1250</v>
      </c>
      <c r="I275" s="123">
        <v>262.64999999999998</v>
      </c>
      <c r="J275" s="123">
        <f>ROUND(I275*H275,2)</f>
        <v>328312.5</v>
      </c>
      <c r="K275" s="120" t="s">
        <v>112</v>
      </c>
      <c r="L275" s="24"/>
      <c r="M275" s="124" t="s">
        <v>1</v>
      </c>
      <c r="N275" s="125" t="s">
        <v>35</v>
      </c>
      <c r="O275" s="126">
        <v>0.27</v>
      </c>
      <c r="P275" s="126">
        <f>O275*H275</f>
        <v>337.5</v>
      </c>
      <c r="Q275" s="126">
        <v>0</v>
      </c>
      <c r="R275" s="126">
        <f>Q275*H275</f>
        <v>0</v>
      </c>
      <c r="S275" s="126">
        <v>0</v>
      </c>
      <c r="T275" s="127">
        <f>S275*H275</f>
        <v>0</v>
      </c>
      <c r="AR275" s="128" t="s">
        <v>106</v>
      </c>
      <c r="AT275" s="128" t="s">
        <v>108</v>
      </c>
      <c r="AU275" s="128" t="s">
        <v>75</v>
      </c>
      <c r="AY275" s="12" t="s">
        <v>107</v>
      </c>
      <c r="BE275" s="129">
        <f>IF(N275="základní",J275,0)</f>
        <v>328312.5</v>
      </c>
      <c r="BF275" s="129">
        <f>IF(N275="snížená",J275,0)</f>
        <v>0</v>
      </c>
      <c r="BG275" s="129">
        <f>IF(N275="zákl. přenesená",J275,0)</f>
        <v>0</v>
      </c>
      <c r="BH275" s="129">
        <f>IF(N275="sníž. přenesená",J275,0)</f>
        <v>0</v>
      </c>
      <c r="BI275" s="129">
        <f>IF(N275="nulová",J275,0)</f>
        <v>0</v>
      </c>
      <c r="BJ275" s="12" t="s">
        <v>75</v>
      </c>
      <c r="BK275" s="129">
        <f>ROUND(I275*H275,2)</f>
        <v>328312.5</v>
      </c>
      <c r="BL275" s="12" t="s">
        <v>106</v>
      </c>
      <c r="BM275" s="128" t="s">
        <v>457</v>
      </c>
    </row>
    <row r="276" spans="2:65" s="1" customFormat="1" ht="19.5">
      <c r="B276" s="24"/>
      <c r="D276" s="130" t="s">
        <v>114</v>
      </c>
      <c r="F276" s="131" t="s">
        <v>458</v>
      </c>
      <c r="L276" s="24"/>
      <c r="M276" s="132"/>
      <c r="T276" s="48"/>
      <c r="AT276" s="12" t="s">
        <v>114</v>
      </c>
      <c r="AU276" s="12" t="s">
        <v>75</v>
      </c>
    </row>
    <row r="277" spans="2:65" s="1" customFormat="1" ht="21.75" customHeight="1">
      <c r="B277" s="117"/>
      <c r="C277" s="118" t="s">
        <v>459</v>
      </c>
      <c r="D277" s="118" t="s">
        <v>108</v>
      </c>
      <c r="E277" s="119" t="s">
        <v>460</v>
      </c>
      <c r="F277" s="120" t="s">
        <v>461</v>
      </c>
      <c r="G277" s="121" t="s">
        <v>128</v>
      </c>
      <c r="H277" s="122">
        <v>8</v>
      </c>
      <c r="I277" s="123">
        <v>3501.96</v>
      </c>
      <c r="J277" s="123">
        <f>ROUND(I277*H277,2)</f>
        <v>28015.68</v>
      </c>
      <c r="K277" s="120" t="s">
        <v>112</v>
      </c>
      <c r="L277" s="24"/>
      <c r="M277" s="124" t="s">
        <v>1</v>
      </c>
      <c r="N277" s="125" t="s">
        <v>35</v>
      </c>
      <c r="O277" s="126">
        <v>3.6</v>
      </c>
      <c r="P277" s="126">
        <f>O277*H277</f>
        <v>28.8</v>
      </c>
      <c r="Q277" s="126">
        <v>0</v>
      </c>
      <c r="R277" s="126">
        <f>Q277*H277</f>
        <v>0</v>
      </c>
      <c r="S277" s="126">
        <v>0</v>
      </c>
      <c r="T277" s="127">
        <f>S277*H277</f>
        <v>0</v>
      </c>
      <c r="AR277" s="128" t="s">
        <v>106</v>
      </c>
      <c r="AT277" s="128" t="s">
        <v>108</v>
      </c>
      <c r="AU277" s="128" t="s">
        <v>75</v>
      </c>
      <c r="AY277" s="12" t="s">
        <v>107</v>
      </c>
      <c r="BE277" s="129">
        <f>IF(N277="základní",J277,0)</f>
        <v>28015.68</v>
      </c>
      <c r="BF277" s="129">
        <f>IF(N277="snížená",J277,0)</f>
        <v>0</v>
      </c>
      <c r="BG277" s="129">
        <f>IF(N277="zákl. přenesená",J277,0)</f>
        <v>0</v>
      </c>
      <c r="BH277" s="129">
        <f>IF(N277="sníž. přenesená",J277,0)</f>
        <v>0</v>
      </c>
      <c r="BI277" s="129">
        <f>IF(N277="nulová",J277,0)</f>
        <v>0</v>
      </c>
      <c r="BJ277" s="12" t="s">
        <v>75</v>
      </c>
      <c r="BK277" s="129">
        <f>ROUND(I277*H277,2)</f>
        <v>28015.68</v>
      </c>
      <c r="BL277" s="12" t="s">
        <v>106</v>
      </c>
      <c r="BM277" s="128" t="s">
        <v>462</v>
      </c>
    </row>
    <row r="278" spans="2:65" s="1" customFormat="1" ht="19.5">
      <c r="B278" s="24"/>
      <c r="D278" s="130" t="s">
        <v>114</v>
      </c>
      <c r="F278" s="131" t="s">
        <v>463</v>
      </c>
      <c r="L278" s="24"/>
      <c r="M278" s="132"/>
      <c r="T278" s="48"/>
      <c r="AT278" s="12" t="s">
        <v>114</v>
      </c>
      <c r="AU278" s="12" t="s">
        <v>75</v>
      </c>
    </row>
    <row r="279" spans="2:65" s="1" customFormat="1" ht="21.75" customHeight="1">
      <c r="B279" s="117"/>
      <c r="C279" s="118" t="s">
        <v>464</v>
      </c>
      <c r="D279" s="118" t="s">
        <v>108</v>
      </c>
      <c r="E279" s="119" t="s">
        <v>465</v>
      </c>
      <c r="F279" s="120" t="s">
        <v>466</v>
      </c>
      <c r="G279" s="121" t="s">
        <v>128</v>
      </c>
      <c r="H279" s="122">
        <v>1</v>
      </c>
      <c r="I279" s="123">
        <v>5252.94</v>
      </c>
      <c r="J279" s="123">
        <f>ROUND(I279*H279,2)</f>
        <v>5252.94</v>
      </c>
      <c r="K279" s="120" t="s">
        <v>112</v>
      </c>
      <c r="L279" s="24"/>
      <c r="M279" s="124" t="s">
        <v>1</v>
      </c>
      <c r="N279" s="125" t="s">
        <v>35</v>
      </c>
      <c r="O279" s="126">
        <v>5.4</v>
      </c>
      <c r="P279" s="126">
        <f>O279*H279</f>
        <v>5.4</v>
      </c>
      <c r="Q279" s="126">
        <v>0</v>
      </c>
      <c r="R279" s="126">
        <f>Q279*H279</f>
        <v>0</v>
      </c>
      <c r="S279" s="126">
        <v>0</v>
      </c>
      <c r="T279" s="127">
        <f>S279*H279</f>
        <v>0</v>
      </c>
      <c r="AR279" s="128" t="s">
        <v>106</v>
      </c>
      <c r="AT279" s="128" t="s">
        <v>108</v>
      </c>
      <c r="AU279" s="128" t="s">
        <v>75</v>
      </c>
      <c r="AY279" s="12" t="s">
        <v>107</v>
      </c>
      <c r="BE279" s="129">
        <f>IF(N279="základní",J279,0)</f>
        <v>5252.94</v>
      </c>
      <c r="BF279" s="129">
        <f>IF(N279="snížená",J279,0)</f>
        <v>0</v>
      </c>
      <c r="BG279" s="129">
        <f>IF(N279="zákl. přenesená",J279,0)</f>
        <v>0</v>
      </c>
      <c r="BH279" s="129">
        <f>IF(N279="sníž. přenesená",J279,0)</f>
        <v>0</v>
      </c>
      <c r="BI279" s="129">
        <f>IF(N279="nulová",J279,0)</f>
        <v>0</v>
      </c>
      <c r="BJ279" s="12" t="s">
        <v>75</v>
      </c>
      <c r="BK279" s="129">
        <f>ROUND(I279*H279,2)</f>
        <v>5252.94</v>
      </c>
      <c r="BL279" s="12" t="s">
        <v>106</v>
      </c>
      <c r="BM279" s="128" t="s">
        <v>467</v>
      </c>
    </row>
    <row r="280" spans="2:65" s="1" customFormat="1" ht="19.5">
      <c r="B280" s="24"/>
      <c r="D280" s="130" t="s">
        <v>114</v>
      </c>
      <c r="F280" s="131" t="s">
        <v>468</v>
      </c>
      <c r="L280" s="24"/>
      <c r="M280" s="132"/>
      <c r="T280" s="48"/>
      <c r="AT280" s="12" t="s">
        <v>114</v>
      </c>
      <c r="AU280" s="12" t="s">
        <v>75</v>
      </c>
    </row>
    <row r="281" spans="2:65" s="1" customFormat="1" ht="21.75" customHeight="1">
      <c r="B281" s="117"/>
      <c r="C281" s="118" t="s">
        <v>469</v>
      </c>
      <c r="D281" s="118" t="s">
        <v>108</v>
      </c>
      <c r="E281" s="119" t="s">
        <v>470</v>
      </c>
      <c r="F281" s="120" t="s">
        <v>471</v>
      </c>
      <c r="G281" s="121" t="s">
        <v>128</v>
      </c>
      <c r="H281" s="122">
        <v>30</v>
      </c>
      <c r="I281" s="123">
        <v>1750.98</v>
      </c>
      <c r="J281" s="123">
        <f>ROUND(I281*H281,2)</f>
        <v>52529.4</v>
      </c>
      <c r="K281" s="120" t="s">
        <v>112</v>
      </c>
      <c r="L281" s="24"/>
      <c r="M281" s="124" t="s">
        <v>1</v>
      </c>
      <c r="N281" s="125" t="s">
        <v>35</v>
      </c>
      <c r="O281" s="126">
        <v>1.8</v>
      </c>
      <c r="P281" s="126">
        <f>O281*H281</f>
        <v>54</v>
      </c>
      <c r="Q281" s="126">
        <v>0</v>
      </c>
      <c r="R281" s="126">
        <f>Q281*H281</f>
        <v>0</v>
      </c>
      <c r="S281" s="126">
        <v>0</v>
      </c>
      <c r="T281" s="127">
        <f>S281*H281</f>
        <v>0</v>
      </c>
      <c r="AR281" s="128" t="s">
        <v>106</v>
      </c>
      <c r="AT281" s="128" t="s">
        <v>108</v>
      </c>
      <c r="AU281" s="128" t="s">
        <v>75</v>
      </c>
      <c r="AY281" s="12" t="s">
        <v>107</v>
      </c>
      <c r="BE281" s="129">
        <f>IF(N281="základní",J281,0)</f>
        <v>52529.4</v>
      </c>
      <c r="BF281" s="129">
        <f>IF(N281="snížená",J281,0)</f>
        <v>0</v>
      </c>
      <c r="BG281" s="129">
        <f>IF(N281="zákl. přenesená",J281,0)</f>
        <v>0</v>
      </c>
      <c r="BH281" s="129">
        <f>IF(N281="sníž. přenesená",J281,0)</f>
        <v>0</v>
      </c>
      <c r="BI281" s="129">
        <f>IF(N281="nulová",J281,0)</f>
        <v>0</v>
      </c>
      <c r="BJ281" s="12" t="s">
        <v>75</v>
      </c>
      <c r="BK281" s="129">
        <f>ROUND(I281*H281,2)</f>
        <v>52529.4</v>
      </c>
      <c r="BL281" s="12" t="s">
        <v>106</v>
      </c>
      <c r="BM281" s="128" t="s">
        <v>472</v>
      </c>
    </row>
    <row r="282" spans="2:65" s="1" customFormat="1" ht="19.5">
      <c r="B282" s="24"/>
      <c r="D282" s="130" t="s">
        <v>114</v>
      </c>
      <c r="F282" s="131" t="s">
        <v>473</v>
      </c>
      <c r="L282" s="24"/>
      <c r="M282" s="132"/>
      <c r="T282" s="48"/>
      <c r="AT282" s="12" t="s">
        <v>114</v>
      </c>
      <c r="AU282" s="12" t="s">
        <v>75</v>
      </c>
    </row>
    <row r="283" spans="2:65" s="1" customFormat="1" ht="21.75" customHeight="1">
      <c r="B283" s="117"/>
      <c r="C283" s="118" t="s">
        <v>474</v>
      </c>
      <c r="D283" s="118" t="s">
        <v>108</v>
      </c>
      <c r="E283" s="119" t="s">
        <v>475</v>
      </c>
      <c r="F283" s="120" t="s">
        <v>476</v>
      </c>
      <c r="G283" s="121" t="s">
        <v>128</v>
      </c>
      <c r="H283" s="122">
        <v>6</v>
      </c>
      <c r="I283" s="123">
        <v>2626.47</v>
      </c>
      <c r="J283" s="123">
        <f>ROUND(I283*H283,2)</f>
        <v>15758.82</v>
      </c>
      <c r="K283" s="120" t="s">
        <v>112</v>
      </c>
      <c r="L283" s="24"/>
      <c r="M283" s="124" t="s">
        <v>1</v>
      </c>
      <c r="N283" s="125" t="s">
        <v>35</v>
      </c>
      <c r="O283" s="126">
        <v>2.7</v>
      </c>
      <c r="P283" s="126">
        <f>O283*H283</f>
        <v>16.200000000000003</v>
      </c>
      <c r="Q283" s="126">
        <v>0</v>
      </c>
      <c r="R283" s="126">
        <f>Q283*H283</f>
        <v>0</v>
      </c>
      <c r="S283" s="126">
        <v>0</v>
      </c>
      <c r="T283" s="127">
        <f>S283*H283</f>
        <v>0</v>
      </c>
      <c r="AR283" s="128" t="s">
        <v>106</v>
      </c>
      <c r="AT283" s="128" t="s">
        <v>108</v>
      </c>
      <c r="AU283" s="128" t="s">
        <v>75</v>
      </c>
      <c r="AY283" s="12" t="s">
        <v>107</v>
      </c>
      <c r="BE283" s="129">
        <f>IF(N283="základní",J283,0)</f>
        <v>15758.82</v>
      </c>
      <c r="BF283" s="129">
        <f>IF(N283="snížená",J283,0)</f>
        <v>0</v>
      </c>
      <c r="BG283" s="129">
        <f>IF(N283="zákl. přenesená",J283,0)</f>
        <v>0</v>
      </c>
      <c r="BH283" s="129">
        <f>IF(N283="sníž. přenesená",J283,0)</f>
        <v>0</v>
      </c>
      <c r="BI283" s="129">
        <f>IF(N283="nulová",J283,0)</f>
        <v>0</v>
      </c>
      <c r="BJ283" s="12" t="s">
        <v>75</v>
      </c>
      <c r="BK283" s="129">
        <f>ROUND(I283*H283,2)</f>
        <v>15758.82</v>
      </c>
      <c r="BL283" s="12" t="s">
        <v>106</v>
      </c>
      <c r="BM283" s="128" t="s">
        <v>477</v>
      </c>
    </row>
    <row r="284" spans="2:65" s="1" customFormat="1" ht="19.5">
      <c r="B284" s="24"/>
      <c r="D284" s="130" t="s">
        <v>114</v>
      </c>
      <c r="F284" s="131" t="s">
        <v>478</v>
      </c>
      <c r="L284" s="24"/>
      <c r="M284" s="132"/>
      <c r="T284" s="48"/>
      <c r="AT284" s="12" t="s">
        <v>114</v>
      </c>
      <c r="AU284" s="12" t="s">
        <v>75</v>
      </c>
    </row>
    <row r="285" spans="2:65" s="1" customFormat="1" ht="24.2" customHeight="1">
      <c r="B285" s="117"/>
      <c r="C285" s="118" t="s">
        <v>479</v>
      </c>
      <c r="D285" s="118" t="s">
        <v>108</v>
      </c>
      <c r="E285" s="119" t="s">
        <v>480</v>
      </c>
      <c r="F285" s="120" t="s">
        <v>481</v>
      </c>
      <c r="G285" s="121" t="s">
        <v>128</v>
      </c>
      <c r="H285" s="122">
        <v>16</v>
      </c>
      <c r="I285" s="123">
        <v>3501.96</v>
      </c>
      <c r="J285" s="123">
        <f>ROUND(I285*H285,2)</f>
        <v>56031.360000000001</v>
      </c>
      <c r="K285" s="120" t="s">
        <v>112</v>
      </c>
      <c r="L285" s="24"/>
      <c r="M285" s="124" t="s">
        <v>1</v>
      </c>
      <c r="N285" s="125" t="s">
        <v>35</v>
      </c>
      <c r="O285" s="126">
        <v>3.6</v>
      </c>
      <c r="P285" s="126">
        <f>O285*H285</f>
        <v>57.6</v>
      </c>
      <c r="Q285" s="126">
        <v>0</v>
      </c>
      <c r="R285" s="126">
        <f>Q285*H285</f>
        <v>0</v>
      </c>
      <c r="S285" s="126">
        <v>0</v>
      </c>
      <c r="T285" s="127">
        <f>S285*H285</f>
        <v>0</v>
      </c>
      <c r="AR285" s="128" t="s">
        <v>106</v>
      </c>
      <c r="AT285" s="128" t="s">
        <v>108</v>
      </c>
      <c r="AU285" s="128" t="s">
        <v>75</v>
      </c>
      <c r="AY285" s="12" t="s">
        <v>107</v>
      </c>
      <c r="BE285" s="129">
        <f>IF(N285="základní",J285,0)</f>
        <v>56031.360000000001</v>
      </c>
      <c r="BF285" s="129">
        <f>IF(N285="snížená",J285,0)</f>
        <v>0</v>
      </c>
      <c r="BG285" s="129">
        <f>IF(N285="zákl. přenesená",J285,0)</f>
        <v>0</v>
      </c>
      <c r="BH285" s="129">
        <f>IF(N285="sníž. přenesená",J285,0)</f>
        <v>0</v>
      </c>
      <c r="BI285" s="129">
        <f>IF(N285="nulová",J285,0)</f>
        <v>0</v>
      </c>
      <c r="BJ285" s="12" t="s">
        <v>75</v>
      </c>
      <c r="BK285" s="129">
        <f>ROUND(I285*H285,2)</f>
        <v>56031.360000000001</v>
      </c>
      <c r="BL285" s="12" t="s">
        <v>106</v>
      </c>
      <c r="BM285" s="128" t="s">
        <v>482</v>
      </c>
    </row>
    <row r="286" spans="2:65" s="1" customFormat="1" ht="19.5">
      <c r="B286" s="24"/>
      <c r="D286" s="130" t="s">
        <v>114</v>
      </c>
      <c r="F286" s="131" t="s">
        <v>483</v>
      </c>
      <c r="L286" s="24"/>
      <c r="M286" s="132"/>
      <c r="T286" s="48"/>
      <c r="AT286" s="12" t="s">
        <v>114</v>
      </c>
      <c r="AU286" s="12" t="s">
        <v>75</v>
      </c>
    </row>
    <row r="287" spans="2:65" s="1" customFormat="1" ht="21.75" customHeight="1">
      <c r="B287" s="117"/>
      <c r="C287" s="118" t="s">
        <v>484</v>
      </c>
      <c r="D287" s="118" t="s">
        <v>108</v>
      </c>
      <c r="E287" s="119" t="s">
        <v>485</v>
      </c>
      <c r="F287" s="120" t="s">
        <v>486</v>
      </c>
      <c r="G287" s="121" t="s">
        <v>128</v>
      </c>
      <c r="H287" s="122">
        <v>2</v>
      </c>
      <c r="I287" s="123">
        <v>5252.94</v>
      </c>
      <c r="J287" s="123">
        <f>ROUND(I287*H287,2)</f>
        <v>10505.88</v>
      </c>
      <c r="K287" s="120" t="s">
        <v>112</v>
      </c>
      <c r="L287" s="24"/>
      <c r="M287" s="124" t="s">
        <v>1</v>
      </c>
      <c r="N287" s="125" t="s">
        <v>35</v>
      </c>
      <c r="O287" s="126">
        <v>5.4</v>
      </c>
      <c r="P287" s="126">
        <f>O287*H287</f>
        <v>10.8</v>
      </c>
      <c r="Q287" s="126">
        <v>0</v>
      </c>
      <c r="R287" s="126">
        <f>Q287*H287</f>
        <v>0</v>
      </c>
      <c r="S287" s="126">
        <v>0</v>
      </c>
      <c r="T287" s="127">
        <f>S287*H287</f>
        <v>0</v>
      </c>
      <c r="AR287" s="128" t="s">
        <v>106</v>
      </c>
      <c r="AT287" s="128" t="s">
        <v>108</v>
      </c>
      <c r="AU287" s="128" t="s">
        <v>75</v>
      </c>
      <c r="AY287" s="12" t="s">
        <v>107</v>
      </c>
      <c r="BE287" s="129">
        <f>IF(N287="základní",J287,0)</f>
        <v>10505.88</v>
      </c>
      <c r="BF287" s="129">
        <f>IF(N287="snížená",J287,0)</f>
        <v>0</v>
      </c>
      <c r="BG287" s="129">
        <f>IF(N287="zákl. přenesená",J287,0)</f>
        <v>0</v>
      </c>
      <c r="BH287" s="129">
        <f>IF(N287="sníž. přenesená",J287,0)</f>
        <v>0</v>
      </c>
      <c r="BI287" s="129">
        <f>IF(N287="nulová",J287,0)</f>
        <v>0</v>
      </c>
      <c r="BJ287" s="12" t="s">
        <v>75</v>
      </c>
      <c r="BK287" s="129">
        <f>ROUND(I287*H287,2)</f>
        <v>10505.88</v>
      </c>
      <c r="BL287" s="12" t="s">
        <v>106</v>
      </c>
      <c r="BM287" s="128" t="s">
        <v>487</v>
      </c>
    </row>
    <row r="288" spans="2:65" s="1" customFormat="1" ht="19.5">
      <c r="B288" s="24"/>
      <c r="D288" s="130" t="s">
        <v>114</v>
      </c>
      <c r="F288" s="131" t="s">
        <v>488</v>
      </c>
      <c r="L288" s="24"/>
      <c r="M288" s="132"/>
      <c r="T288" s="48"/>
      <c r="AT288" s="12" t="s">
        <v>114</v>
      </c>
      <c r="AU288" s="12" t="s">
        <v>75</v>
      </c>
    </row>
    <row r="289" spans="2:65" s="1" customFormat="1" ht="33" customHeight="1">
      <c r="B289" s="117"/>
      <c r="C289" s="118" t="s">
        <v>489</v>
      </c>
      <c r="D289" s="118" t="s">
        <v>108</v>
      </c>
      <c r="E289" s="119" t="s">
        <v>490</v>
      </c>
      <c r="F289" s="120" t="s">
        <v>491</v>
      </c>
      <c r="G289" s="121" t="s">
        <v>128</v>
      </c>
      <c r="H289" s="122">
        <v>81</v>
      </c>
      <c r="I289" s="123">
        <v>87.55</v>
      </c>
      <c r="J289" s="123">
        <f>ROUND(I289*H289,2)</f>
        <v>7091.55</v>
      </c>
      <c r="K289" s="120" t="s">
        <v>112</v>
      </c>
      <c r="L289" s="24"/>
      <c r="M289" s="124" t="s">
        <v>1</v>
      </c>
      <c r="N289" s="125" t="s">
        <v>35</v>
      </c>
      <c r="O289" s="126">
        <v>0.09</v>
      </c>
      <c r="P289" s="126">
        <f>O289*H289</f>
        <v>7.29</v>
      </c>
      <c r="Q289" s="126">
        <v>0</v>
      </c>
      <c r="R289" s="126">
        <f>Q289*H289</f>
        <v>0</v>
      </c>
      <c r="S289" s="126">
        <v>0</v>
      </c>
      <c r="T289" s="127">
        <f>S289*H289</f>
        <v>0</v>
      </c>
      <c r="AR289" s="128" t="s">
        <v>106</v>
      </c>
      <c r="AT289" s="128" t="s">
        <v>108</v>
      </c>
      <c r="AU289" s="128" t="s">
        <v>75</v>
      </c>
      <c r="AY289" s="12" t="s">
        <v>107</v>
      </c>
      <c r="BE289" s="129">
        <f>IF(N289="základní",J289,0)</f>
        <v>7091.55</v>
      </c>
      <c r="BF289" s="129">
        <f>IF(N289="snížená",J289,0)</f>
        <v>0</v>
      </c>
      <c r="BG289" s="129">
        <f>IF(N289="zákl. přenesená",J289,0)</f>
        <v>0</v>
      </c>
      <c r="BH289" s="129">
        <f>IF(N289="sníž. přenesená",J289,0)</f>
        <v>0</v>
      </c>
      <c r="BI289" s="129">
        <f>IF(N289="nulová",J289,0)</f>
        <v>0</v>
      </c>
      <c r="BJ289" s="12" t="s">
        <v>75</v>
      </c>
      <c r="BK289" s="129">
        <f>ROUND(I289*H289,2)</f>
        <v>7091.55</v>
      </c>
      <c r="BL289" s="12" t="s">
        <v>106</v>
      </c>
      <c r="BM289" s="128" t="s">
        <v>492</v>
      </c>
    </row>
    <row r="290" spans="2:65" s="1" customFormat="1" ht="19.5">
      <c r="B290" s="24"/>
      <c r="D290" s="130" t="s">
        <v>114</v>
      </c>
      <c r="F290" s="131" t="s">
        <v>491</v>
      </c>
      <c r="L290" s="24"/>
      <c r="M290" s="132"/>
      <c r="T290" s="48"/>
      <c r="AT290" s="12" t="s">
        <v>114</v>
      </c>
      <c r="AU290" s="12" t="s">
        <v>75</v>
      </c>
    </row>
    <row r="291" spans="2:65" s="1" customFormat="1" ht="44.25" customHeight="1">
      <c r="B291" s="117"/>
      <c r="C291" s="118" t="s">
        <v>493</v>
      </c>
      <c r="D291" s="118" t="s">
        <v>108</v>
      </c>
      <c r="E291" s="119" t="s">
        <v>494</v>
      </c>
      <c r="F291" s="120" t="s">
        <v>495</v>
      </c>
      <c r="G291" s="121" t="s">
        <v>128</v>
      </c>
      <c r="H291" s="122">
        <v>12</v>
      </c>
      <c r="I291" s="123">
        <v>3501.96</v>
      </c>
      <c r="J291" s="123">
        <f>ROUND(I291*H291,2)</f>
        <v>42023.519999999997</v>
      </c>
      <c r="K291" s="120" t="s">
        <v>112</v>
      </c>
      <c r="L291" s="24"/>
      <c r="M291" s="124" t="s">
        <v>1</v>
      </c>
      <c r="N291" s="125" t="s">
        <v>35</v>
      </c>
      <c r="O291" s="126">
        <v>3.6</v>
      </c>
      <c r="P291" s="126">
        <f>O291*H291</f>
        <v>43.2</v>
      </c>
      <c r="Q291" s="126">
        <v>0</v>
      </c>
      <c r="R291" s="126">
        <f>Q291*H291</f>
        <v>0</v>
      </c>
      <c r="S291" s="126">
        <v>0</v>
      </c>
      <c r="T291" s="127">
        <f>S291*H291</f>
        <v>0</v>
      </c>
      <c r="AR291" s="128" t="s">
        <v>106</v>
      </c>
      <c r="AT291" s="128" t="s">
        <v>108</v>
      </c>
      <c r="AU291" s="128" t="s">
        <v>75</v>
      </c>
      <c r="AY291" s="12" t="s">
        <v>107</v>
      </c>
      <c r="BE291" s="129">
        <f>IF(N291="základní",J291,0)</f>
        <v>42023.519999999997</v>
      </c>
      <c r="BF291" s="129">
        <f>IF(N291="snížená",J291,0)</f>
        <v>0</v>
      </c>
      <c r="BG291" s="129">
        <f>IF(N291="zákl. přenesená",J291,0)</f>
        <v>0</v>
      </c>
      <c r="BH291" s="129">
        <f>IF(N291="sníž. přenesená",J291,0)</f>
        <v>0</v>
      </c>
      <c r="BI291" s="129">
        <f>IF(N291="nulová",J291,0)</f>
        <v>0</v>
      </c>
      <c r="BJ291" s="12" t="s">
        <v>75</v>
      </c>
      <c r="BK291" s="129">
        <f>ROUND(I291*H291,2)</f>
        <v>42023.519999999997</v>
      </c>
      <c r="BL291" s="12" t="s">
        <v>106</v>
      </c>
      <c r="BM291" s="128" t="s">
        <v>496</v>
      </c>
    </row>
    <row r="292" spans="2:65" s="1" customFormat="1" ht="39">
      <c r="B292" s="24"/>
      <c r="D292" s="130" t="s">
        <v>114</v>
      </c>
      <c r="F292" s="131" t="s">
        <v>497</v>
      </c>
      <c r="L292" s="24"/>
      <c r="M292" s="132"/>
      <c r="T292" s="48"/>
      <c r="AT292" s="12" t="s">
        <v>114</v>
      </c>
      <c r="AU292" s="12" t="s">
        <v>75</v>
      </c>
    </row>
    <row r="293" spans="2:65" s="1" customFormat="1" ht="16.5" customHeight="1">
      <c r="B293" s="117"/>
      <c r="C293" s="118" t="s">
        <v>498</v>
      </c>
      <c r="D293" s="118" t="s">
        <v>108</v>
      </c>
      <c r="E293" s="119" t="s">
        <v>499</v>
      </c>
      <c r="F293" s="120" t="s">
        <v>500</v>
      </c>
      <c r="G293" s="121" t="s">
        <v>111</v>
      </c>
      <c r="H293" s="122">
        <v>499</v>
      </c>
      <c r="I293" s="123">
        <v>23.58</v>
      </c>
      <c r="J293" s="123">
        <f>ROUND(I293*H293,2)</f>
        <v>11766.42</v>
      </c>
      <c r="K293" s="120" t="s">
        <v>112</v>
      </c>
      <c r="L293" s="24"/>
      <c r="M293" s="124" t="s">
        <v>1</v>
      </c>
      <c r="N293" s="125" t="s">
        <v>35</v>
      </c>
      <c r="O293" s="126">
        <v>2.4E-2</v>
      </c>
      <c r="P293" s="126">
        <f>O293*H293</f>
        <v>11.976000000000001</v>
      </c>
      <c r="Q293" s="126">
        <v>0</v>
      </c>
      <c r="R293" s="126">
        <f>Q293*H293</f>
        <v>0</v>
      </c>
      <c r="S293" s="126">
        <v>0</v>
      </c>
      <c r="T293" s="127">
        <f>S293*H293</f>
        <v>0</v>
      </c>
      <c r="AR293" s="128" t="s">
        <v>106</v>
      </c>
      <c r="AT293" s="128" t="s">
        <v>108</v>
      </c>
      <c r="AU293" s="128" t="s">
        <v>75</v>
      </c>
      <c r="AY293" s="12" t="s">
        <v>107</v>
      </c>
      <c r="BE293" s="129">
        <f>IF(N293="základní",J293,0)</f>
        <v>11766.42</v>
      </c>
      <c r="BF293" s="129">
        <f>IF(N293="snížená",J293,0)</f>
        <v>0</v>
      </c>
      <c r="BG293" s="129">
        <f>IF(N293="zákl. přenesená",J293,0)</f>
        <v>0</v>
      </c>
      <c r="BH293" s="129">
        <f>IF(N293="sníž. přenesená",J293,0)</f>
        <v>0</v>
      </c>
      <c r="BI293" s="129">
        <f>IF(N293="nulová",J293,0)</f>
        <v>0</v>
      </c>
      <c r="BJ293" s="12" t="s">
        <v>75</v>
      </c>
      <c r="BK293" s="129">
        <f>ROUND(I293*H293,2)</f>
        <v>11766.42</v>
      </c>
      <c r="BL293" s="12" t="s">
        <v>106</v>
      </c>
      <c r="BM293" s="128" t="s">
        <v>501</v>
      </c>
    </row>
    <row r="294" spans="2:65" s="1" customFormat="1" ht="19.5">
      <c r="B294" s="24"/>
      <c r="D294" s="130" t="s">
        <v>114</v>
      </c>
      <c r="F294" s="131" t="s">
        <v>502</v>
      </c>
      <c r="L294" s="24"/>
      <c r="M294" s="132"/>
      <c r="T294" s="48"/>
      <c r="AT294" s="12" t="s">
        <v>114</v>
      </c>
      <c r="AU294" s="12" t="s">
        <v>75</v>
      </c>
    </row>
    <row r="295" spans="2:65" s="1" customFormat="1" ht="33" customHeight="1">
      <c r="B295" s="117"/>
      <c r="C295" s="118" t="s">
        <v>503</v>
      </c>
      <c r="D295" s="118" t="s">
        <v>108</v>
      </c>
      <c r="E295" s="119" t="s">
        <v>504</v>
      </c>
      <c r="F295" s="120" t="s">
        <v>505</v>
      </c>
      <c r="G295" s="121" t="s">
        <v>111</v>
      </c>
      <c r="H295" s="122">
        <v>6</v>
      </c>
      <c r="I295" s="123">
        <v>321.77999999999997</v>
      </c>
      <c r="J295" s="123">
        <f>ROUND(I295*H295,2)</f>
        <v>1930.68</v>
      </c>
      <c r="K295" s="120" t="s">
        <v>112</v>
      </c>
      <c r="L295" s="24"/>
      <c r="M295" s="124" t="s">
        <v>1</v>
      </c>
      <c r="N295" s="125" t="s">
        <v>35</v>
      </c>
      <c r="O295" s="126">
        <v>0.36199999999999999</v>
      </c>
      <c r="P295" s="126">
        <f>O295*H295</f>
        <v>2.1719999999999997</v>
      </c>
      <c r="Q295" s="126">
        <v>0</v>
      </c>
      <c r="R295" s="126">
        <f>Q295*H295</f>
        <v>0</v>
      </c>
      <c r="S295" s="126">
        <v>0</v>
      </c>
      <c r="T295" s="127">
        <f>S295*H295</f>
        <v>0</v>
      </c>
      <c r="AR295" s="128" t="s">
        <v>106</v>
      </c>
      <c r="AT295" s="128" t="s">
        <v>108</v>
      </c>
      <c r="AU295" s="128" t="s">
        <v>75</v>
      </c>
      <c r="AY295" s="12" t="s">
        <v>107</v>
      </c>
      <c r="BE295" s="129">
        <f>IF(N295="základní",J295,0)</f>
        <v>1930.68</v>
      </c>
      <c r="BF295" s="129">
        <f>IF(N295="snížená",J295,0)</f>
        <v>0</v>
      </c>
      <c r="BG295" s="129">
        <f>IF(N295="zákl. přenesená",J295,0)</f>
        <v>0</v>
      </c>
      <c r="BH295" s="129">
        <f>IF(N295="sníž. přenesená",J295,0)</f>
        <v>0</v>
      </c>
      <c r="BI295" s="129">
        <f>IF(N295="nulová",J295,0)</f>
        <v>0</v>
      </c>
      <c r="BJ295" s="12" t="s">
        <v>75</v>
      </c>
      <c r="BK295" s="129">
        <f>ROUND(I295*H295,2)</f>
        <v>1930.68</v>
      </c>
      <c r="BL295" s="12" t="s">
        <v>106</v>
      </c>
      <c r="BM295" s="128" t="s">
        <v>506</v>
      </c>
    </row>
    <row r="296" spans="2:65" s="1" customFormat="1" ht="39">
      <c r="B296" s="24"/>
      <c r="D296" s="130" t="s">
        <v>114</v>
      </c>
      <c r="F296" s="131" t="s">
        <v>507</v>
      </c>
      <c r="L296" s="24"/>
      <c r="M296" s="132"/>
      <c r="T296" s="48"/>
      <c r="AT296" s="12" t="s">
        <v>114</v>
      </c>
      <c r="AU296" s="12" t="s">
        <v>75</v>
      </c>
    </row>
    <row r="297" spans="2:65" s="1" customFormat="1" ht="33" customHeight="1">
      <c r="B297" s="117"/>
      <c r="C297" s="133" t="s">
        <v>508</v>
      </c>
      <c r="D297" s="133" t="s">
        <v>125</v>
      </c>
      <c r="E297" s="134" t="s">
        <v>509</v>
      </c>
      <c r="F297" s="135" t="s">
        <v>510</v>
      </c>
      <c r="G297" s="136" t="s">
        <v>111</v>
      </c>
      <c r="H297" s="137">
        <v>110</v>
      </c>
      <c r="I297" s="138">
        <v>57</v>
      </c>
      <c r="J297" s="138">
        <f>ROUND(I297*H297,2)</f>
        <v>6270</v>
      </c>
      <c r="K297" s="135" t="s">
        <v>112</v>
      </c>
      <c r="L297" s="139"/>
      <c r="M297" s="140" t="s">
        <v>1</v>
      </c>
      <c r="N297" s="141" t="s">
        <v>35</v>
      </c>
      <c r="O297" s="126">
        <v>0</v>
      </c>
      <c r="P297" s="126">
        <f>O297*H297</f>
        <v>0</v>
      </c>
      <c r="Q297" s="126">
        <v>0</v>
      </c>
      <c r="R297" s="126">
        <f>Q297*H297</f>
        <v>0</v>
      </c>
      <c r="S297" s="126">
        <v>0</v>
      </c>
      <c r="T297" s="127">
        <f>S297*H297</f>
        <v>0</v>
      </c>
      <c r="AR297" s="128" t="s">
        <v>129</v>
      </c>
      <c r="AT297" s="128" t="s">
        <v>125</v>
      </c>
      <c r="AU297" s="128" t="s">
        <v>75</v>
      </c>
      <c r="AY297" s="12" t="s">
        <v>107</v>
      </c>
      <c r="BE297" s="129">
        <f>IF(N297="základní",J297,0)</f>
        <v>6270</v>
      </c>
      <c r="BF297" s="129">
        <f>IF(N297="snížená",J297,0)</f>
        <v>0</v>
      </c>
      <c r="BG297" s="129">
        <f>IF(N297="zákl. přenesená",J297,0)</f>
        <v>0</v>
      </c>
      <c r="BH297" s="129">
        <f>IF(N297="sníž. přenesená",J297,0)</f>
        <v>0</v>
      </c>
      <c r="BI297" s="129">
        <f>IF(N297="nulová",J297,0)</f>
        <v>0</v>
      </c>
      <c r="BJ297" s="12" t="s">
        <v>75</v>
      </c>
      <c r="BK297" s="129">
        <f>ROUND(I297*H297,2)</f>
        <v>6270</v>
      </c>
      <c r="BL297" s="12" t="s">
        <v>106</v>
      </c>
      <c r="BM297" s="128" t="s">
        <v>511</v>
      </c>
    </row>
    <row r="298" spans="2:65" s="1" customFormat="1" ht="19.5">
      <c r="B298" s="24"/>
      <c r="D298" s="130" t="s">
        <v>114</v>
      </c>
      <c r="F298" s="131" t="s">
        <v>510</v>
      </c>
      <c r="L298" s="24"/>
      <c r="M298" s="132"/>
      <c r="T298" s="48"/>
      <c r="AT298" s="12" t="s">
        <v>114</v>
      </c>
      <c r="AU298" s="12" t="s">
        <v>75</v>
      </c>
    </row>
    <row r="299" spans="2:65" s="1" customFormat="1" ht="33" customHeight="1">
      <c r="B299" s="117"/>
      <c r="C299" s="133" t="s">
        <v>512</v>
      </c>
      <c r="D299" s="133" t="s">
        <v>125</v>
      </c>
      <c r="E299" s="134" t="s">
        <v>513</v>
      </c>
      <c r="F299" s="135" t="s">
        <v>514</v>
      </c>
      <c r="G299" s="136" t="s">
        <v>111</v>
      </c>
      <c r="H299" s="137">
        <v>217</v>
      </c>
      <c r="I299" s="138">
        <v>36.6</v>
      </c>
      <c r="J299" s="138">
        <f>ROUND(I299*H299,2)</f>
        <v>7942.2</v>
      </c>
      <c r="K299" s="135" t="s">
        <v>112</v>
      </c>
      <c r="L299" s="139"/>
      <c r="M299" s="140" t="s">
        <v>1</v>
      </c>
      <c r="N299" s="141" t="s">
        <v>35</v>
      </c>
      <c r="O299" s="126">
        <v>0</v>
      </c>
      <c r="P299" s="126">
        <f>O299*H299</f>
        <v>0</v>
      </c>
      <c r="Q299" s="126">
        <v>0</v>
      </c>
      <c r="R299" s="126">
        <f>Q299*H299</f>
        <v>0</v>
      </c>
      <c r="S299" s="126">
        <v>0</v>
      </c>
      <c r="T299" s="127">
        <f>S299*H299</f>
        <v>0</v>
      </c>
      <c r="AR299" s="128" t="s">
        <v>129</v>
      </c>
      <c r="AT299" s="128" t="s">
        <v>125</v>
      </c>
      <c r="AU299" s="128" t="s">
        <v>75</v>
      </c>
      <c r="AY299" s="12" t="s">
        <v>107</v>
      </c>
      <c r="BE299" s="129">
        <f>IF(N299="základní",J299,0)</f>
        <v>7942.2</v>
      </c>
      <c r="BF299" s="129">
        <f>IF(N299="snížená",J299,0)</f>
        <v>0</v>
      </c>
      <c r="BG299" s="129">
        <f>IF(N299="zákl. přenesená",J299,0)</f>
        <v>0</v>
      </c>
      <c r="BH299" s="129">
        <f>IF(N299="sníž. přenesená",J299,0)</f>
        <v>0</v>
      </c>
      <c r="BI299" s="129">
        <f>IF(N299="nulová",J299,0)</f>
        <v>0</v>
      </c>
      <c r="BJ299" s="12" t="s">
        <v>75</v>
      </c>
      <c r="BK299" s="129">
        <f>ROUND(I299*H299,2)</f>
        <v>7942.2</v>
      </c>
      <c r="BL299" s="12" t="s">
        <v>106</v>
      </c>
      <c r="BM299" s="128" t="s">
        <v>515</v>
      </c>
    </row>
    <row r="300" spans="2:65" s="1" customFormat="1" ht="19.5">
      <c r="B300" s="24"/>
      <c r="D300" s="130" t="s">
        <v>114</v>
      </c>
      <c r="F300" s="131" t="s">
        <v>514</v>
      </c>
      <c r="L300" s="24"/>
      <c r="M300" s="132"/>
      <c r="T300" s="48"/>
      <c r="AT300" s="12" t="s">
        <v>114</v>
      </c>
      <c r="AU300" s="12" t="s">
        <v>75</v>
      </c>
    </row>
    <row r="301" spans="2:65" s="1" customFormat="1" ht="33" customHeight="1">
      <c r="B301" s="117"/>
      <c r="C301" s="133" t="s">
        <v>516</v>
      </c>
      <c r="D301" s="133" t="s">
        <v>125</v>
      </c>
      <c r="E301" s="134" t="s">
        <v>517</v>
      </c>
      <c r="F301" s="135" t="s">
        <v>518</v>
      </c>
      <c r="G301" s="136" t="s">
        <v>111</v>
      </c>
      <c r="H301" s="137">
        <v>1661</v>
      </c>
      <c r="I301" s="138">
        <v>22.8</v>
      </c>
      <c r="J301" s="138">
        <f>ROUND(I301*H301,2)</f>
        <v>37870.800000000003</v>
      </c>
      <c r="K301" s="135" t="s">
        <v>112</v>
      </c>
      <c r="L301" s="139"/>
      <c r="M301" s="140" t="s">
        <v>1</v>
      </c>
      <c r="N301" s="141" t="s">
        <v>35</v>
      </c>
      <c r="O301" s="126">
        <v>0</v>
      </c>
      <c r="P301" s="126">
        <f>O301*H301</f>
        <v>0</v>
      </c>
      <c r="Q301" s="126">
        <v>0</v>
      </c>
      <c r="R301" s="126">
        <f>Q301*H301</f>
        <v>0</v>
      </c>
      <c r="S301" s="126">
        <v>0</v>
      </c>
      <c r="T301" s="127">
        <f>S301*H301</f>
        <v>0</v>
      </c>
      <c r="AR301" s="128" t="s">
        <v>129</v>
      </c>
      <c r="AT301" s="128" t="s">
        <v>125</v>
      </c>
      <c r="AU301" s="128" t="s">
        <v>75</v>
      </c>
      <c r="AY301" s="12" t="s">
        <v>107</v>
      </c>
      <c r="BE301" s="129">
        <f>IF(N301="základní",J301,0)</f>
        <v>37870.800000000003</v>
      </c>
      <c r="BF301" s="129">
        <f>IF(N301="snížená",J301,0)</f>
        <v>0</v>
      </c>
      <c r="BG301" s="129">
        <f>IF(N301="zákl. přenesená",J301,0)</f>
        <v>0</v>
      </c>
      <c r="BH301" s="129">
        <f>IF(N301="sníž. přenesená",J301,0)</f>
        <v>0</v>
      </c>
      <c r="BI301" s="129">
        <f>IF(N301="nulová",J301,0)</f>
        <v>0</v>
      </c>
      <c r="BJ301" s="12" t="s">
        <v>75</v>
      </c>
      <c r="BK301" s="129">
        <f>ROUND(I301*H301,2)</f>
        <v>37870.800000000003</v>
      </c>
      <c r="BL301" s="12" t="s">
        <v>106</v>
      </c>
      <c r="BM301" s="128" t="s">
        <v>519</v>
      </c>
    </row>
    <row r="302" spans="2:65" s="1" customFormat="1" ht="19.5">
      <c r="B302" s="24"/>
      <c r="D302" s="130" t="s">
        <v>114</v>
      </c>
      <c r="F302" s="131" t="s">
        <v>518</v>
      </c>
      <c r="L302" s="24"/>
      <c r="M302" s="132"/>
      <c r="T302" s="48"/>
      <c r="AT302" s="12" t="s">
        <v>114</v>
      </c>
      <c r="AU302" s="12" t="s">
        <v>75</v>
      </c>
    </row>
    <row r="303" spans="2:65" s="1" customFormat="1" ht="33" customHeight="1">
      <c r="B303" s="117"/>
      <c r="C303" s="133" t="s">
        <v>520</v>
      </c>
      <c r="D303" s="133" t="s">
        <v>125</v>
      </c>
      <c r="E303" s="134" t="s">
        <v>521</v>
      </c>
      <c r="F303" s="135" t="s">
        <v>522</v>
      </c>
      <c r="G303" s="136" t="s">
        <v>111</v>
      </c>
      <c r="H303" s="137">
        <v>25</v>
      </c>
      <c r="I303" s="138">
        <v>176</v>
      </c>
      <c r="J303" s="138">
        <f>ROUND(I303*H303,2)</f>
        <v>4400</v>
      </c>
      <c r="K303" s="135" t="s">
        <v>112</v>
      </c>
      <c r="L303" s="139"/>
      <c r="M303" s="140" t="s">
        <v>1</v>
      </c>
      <c r="N303" s="141" t="s">
        <v>35</v>
      </c>
      <c r="O303" s="126">
        <v>0</v>
      </c>
      <c r="P303" s="126">
        <f>O303*H303</f>
        <v>0</v>
      </c>
      <c r="Q303" s="126">
        <v>0</v>
      </c>
      <c r="R303" s="126">
        <f>Q303*H303</f>
        <v>0</v>
      </c>
      <c r="S303" s="126">
        <v>0</v>
      </c>
      <c r="T303" s="127">
        <f>S303*H303</f>
        <v>0</v>
      </c>
      <c r="AR303" s="128" t="s">
        <v>129</v>
      </c>
      <c r="AT303" s="128" t="s">
        <v>125</v>
      </c>
      <c r="AU303" s="128" t="s">
        <v>75</v>
      </c>
      <c r="AY303" s="12" t="s">
        <v>107</v>
      </c>
      <c r="BE303" s="129">
        <f>IF(N303="základní",J303,0)</f>
        <v>4400</v>
      </c>
      <c r="BF303" s="129">
        <f>IF(N303="snížená",J303,0)</f>
        <v>0</v>
      </c>
      <c r="BG303" s="129">
        <f>IF(N303="zákl. přenesená",J303,0)</f>
        <v>0</v>
      </c>
      <c r="BH303" s="129">
        <f>IF(N303="sníž. přenesená",J303,0)</f>
        <v>0</v>
      </c>
      <c r="BI303" s="129">
        <f>IF(N303="nulová",J303,0)</f>
        <v>0</v>
      </c>
      <c r="BJ303" s="12" t="s">
        <v>75</v>
      </c>
      <c r="BK303" s="129">
        <f>ROUND(I303*H303,2)</f>
        <v>4400</v>
      </c>
      <c r="BL303" s="12" t="s">
        <v>106</v>
      </c>
      <c r="BM303" s="128" t="s">
        <v>523</v>
      </c>
    </row>
    <row r="304" spans="2:65" s="1" customFormat="1" ht="19.5">
      <c r="B304" s="24"/>
      <c r="D304" s="130" t="s">
        <v>114</v>
      </c>
      <c r="F304" s="131" t="s">
        <v>522</v>
      </c>
      <c r="L304" s="24"/>
      <c r="M304" s="132"/>
      <c r="T304" s="48"/>
      <c r="AT304" s="12" t="s">
        <v>114</v>
      </c>
      <c r="AU304" s="12" t="s">
        <v>75</v>
      </c>
    </row>
    <row r="305" spans="2:65" s="1" customFormat="1" ht="24.2" customHeight="1">
      <c r="B305" s="117"/>
      <c r="C305" s="133" t="s">
        <v>524</v>
      </c>
      <c r="D305" s="133" t="s">
        <v>125</v>
      </c>
      <c r="E305" s="134" t="s">
        <v>525</v>
      </c>
      <c r="F305" s="135" t="s">
        <v>526</v>
      </c>
      <c r="G305" s="136" t="s">
        <v>111</v>
      </c>
      <c r="H305" s="137">
        <v>26</v>
      </c>
      <c r="I305" s="138">
        <v>72.5</v>
      </c>
      <c r="J305" s="138">
        <f>ROUND(I305*H305,2)</f>
        <v>1885</v>
      </c>
      <c r="K305" s="135" t="s">
        <v>112</v>
      </c>
      <c r="L305" s="139"/>
      <c r="M305" s="140" t="s">
        <v>1</v>
      </c>
      <c r="N305" s="141" t="s">
        <v>35</v>
      </c>
      <c r="O305" s="126">
        <v>0</v>
      </c>
      <c r="P305" s="126">
        <f>O305*H305</f>
        <v>0</v>
      </c>
      <c r="Q305" s="126">
        <v>0</v>
      </c>
      <c r="R305" s="126">
        <f>Q305*H305</f>
        <v>0</v>
      </c>
      <c r="S305" s="126">
        <v>0</v>
      </c>
      <c r="T305" s="127">
        <f>S305*H305</f>
        <v>0</v>
      </c>
      <c r="AR305" s="128" t="s">
        <v>129</v>
      </c>
      <c r="AT305" s="128" t="s">
        <v>125</v>
      </c>
      <c r="AU305" s="128" t="s">
        <v>75</v>
      </c>
      <c r="AY305" s="12" t="s">
        <v>107</v>
      </c>
      <c r="BE305" s="129">
        <f>IF(N305="základní",J305,0)</f>
        <v>1885</v>
      </c>
      <c r="BF305" s="129">
        <f>IF(N305="snížená",J305,0)</f>
        <v>0</v>
      </c>
      <c r="BG305" s="129">
        <f>IF(N305="zákl. přenesená",J305,0)</f>
        <v>0</v>
      </c>
      <c r="BH305" s="129">
        <f>IF(N305="sníž. přenesená",J305,0)</f>
        <v>0</v>
      </c>
      <c r="BI305" s="129">
        <f>IF(N305="nulová",J305,0)</f>
        <v>0</v>
      </c>
      <c r="BJ305" s="12" t="s">
        <v>75</v>
      </c>
      <c r="BK305" s="129">
        <f>ROUND(I305*H305,2)</f>
        <v>1885</v>
      </c>
      <c r="BL305" s="12" t="s">
        <v>106</v>
      </c>
      <c r="BM305" s="128" t="s">
        <v>527</v>
      </c>
    </row>
    <row r="306" spans="2:65" s="1" customFormat="1" ht="19.5">
      <c r="B306" s="24"/>
      <c r="D306" s="130" t="s">
        <v>114</v>
      </c>
      <c r="F306" s="131" t="s">
        <v>526</v>
      </c>
      <c r="L306" s="24"/>
      <c r="M306" s="132"/>
      <c r="T306" s="48"/>
      <c r="AT306" s="12" t="s">
        <v>114</v>
      </c>
      <c r="AU306" s="12" t="s">
        <v>75</v>
      </c>
    </row>
    <row r="307" spans="2:65" s="1" customFormat="1" ht="24.2" customHeight="1">
      <c r="B307" s="117"/>
      <c r="C307" s="133" t="s">
        <v>528</v>
      </c>
      <c r="D307" s="133" t="s">
        <v>125</v>
      </c>
      <c r="E307" s="134" t="s">
        <v>529</v>
      </c>
      <c r="F307" s="135" t="s">
        <v>530</v>
      </c>
      <c r="G307" s="136" t="s">
        <v>111</v>
      </c>
      <c r="H307" s="137">
        <v>60</v>
      </c>
      <c r="I307" s="138">
        <v>33.1</v>
      </c>
      <c r="J307" s="138">
        <f>ROUND(I307*H307,2)</f>
        <v>1986</v>
      </c>
      <c r="K307" s="135" t="s">
        <v>112</v>
      </c>
      <c r="L307" s="139"/>
      <c r="M307" s="140" t="s">
        <v>1</v>
      </c>
      <c r="N307" s="141" t="s">
        <v>35</v>
      </c>
      <c r="O307" s="126">
        <v>0</v>
      </c>
      <c r="P307" s="126">
        <f>O307*H307</f>
        <v>0</v>
      </c>
      <c r="Q307" s="126">
        <v>0</v>
      </c>
      <c r="R307" s="126">
        <f>Q307*H307</f>
        <v>0</v>
      </c>
      <c r="S307" s="126">
        <v>0</v>
      </c>
      <c r="T307" s="127">
        <f>S307*H307</f>
        <v>0</v>
      </c>
      <c r="AR307" s="128" t="s">
        <v>129</v>
      </c>
      <c r="AT307" s="128" t="s">
        <v>125</v>
      </c>
      <c r="AU307" s="128" t="s">
        <v>75</v>
      </c>
      <c r="AY307" s="12" t="s">
        <v>107</v>
      </c>
      <c r="BE307" s="129">
        <f>IF(N307="základní",J307,0)</f>
        <v>1986</v>
      </c>
      <c r="BF307" s="129">
        <f>IF(N307="snížená",J307,0)</f>
        <v>0</v>
      </c>
      <c r="BG307" s="129">
        <f>IF(N307="zákl. přenesená",J307,0)</f>
        <v>0</v>
      </c>
      <c r="BH307" s="129">
        <f>IF(N307="sníž. přenesená",J307,0)</f>
        <v>0</v>
      </c>
      <c r="BI307" s="129">
        <f>IF(N307="nulová",J307,0)</f>
        <v>0</v>
      </c>
      <c r="BJ307" s="12" t="s">
        <v>75</v>
      </c>
      <c r="BK307" s="129">
        <f>ROUND(I307*H307,2)</f>
        <v>1986</v>
      </c>
      <c r="BL307" s="12" t="s">
        <v>106</v>
      </c>
      <c r="BM307" s="128" t="s">
        <v>531</v>
      </c>
    </row>
    <row r="308" spans="2:65" s="1" customFormat="1" ht="19.5">
      <c r="B308" s="24"/>
      <c r="D308" s="130" t="s">
        <v>114</v>
      </c>
      <c r="F308" s="131" t="s">
        <v>530</v>
      </c>
      <c r="L308" s="24"/>
      <c r="M308" s="132"/>
      <c r="T308" s="48"/>
      <c r="AT308" s="12" t="s">
        <v>114</v>
      </c>
      <c r="AU308" s="12" t="s">
        <v>75</v>
      </c>
    </row>
    <row r="309" spans="2:65" s="1" customFormat="1" ht="33" customHeight="1">
      <c r="B309" s="117"/>
      <c r="C309" s="133" t="s">
        <v>532</v>
      </c>
      <c r="D309" s="133" t="s">
        <v>125</v>
      </c>
      <c r="E309" s="134" t="s">
        <v>533</v>
      </c>
      <c r="F309" s="135" t="s">
        <v>534</v>
      </c>
      <c r="G309" s="136" t="s">
        <v>111</v>
      </c>
      <c r="H309" s="137">
        <v>80</v>
      </c>
      <c r="I309" s="138">
        <v>137</v>
      </c>
      <c r="J309" s="138">
        <f>ROUND(I309*H309,2)</f>
        <v>10960</v>
      </c>
      <c r="K309" s="135" t="s">
        <v>112</v>
      </c>
      <c r="L309" s="139"/>
      <c r="M309" s="140" t="s">
        <v>1</v>
      </c>
      <c r="N309" s="141" t="s">
        <v>35</v>
      </c>
      <c r="O309" s="126">
        <v>0</v>
      </c>
      <c r="P309" s="126">
        <f>O309*H309</f>
        <v>0</v>
      </c>
      <c r="Q309" s="126">
        <v>0</v>
      </c>
      <c r="R309" s="126">
        <f>Q309*H309</f>
        <v>0</v>
      </c>
      <c r="S309" s="126">
        <v>0</v>
      </c>
      <c r="T309" s="127">
        <f>S309*H309</f>
        <v>0</v>
      </c>
      <c r="AR309" s="128" t="s">
        <v>129</v>
      </c>
      <c r="AT309" s="128" t="s">
        <v>125</v>
      </c>
      <c r="AU309" s="128" t="s">
        <v>75</v>
      </c>
      <c r="AY309" s="12" t="s">
        <v>107</v>
      </c>
      <c r="BE309" s="129">
        <f>IF(N309="základní",J309,0)</f>
        <v>10960</v>
      </c>
      <c r="BF309" s="129">
        <f>IF(N309="snížená",J309,0)</f>
        <v>0</v>
      </c>
      <c r="BG309" s="129">
        <f>IF(N309="zákl. přenesená",J309,0)</f>
        <v>0</v>
      </c>
      <c r="BH309" s="129">
        <f>IF(N309="sníž. přenesená",J309,0)</f>
        <v>0</v>
      </c>
      <c r="BI309" s="129">
        <f>IF(N309="nulová",J309,0)</f>
        <v>0</v>
      </c>
      <c r="BJ309" s="12" t="s">
        <v>75</v>
      </c>
      <c r="BK309" s="129">
        <f>ROUND(I309*H309,2)</f>
        <v>10960</v>
      </c>
      <c r="BL309" s="12" t="s">
        <v>106</v>
      </c>
      <c r="BM309" s="128" t="s">
        <v>535</v>
      </c>
    </row>
    <row r="310" spans="2:65" s="1" customFormat="1" ht="19.5">
      <c r="B310" s="24"/>
      <c r="D310" s="130" t="s">
        <v>114</v>
      </c>
      <c r="F310" s="131" t="s">
        <v>534</v>
      </c>
      <c r="L310" s="24"/>
      <c r="M310" s="132"/>
      <c r="T310" s="48"/>
      <c r="AT310" s="12" t="s">
        <v>114</v>
      </c>
      <c r="AU310" s="12" t="s">
        <v>75</v>
      </c>
    </row>
    <row r="311" spans="2:65" s="1" customFormat="1" ht="24.2" customHeight="1">
      <c r="B311" s="117"/>
      <c r="C311" s="133" t="s">
        <v>536</v>
      </c>
      <c r="D311" s="133" t="s">
        <v>125</v>
      </c>
      <c r="E311" s="134" t="s">
        <v>537</v>
      </c>
      <c r="F311" s="135" t="s">
        <v>538</v>
      </c>
      <c r="G311" s="136" t="s">
        <v>111</v>
      </c>
      <c r="H311" s="137">
        <v>86</v>
      </c>
      <c r="I311" s="138">
        <v>82.2</v>
      </c>
      <c r="J311" s="138">
        <f>ROUND(I311*H311,2)</f>
        <v>7069.2</v>
      </c>
      <c r="K311" s="135" t="s">
        <v>112</v>
      </c>
      <c r="L311" s="139"/>
      <c r="M311" s="140" t="s">
        <v>1</v>
      </c>
      <c r="N311" s="141" t="s">
        <v>35</v>
      </c>
      <c r="O311" s="126">
        <v>0</v>
      </c>
      <c r="P311" s="126">
        <f>O311*H311</f>
        <v>0</v>
      </c>
      <c r="Q311" s="126">
        <v>0</v>
      </c>
      <c r="R311" s="126">
        <f>Q311*H311</f>
        <v>0</v>
      </c>
      <c r="S311" s="126">
        <v>0</v>
      </c>
      <c r="T311" s="127">
        <f>S311*H311</f>
        <v>0</v>
      </c>
      <c r="AR311" s="128" t="s">
        <v>129</v>
      </c>
      <c r="AT311" s="128" t="s">
        <v>125</v>
      </c>
      <c r="AU311" s="128" t="s">
        <v>75</v>
      </c>
      <c r="AY311" s="12" t="s">
        <v>107</v>
      </c>
      <c r="BE311" s="129">
        <f>IF(N311="základní",J311,0)</f>
        <v>7069.2</v>
      </c>
      <c r="BF311" s="129">
        <f>IF(N311="snížená",J311,0)</f>
        <v>0</v>
      </c>
      <c r="BG311" s="129">
        <f>IF(N311="zákl. přenesená",J311,0)</f>
        <v>0</v>
      </c>
      <c r="BH311" s="129">
        <f>IF(N311="sníž. přenesená",J311,0)</f>
        <v>0</v>
      </c>
      <c r="BI311" s="129">
        <f>IF(N311="nulová",J311,0)</f>
        <v>0</v>
      </c>
      <c r="BJ311" s="12" t="s">
        <v>75</v>
      </c>
      <c r="BK311" s="129">
        <f>ROUND(I311*H311,2)</f>
        <v>7069.2</v>
      </c>
      <c r="BL311" s="12" t="s">
        <v>106</v>
      </c>
      <c r="BM311" s="128" t="s">
        <v>539</v>
      </c>
    </row>
    <row r="312" spans="2:65" s="1" customFormat="1" ht="19.5">
      <c r="B312" s="24"/>
      <c r="D312" s="130" t="s">
        <v>114</v>
      </c>
      <c r="F312" s="131" t="s">
        <v>538</v>
      </c>
      <c r="L312" s="24"/>
      <c r="M312" s="132"/>
      <c r="T312" s="48"/>
      <c r="AT312" s="12" t="s">
        <v>114</v>
      </c>
      <c r="AU312" s="12" t="s">
        <v>75</v>
      </c>
    </row>
    <row r="313" spans="2:65" s="1" customFormat="1" ht="24.2" customHeight="1">
      <c r="B313" s="117"/>
      <c r="C313" s="133" t="s">
        <v>540</v>
      </c>
      <c r="D313" s="133" t="s">
        <v>125</v>
      </c>
      <c r="E313" s="134" t="s">
        <v>541</v>
      </c>
      <c r="F313" s="135" t="s">
        <v>542</v>
      </c>
      <c r="G313" s="136" t="s">
        <v>111</v>
      </c>
      <c r="H313" s="137">
        <v>5650</v>
      </c>
      <c r="I313" s="138">
        <v>90.1</v>
      </c>
      <c r="J313" s="138">
        <f>ROUND(I313*H313,2)</f>
        <v>509065</v>
      </c>
      <c r="K313" s="135" t="s">
        <v>112</v>
      </c>
      <c r="L313" s="139"/>
      <c r="M313" s="140" t="s">
        <v>1</v>
      </c>
      <c r="N313" s="141" t="s">
        <v>35</v>
      </c>
      <c r="O313" s="126">
        <v>0</v>
      </c>
      <c r="P313" s="126">
        <f>O313*H313</f>
        <v>0</v>
      </c>
      <c r="Q313" s="126">
        <v>0</v>
      </c>
      <c r="R313" s="126">
        <f>Q313*H313</f>
        <v>0</v>
      </c>
      <c r="S313" s="126">
        <v>0</v>
      </c>
      <c r="T313" s="127">
        <f>S313*H313</f>
        <v>0</v>
      </c>
      <c r="AR313" s="128" t="s">
        <v>129</v>
      </c>
      <c r="AT313" s="128" t="s">
        <v>125</v>
      </c>
      <c r="AU313" s="128" t="s">
        <v>75</v>
      </c>
      <c r="AY313" s="12" t="s">
        <v>107</v>
      </c>
      <c r="BE313" s="129">
        <f>IF(N313="základní",J313,0)</f>
        <v>509065</v>
      </c>
      <c r="BF313" s="129">
        <f>IF(N313="snížená",J313,0)</f>
        <v>0</v>
      </c>
      <c r="BG313" s="129">
        <f>IF(N313="zákl. přenesená",J313,0)</f>
        <v>0</v>
      </c>
      <c r="BH313" s="129">
        <f>IF(N313="sníž. přenesená",J313,0)</f>
        <v>0</v>
      </c>
      <c r="BI313" s="129">
        <f>IF(N313="nulová",J313,0)</f>
        <v>0</v>
      </c>
      <c r="BJ313" s="12" t="s">
        <v>75</v>
      </c>
      <c r="BK313" s="129">
        <f>ROUND(I313*H313,2)</f>
        <v>509065</v>
      </c>
      <c r="BL313" s="12" t="s">
        <v>106</v>
      </c>
      <c r="BM313" s="128" t="s">
        <v>543</v>
      </c>
    </row>
    <row r="314" spans="2:65" s="1" customFormat="1" ht="19.5">
      <c r="B314" s="24"/>
      <c r="D314" s="130" t="s">
        <v>114</v>
      </c>
      <c r="F314" s="131" t="s">
        <v>542</v>
      </c>
      <c r="L314" s="24"/>
      <c r="M314" s="132"/>
      <c r="T314" s="48"/>
      <c r="AT314" s="12" t="s">
        <v>114</v>
      </c>
      <c r="AU314" s="12" t="s">
        <v>75</v>
      </c>
    </row>
    <row r="315" spans="2:65" s="1" customFormat="1" ht="33" customHeight="1">
      <c r="B315" s="117"/>
      <c r="C315" s="133" t="s">
        <v>544</v>
      </c>
      <c r="D315" s="133" t="s">
        <v>125</v>
      </c>
      <c r="E315" s="134" t="s">
        <v>545</v>
      </c>
      <c r="F315" s="135" t="s">
        <v>546</v>
      </c>
      <c r="G315" s="136" t="s">
        <v>111</v>
      </c>
      <c r="H315" s="137">
        <v>20</v>
      </c>
      <c r="I315" s="138">
        <v>81</v>
      </c>
      <c r="J315" s="138">
        <f>ROUND(I315*H315,2)</f>
        <v>1620</v>
      </c>
      <c r="K315" s="135" t="s">
        <v>112</v>
      </c>
      <c r="L315" s="139"/>
      <c r="M315" s="140" t="s">
        <v>1</v>
      </c>
      <c r="N315" s="141" t="s">
        <v>35</v>
      </c>
      <c r="O315" s="126">
        <v>0</v>
      </c>
      <c r="P315" s="126">
        <f>O315*H315</f>
        <v>0</v>
      </c>
      <c r="Q315" s="126">
        <v>0</v>
      </c>
      <c r="R315" s="126">
        <f>Q315*H315</f>
        <v>0</v>
      </c>
      <c r="S315" s="126">
        <v>0</v>
      </c>
      <c r="T315" s="127">
        <f>S315*H315</f>
        <v>0</v>
      </c>
      <c r="AR315" s="128" t="s">
        <v>129</v>
      </c>
      <c r="AT315" s="128" t="s">
        <v>125</v>
      </c>
      <c r="AU315" s="128" t="s">
        <v>75</v>
      </c>
      <c r="AY315" s="12" t="s">
        <v>107</v>
      </c>
      <c r="BE315" s="129">
        <f>IF(N315="základní",J315,0)</f>
        <v>1620</v>
      </c>
      <c r="BF315" s="129">
        <f>IF(N315="snížená",J315,0)</f>
        <v>0</v>
      </c>
      <c r="BG315" s="129">
        <f>IF(N315="zákl. přenesená",J315,0)</f>
        <v>0</v>
      </c>
      <c r="BH315" s="129">
        <f>IF(N315="sníž. přenesená",J315,0)</f>
        <v>0</v>
      </c>
      <c r="BI315" s="129">
        <f>IF(N315="nulová",J315,0)</f>
        <v>0</v>
      </c>
      <c r="BJ315" s="12" t="s">
        <v>75</v>
      </c>
      <c r="BK315" s="129">
        <f>ROUND(I315*H315,2)</f>
        <v>1620</v>
      </c>
      <c r="BL315" s="12" t="s">
        <v>106</v>
      </c>
      <c r="BM315" s="128" t="s">
        <v>547</v>
      </c>
    </row>
    <row r="316" spans="2:65" s="1" customFormat="1" ht="19.5">
      <c r="B316" s="24"/>
      <c r="D316" s="130" t="s">
        <v>114</v>
      </c>
      <c r="F316" s="131" t="s">
        <v>546</v>
      </c>
      <c r="L316" s="24"/>
      <c r="M316" s="132"/>
      <c r="T316" s="48"/>
      <c r="AT316" s="12" t="s">
        <v>114</v>
      </c>
      <c r="AU316" s="12" t="s">
        <v>75</v>
      </c>
    </row>
    <row r="317" spans="2:65" s="1" customFormat="1" ht="33" customHeight="1">
      <c r="B317" s="117"/>
      <c r="C317" s="133" t="s">
        <v>548</v>
      </c>
      <c r="D317" s="133" t="s">
        <v>125</v>
      </c>
      <c r="E317" s="134" t="s">
        <v>549</v>
      </c>
      <c r="F317" s="135" t="s">
        <v>550</v>
      </c>
      <c r="G317" s="136" t="s">
        <v>111</v>
      </c>
      <c r="H317" s="137">
        <v>45</v>
      </c>
      <c r="I317" s="138">
        <v>59.2</v>
      </c>
      <c r="J317" s="138">
        <f>ROUND(I317*H317,2)</f>
        <v>2664</v>
      </c>
      <c r="K317" s="135" t="s">
        <v>112</v>
      </c>
      <c r="L317" s="139"/>
      <c r="M317" s="140" t="s">
        <v>1</v>
      </c>
      <c r="N317" s="141" t="s">
        <v>35</v>
      </c>
      <c r="O317" s="126">
        <v>0</v>
      </c>
      <c r="P317" s="126">
        <f>O317*H317</f>
        <v>0</v>
      </c>
      <c r="Q317" s="126">
        <v>0</v>
      </c>
      <c r="R317" s="126">
        <f>Q317*H317</f>
        <v>0</v>
      </c>
      <c r="S317" s="126">
        <v>0</v>
      </c>
      <c r="T317" s="127">
        <f>S317*H317</f>
        <v>0</v>
      </c>
      <c r="AR317" s="128" t="s">
        <v>129</v>
      </c>
      <c r="AT317" s="128" t="s">
        <v>125</v>
      </c>
      <c r="AU317" s="128" t="s">
        <v>75</v>
      </c>
      <c r="AY317" s="12" t="s">
        <v>107</v>
      </c>
      <c r="BE317" s="129">
        <f>IF(N317="základní",J317,0)</f>
        <v>2664</v>
      </c>
      <c r="BF317" s="129">
        <f>IF(N317="snížená",J317,0)</f>
        <v>0</v>
      </c>
      <c r="BG317" s="129">
        <f>IF(N317="zákl. přenesená",J317,0)</f>
        <v>0</v>
      </c>
      <c r="BH317" s="129">
        <f>IF(N317="sníž. přenesená",J317,0)</f>
        <v>0</v>
      </c>
      <c r="BI317" s="129">
        <f>IF(N317="nulová",J317,0)</f>
        <v>0</v>
      </c>
      <c r="BJ317" s="12" t="s">
        <v>75</v>
      </c>
      <c r="BK317" s="129">
        <f>ROUND(I317*H317,2)</f>
        <v>2664</v>
      </c>
      <c r="BL317" s="12" t="s">
        <v>106</v>
      </c>
      <c r="BM317" s="128" t="s">
        <v>551</v>
      </c>
    </row>
    <row r="318" spans="2:65" s="1" customFormat="1" ht="19.5">
      <c r="B318" s="24"/>
      <c r="D318" s="130" t="s">
        <v>114</v>
      </c>
      <c r="F318" s="131" t="s">
        <v>550</v>
      </c>
      <c r="L318" s="24"/>
      <c r="M318" s="132"/>
      <c r="T318" s="48"/>
      <c r="AT318" s="12" t="s">
        <v>114</v>
      </c>
      <c r="AU318" s="12" t="s">
        <v>75</v>
      </c>
    </row>
    <row r="319" spans="2:65" s="1" customFormat="1" ht="33" customHeight="1">
      <c r="B319" s="117"/>
      <c r="C319" s="133" t="s">
        <v>552</v>
      </c>
      <c r="D319" s="133" t="s">
        <v>125</v>
      </c>
      <c r="E319" s="134" t="s">
        <v>553</v>
      </c>
      <c r="F319" s="135" t="s">
        <v>554</v>
      </c>
      <c r="G319" s="136" t="s">
        <v>111</v>
      </c>
      <c r="H319" s="137">
        <v>100</v>
      </c>
      <c r="I319" s="138">
        <v>67.2</v>
      </c>
      <c r="J319" s="138">
        <f>ROUND(I319*H319,2)</f>
        <v>6720</v>
      </c>
      <c r="K319" s="135" t="s">
        <v>112</v>
      </c>
      <c r="L319" s="139"/>
      <c r="M319" s="140" t="s">
        <v>1</v>
      </c>
      <c r="N319" s="141" t="s">
        <v>35</v>
      </c>
      <c r="O319" s="126">
        <v>0</v>
      </c>
      <c r="P319" s="126">
        <f>O319*H319</f>
        <v>0</v>
      </c>
      <c r="Q319" s="126">
        <v>0</v>
      </c>
      <c r="R319" s="126">
        <f>Q319*H319</f>
        <v>0</v>
      </c>
      <c r="S319" s="126">
        <v>0</v>
      </c>
      <c r="T319" s="127">
        <f>S319*H319</f>
        <v>0</v>
      </c>
      <c r="AR319" s="128" t="s">
        <v>555</v>
      </c>
      <c r="AT319" s="128" t="s">
        <v>125</v>
      </c>
      <c r="AU319" s="128" t="s">
        <v>75</v>
      </c>
      <c r="AY319" s="12" t="s">
        <v>107</v>
      </c>
      <c r="BE319" s="129">
        <f>IF(N319="základní",J319,0)</f>
        <v>6720</v>
      </c>
      <c r="BF319" s="129">
        <f>IF(N319="snížená",J319,0)</f>
        <v>0</v>
      </c>
      <c r="BG319" s="129">
        <f>IF(N319="zákl. přenesená",J319,0)</f>
        <v>0</v>
      </c>
      <c r="BH319" s="129">
        <f>IF(N319="sníž. přenesená",J319,0)</f>
        <v>0</v>
      </c>
      <c r="BI319" s="129">
        <f>IF(N319="nulová",J319,0)</f>
        <v>0</v>
      </c>
      <c r="BJ319" s="12" t="s">
        <v>75</v>
      </c>
      <c r="BK319" s="129">
        <f>ROUND(I319*H319,2)</f>
        <v>6720</v>
      </c>
      <c r="BL319" s="12" t="s">
        <v>555</v>
      </c>
      <c r="BM319" s="128" t="s">
        <v>556</v>
      </c>
    </row>
    <row r="320" spans="2:65" s="1" customFormat="1" ht="19.5">
      <c r="B320" s="24"/>
      <c r="D320" s="130" t="s">
        <v>114</v>
      </c>
      <c r="F320" s="131" t="s">
        <v>554</v>
      </c>
      <c r="L320" s="24"/>
      <c r="M320" s="132"/>
      <c r="T320" s="48"/>
      <c r="AT320" s="12" t="s">
        <v>114</v>
      </c>
      <c r="AU320" s="12" t="s">
        <v>75</v>
      </c>
    </row>
    <row r="321" spans="2:65" s="1" customFormat="1" ht="24.2" customHeight="1">
      <c r="B321" s="117"/>
      <c r="C321" s="133" t="s">
        <v>557</v>
      </c>
      <c r="D321" s="133" t="s">
        <v>125</v>
      </c>
      <c r="E321" s="134" t="s">
        <v>558</v>
      </c>
      <c r="F321" s="135" t="s">
        <v>559</v>
      </c>
      <c r="G321" s="136" t="s">
        <v>111</v>
      </c>
      <c r="H321" s="137">
        <v>11660</v>
      </c>
      <c r="I321" s="138">
        <v>128</v>
      </c>
      <c r="J321" s="138">
        <f>ROUND(I321*H321,2)</f>
        <v>1492480</v>
      </c>
      <c r="K321" s="135" t="s">
        <v>112</v>
      </c>
      <c r="L321" s="139"/>
      <c r="M321" s="140" t="s">
        <v>1</v>
      </c>
      <c r="N321" s="141" t="s">
        <v>35</v>
      </c>
      <c r="O321" s="126">
        <v>0</v>
      </c>
      <c r="P321" s="126">
        <f>O321*H321</f>
        <v>0</v>
      </c>
      <c r="Q321" s="126">
        <v>0</v>
      </c>
      <c r="R321" s="126">
        <f>Q321*H321</f>
        <v>0</v>
      </c>
      <c r="S321" s="126">
        <v>0</v>
      </c>
      <c r="T321" s="127">
        <f>S321*H321</f>
        <v>0</v>
      </c>
      <c r="AR321" s="128" t="s">
        <v>129</v>
      </c>
      <c r="AT321" s="128" t="s">
        <v>125</v>
      </c>
      <c r="AU321" s="128" t="s">
        <v>75</v>
      </c>
      <c r="AY321" s="12" t="s">
        <v>107</v>
      </c>
      <c r="BE321" s="129">
        <f>IF(N321="základní",J321,0)</f>
        <v>1492480</v>
      </c>
      <c r="BF321" s="129">
        <f>IF(N321="snížená",J321,0)</f>
        <v>0</v>
      </c>
      <c r="BG321" s="129">
        <f>IF(N321="zákl. přenesená",J321,0)</f>
        <v>0</v>
      </c>
      <c r="BH321" s="129">
        <f>IF(N321="sníž. přenesená",J321,0)</f>
        <v>0</v>
      </c>
      <c r="BI321" s="129">
        <f>IF(N321="nulová",J321,0)</f>
        <v>0</v>
      </c>
      <c r="BJ321" s="12" t="s">
        <v>75</v>
      </c>
      <c r="BK321" s="129">
        <f>ROUND(I321*H321,2)</f>
        <v>1492480</v>
      </c>
      <c r="BL321" s="12" t="s">
        <v>106</v>
      </c>
      <c r="BM321" s="128" t="s">
        <v>560</v>
      </c>
    </row>
    <row r="322" spans="2:65" s="1" customFormat="1" ht="19.5">
      <c r="B322" s="24"/>
      <c r="D322" s="130" t="s">
        <v>114</v>
      </c>
      <c r="F322" s="131" t="s">
        <v>559</v>
      </c>
      <c r="L322" s="24"/>
      <c r="M322" s="132"/>
      <c r="T322" s="48"/>
      <c r="AT322" s="12" t="s">
        <v>114</v>
      </c>
      <c r="AU322" s="12" t="s">
        <v>75</v>
      </c>
    </row>
    <row r="323" spans="2:65" s="1" customFormat="1" ht="33" customHeight="1">
      <c r="B323" s="117"/>
      <c r="C323" s="133" t="s">
        <v>561</v>
      </c>
      <c r="D323" s="133" t="s">
        <v>125</v>
      </c>
      <c r="E323" s="134" t="s">
        <v>562</v>
      </c>
      <c r="F323" s="135" t="s">
        <v>563</v>
      </c>
      <c r="G323" s="136" t="s">
        <v>111</v>
      </c>
      <c r="H323" s="137">
        <v>480</v>
      </c>
      <c r="I323" s="138">
        <v>215</v>
      </c>
      <c r="J323" s="138">
        <f>ROUND(I323*H323,2)</f>
        <v>103200</v>
      </c>
      <c r="K323" s="135" t="s">
        <v>112</v>
      </c>
      <c r="L323" s="139"/>
      <c r="M323" s="140" t="s">
        <v>1</v>
      </c>
      <c r="N323" s="141" t="s">
        <v>35</v>
      </c>
      <c r="O323" s="126">
        <v>0</v>
      </c>
      <c r="P323" s="126">
        <f>O323*H323</f>
        <v>0</v>
      </c>
      <c r="Q323" s="126">
        <v>0</v>
      </c>
      <c r="R323" s="126">
        <f>Q323*H323</f>
        <v>0</v>
      </c>
      <c r="S323" s="126">
        <v>0</v>
      </c>
      <c r="T323" s="127">
        <f>S323*H323</f>
        <v>0</v>
      </c>
      <c r="AR323" s="128" t="s">
        <v>129</v>
      </c>
      <c r="AT323" s="128" t="s">
        <v>125</v>
      </c>
      <c r="AU323" s="128" t="s">
        <v>75</v>
      </c>
      <c r="AY323" s="12" t="s">
        <v>107</v>
      </c>
      <c r="BE323" s="129">
        <f>IF(N323="základní",J323,0)</f>
        <v>103200</v>
      </c>
      <c r="BF323" s="129">
        <f>IF(N323="snížená",J323,0)</f>
        <v>0</v>
      </c>
      <c r="BG323" s="129">
        <f>IF(N323="zákl. přenesená",J323,0)</f>
        <v>0</v>
      </c>
      <c r="BH323" s="129">
        <f>IF(N323="sníž. přenesená",J323,0)</f>
        <v>0</v>
      </c>
      <c r="BI323" s="129">
        <f>IF(N323="nulová",J323,0)</f>
        <v>0</v>
      </c>
      <c r="BJ323" s="12" t="s">
        <v>75</v>
      </c>
      <c r="BK323" s="129">
        <f>ROUND(I323*H323,2)</f>
        <v>103200</v>
      </c>
      <c r="BL323" s="12" t="s">
        <v>106</v>
      </c>
      <c r="BM323" s="128" t="s">
        <v>564</v>
      </c>
    </row>
    <row r="324" spans="2:65" s="1" customFormat="1" ht="19.5">
      <c r="B324" s="24"/>
      <c r="D324" s="130" t="s">
        <v>114</v>
      </c>
      <c r="F324" s="131" t="s">
        <v>563</v>
      </c>
      <c r="L324" s="24"/>
      <c r="M324" s="132"/>
      <c r="T324" s="48"/>
      <c r="AT324" s="12" t="s">
        <v>114</v>
      </c>
      <c r="AU324" s="12" t="s">
        <v>75</v>
      </c>
    </row>
    <row r="325" spans="2:65" s="1" customFormat="1" ht="16.5" customHeight="1">
      <c r="B325" s="117"/>
      <c r="C325" s="118" t="s">
        <v>565</v>
      </c>
      <c r="D325" s="118" t="s">
        <v>108</v>
      </c>
      <c r="E325" s="119" t="s">
        <v>566</v>
      </c>
      <c r="F325" s="120" t="s">
        <v>567</v>
      </c>
      <c r="G325" s="121" t="s">
        <v>111</v>
      </c>
      <c r="H325" s="122">
        <v>30</v>
      </c>
      <c r="I325" s="123">
        <v>72</v>
      </c>
      <c r="J325" s="123">
        <f>ROUND(I325*H325,2)</f>
        <v>2160</v>
      </c>
      <c r="K325" s="120" t="s">
        <v>112</v>
      </c>
      <c r="L325" s="24"/>
      <c r="M325" s="124" t="s">
        <v>1</v>
      </c>
      <c r="N325" s="125" t="s">
        <v>35</v>
      </c>
      <c r="O325" s="126">
        <v>8.1000000000000003E-2</v>
      </c>
      <c r="P325" s="126">
        <f>O325*H325</f>
        <v>2.4300000000000002</v>
      </c>
      <c r="Q325" s="126">
        <v>0</v>
      </c>
      <c r="R325" s="126">
        <f>Q325*H325</f>
        <v>0</v>
      </c>
      <c r="S325" s="126">
        <v>0</v>
      </c>
      <c r="T325" s="127">
        <f>S325*H325</f>
        <v>0</v>
      </c>
      <c r="AR325" s="128" t="s">
        <v>106</v>
      </c>
      <c r="AT325" s="128" t="s">
        <v>108</v>
      </c>
      <c r="AU325" s="128" t="s">
        <v>75</v>
      </c>
      <c r="AY325" s="12" t="s">
        <v>107</v>
      </c>
      <c r="BE325" s="129">
        <f>IF(N325="základní",J325,0)</f>
        <v>2160</v>
      </c>
      <c r="BF325" s="129">
        <f>IF(N325="snížená",J325,0)</f>
        <v>0</v>
      </c>
      <c r="BG325" s="129">
        <f>IF(N325="zákl. přenesená",J325,0)</f>
        <v>0</v>
      </c>
      <c r="BH325" s="129">
        <f>IF(N325="sníž. přenesená",J325,0)</f>
        <v>0</v>
      </c>
      <c r="BI325" s="129">
        <f>IF(N325="nulová",J325,0)</f>
        <v>0</v>
      </c>
      <c r="BJ325" s="12" t="s">
        <v>75</v>
      </c>
      <c r="BK325" s="129">
        <f>ROUND(I325*H325,2)</f>
        <v>2160</v>
      </c>
      <c r="BL325" s="12" t="s">
        <v>106</v>
      </c>
      <c r="BM325" s="128" t="s">
        <v>568</v>
      </c>
    </row>
    <row r="326" spans="2:65" s="1" customFormat="1" ht="19.5">
      <c r="B326" s="24"/>
      <c r="D326" s="130" t="s">
        <v>114</v>
      </c>
      <c r="F326" s="131" t="s">
        <v>569</v>
      </c>
      <c r="L326" s="24"/>
      <c r="M326" s="132"/>
      <c r="T326" s="48"/>
      <c r="AT326" s="12" t="s">
        <v>114</v>
      </c>
      <c r="AU326" s="12" t="s">
        <v>75</v>
      </c>
    </row>
    <row r="327" spans="2:65" s="1" customFormat="1" ht="16.5" customHeight="1">
      <c r="B327" s="117"/>
      <c r="C327" s="118" t="s">
        <v>570</v>
      </c>
      <c r="D327" s="118" t="s">
        <v>108</v>
      </c>
      <c r="E327" s="119" t="s">
        <v>571</v>
      </c>
      <c r="F327" s="120" t="s">
        <v>572</v>
      </c>
      <c r="G327" s="121" t="s">
        <v>111</v>
      </c>
      <c r="H327" s="122">
        <v>180</v>
      </c>
      <c r="I327" s="123">
        <v>185.78</v>
      </c>
      <c r="J327" s="123">
        <f>ROUND(I327*H327,2)</f>
        <v>33440.400000000001</v>
      </c>
      <c r="K327" s="120" t="s">
        <v>112</v>
      </c>
      <c r="L327" s="24"/>
      <c r="M327" s="124" t="s">
        <v>1</v>
      </c>
      <c r="N327" s="125" t="s">
        <v>35</v>
      </c>
      <c r="O327" s="126">
        <v>0.20899999999999999</v>
      </c>
      <c r="P327" s="126">
        <f>O327*H327</f>
        <v>37.619999999999997</v>
      </c>
      <c r="Q327" s="126">
        <v>0</v>
      </c>
      <c r="R327" s="126">
        <f>Q327*H327</f>
        <v>0</v>
      </c>
      <c r="S327" s="126">
        <v>0</v>
      </c>
      <c r="T327" s="127">
        <f>S327*H327</f>
        <v>0</v>
      </c>
      <c r="AR327" s="128" t="s">
        <v>106</v>
      </c>
      <c r="AT327" s="128" t="s">
        <v>108</v>
      </c>
      <c r="AU327" s="128" t="s">
        <v>75</v>
      </c>
      <c r="AY327" s="12" t="s">
        <v>107</v>
      </c>
      <c r="BE327" s="129">
        <f>IF(N327="základní",J327,0)</f>
        <v>33440.400000000001</v>
      </c>
      <c r="BF327" s="129">
        <f>IF(N327="snížená",J327,0)</f>
        <v>0</v>
      </c>
      <c r="BG327" s="129">
        <f>IF(N327="zákl. přenesená",J327,0)</f>
        <v>0</v>
      </c>
      <c r="BH327" s="129">
        <f>IF(N327="sníž. přenesená",J327,0)</f>
        <v>0</v>
      </c>
      <c r="BI327" s="129">
        <f>IF(N327="nulová",J327,0)</f>
        <v>0</v>
      </c>
      <c r="BJ327" s="12" t="s">
        <v>75</v>
      </c>
      <c r="BK327" s="129">
        <f>ROUND(I327*H327,2)</f>
        <v>33440.400000000001</v>
      </c>
      <c r="BL327" s="12" t="s">
        <v>106</v>
      </c>
      <c r="BM327" s="128" t="s">
        <v>573</v>
      </c>
    </row>
    <row r="328" spans="2:65" s="1" customFormat="1" ht="19.5">
      <c r="B328" s="24"/>
      <c r="D328" s="130" t="s">
        <v>114</v>
      </c>
      <c r="F328" s="131" t="s">
        <v>574</v>
      </c>
      <c r="L328" s="24"/>
      <c r="M328" s="132"/>
      <c r="T328" s="48"/>
      <c r="AT328" s="12" t="s">
        <v>114</v>
      </c>
      <c r="AU328" s="12" t="s">
        <v>75</v>
      </c>
    </row>
    <row r="329" spans="2:65" s="1" customFormat="1" ht="16.5" customHeight="1">
      <c r="B329" s="117"/>
      <c r="C329" s="118" t="s">
        <v>575</v>
      </c>
      <c r="D329" s="118" t="s">
        <v>108</v>
      </c>
      <c r="E329" s="119" t="s">
        <v>576</v>
      </c>
      <c r="F329" s="120" t="s">
        <v>577</v>
      </c>
      <c r="G329" s="121" t="s">
        <v>111</v>
      </c>
      <c r="H329" s="122">
        <v>2621</v>
      </c>
      <c r="I329" s="123">
        <v>107.98</v>
      </c>
      <c r="J329" s="123">
        <f>ROUND(I329*H329,2)</f>
        <v>283015.58</v>
      </c>
      <c r="K329" s="120" t="s">
        <v>112</v>
      </c>
      <c r="L329" s="24"/>
      <c r="M329" s="124" t="s">
        <v>1</v>
      </c>
      <c r="N329" s="125" t="s">
        <v>35</v>
      </c>
      <c r="O329" s="126">
        <v>0.11600000000000001</v>
      </c>
      <c r="P329" s="126">
        <f>O329*H329</f>
        <v>304.036</v>
      </c>
      <c r="Q329" s="126">
        <v>0</v>
      </c>
      <c r="R329" s="126">
        <f>Q329*H329</f>
        <v>0</v>
      </c>
      <c r="S329" s="126">
        <v>0</v>
      </c>
      <c r="T329" s="127">
        <f>S329*H329</f>
        <v>0</v>
      </c>
      <c r="AR329" s="128" t="s">
        <v>106</v>
      </c>
      <c r="AT329" s="128" t="s">
        <v>108</v>
      </c>
      <c r="AU329" s="128" t="s">
        <v>75</v>
      </c>
      <c r="AY329" s="12" t="s">
        <v>107</v>
      </c>
      <c r="BE329" s="129">
        <f>IF(N329="základní",J329,0)</f>
        <v>283015.58</v>
      </c>
      <c r="BF329" s="129">
        <f>IF(N329="snížená",J329,0)</f>
        <v>0</v>
      </c>
      <c r="BG329" s="129">
        <f>IF(N329="zákl. přenesená",J329,0)</f>
        <v>0</v>
      </c>
      <c r="BH329" s="129">
        <f>IF(N329="sníž. přenesená",J329,0)</f>
        <v>0</v>
      </c>
      <c r="BI329" s="129">
        <f>IF(N329="nulová",J329,0)</f>
        <v>0</v>
      </c>
      <c r="BJ329" s="12" t="s">
        <v>75</v>
      </c>
      <c r="BK329" s="129">
        <f>ROUND(I329*H329,2)</f>
        <v>283015.58</v>
      </c>
      <c r="BL329" s="12" t="s">
        <v>106</v>
      </c>
      <c r="BM329" s="128" t="s">
        <v>578</v>
      </c>
    </row>
    <row r="330" spans="2:65" s="1" customFormat="1" ht="19.5">
      <c r="B330" s="24"/>
      <c r="D330" s="130" t="s">
        <v>114</v>
      </c>
      <c r="F330" s="131" t="s">
        <v>579</v>
      </c>
      <c r="L330" s="24"/>
      <c r="M330" s="132"/>
      <c r="T330" s="48"/>
      <c r="AT330" s="12" t="s">
        <v>114</v>
      </c>
      <c r="AU330" s="12" t="s">
        <v>75</v>
      </c>
    </row>
    <row r="331" spans="2:65" s="1" customFormat="1" ht="16.5" customHeight="1">
      <c r="B331" s="117"/>
      <c r="C331" s="118" t="s">
        <v>580</v>
      </c>
      <c r="D331" s="118" t="s">
        <v>108</v>
      </c>
      <c r="E331" s="119" t="s">
        <v>581</v>
      </c>
      <c r="F331" s="120" t="s">
        <v>582</v>
      </c>
      <c r="G331" s="121" t="s">
        <v>111</v>
      </c>
      <c r="H331" s="122">
        <v>270</v>
      </c>
      <c r="I331" s="123">
        <v>107.98</v>
      </c>
      <c r="J331" s="123">
        <f>ROUND(I331*H331,2)</f>
        <v>29154.6</v>
      </c>
      <c r="K331" s="120" t="s">
        <v>112</v>
      </c>
      <c r="L331" s="24"/>
      <c r="M331" s="124" t="s">
        <v>1</v>
      </c>
      <c r="N331" s="125" t="s">
        <v>35</v>
      </c>
      <c r="O331" s="126">
        <v>0.11600000000000001</v>
      </c>
      <c r="P331" s="126">
        <f>O331*H331</f>
        <v>31.32</v>
      </c>
      <c r="Q331" s="126">
        <v>0</v>
      </c>
      <c r="R331" s="126">
        <f>Q331*H331</f>
        <v>0</v>
      </c>
      <c r="S331" s="126">
        <v>0</v>
      </c>
      <c r="T331" s="127">
        <f>S331*H331</f>
        <v>0</v>
      </c>
      <c r="AR331" s="128" t="s">
        <v>106</v>
      </c>
      <c r="AT331" s="128" t="s">
        <v>108</v>
      </c>
      <c r="AU331" s="128" t="s">
        <v>75</v>
      </c>
      <c r="AY331" s="12" t="s">
        <v>107</v>
      </c>
      <c r="BE331" s="129">
        <f>IF(N331="základní",J331,0)</f>
        <v>29154.6</v>
      </c>
      <c r="BF331" s="129">
        <f>IF(N331="snížená",J331,0)</f>
        <v>0</v>
      </c>
      <c r="BG331" s="129">
        <f>IF(N331="zákl. přenesená",J331,0)</f>
        <v>0</v>
      </c>
      <c r="BH331" s="129">
        <f>IF(N331="sníž. přenesená",J331,0)</f>
        <v>0</v>
      </c>
      <c r="BI331" s="129">
        <f>IF(N331="nulová",J331,0)</f>
        <v>0</v>
      </c>
      <c r="BJ331" s="12" t="s">
        <v>75</v>
      </c>
      <c r="BK331" s="129">
        <f>ROUND(I331*H331,2)</f>
        <v>29154.6</v>
      </c>
      <c r="BL331" s="12" t="s">
        <v>106</v>
      </c>
      <c r="BM331" s="128" t="s">
        <v>583</v>
      </c>
    </row>
    <row r="332" spans="2:65" s="1" customFormat="1" ht="19.5">
      <c r="B332" s="24"/>
      <c r="D332" s="130" t="s">
        <v>114</v>
      </c>
      <c r="F332" s="131" t="s">
        <v>584</v>
      </c>
      <c r="L332" s="24"/>
      <c r="M332" s="132"/>
      <c r="T332" s="48"/>
      <c r="AT332" s="12" t="s">
        <v>114</v>
      </c>
      <c r="AU332" s="12" t="s">
        <v>75</v>
      </c>
    </row>
    <row r="333" spans="2:65" s="1" customFormat="1" ht="16.5" customHeight="1">
      <c r="B333" s="117"/>
      <c r="C333" s="118" t="s">
        <v>585</v>
      </c>
      <c r="D333" s="118" t="s">
        <v>108</v>
      </c>
      <c r="E333" s="119" t="s">
        <v>586</v>
      </c>
      <c r="F333" s="120" t="s">
        <v>587</v>
      </c>
      <c r="G333" s="121" t="s">
        <v>111</v>
      </c>
      <c r="H333" s="122">
        <v>20</v>
      </c>
      <c r="I333" s="123">
        <v>175</v>
      </c>
      <c r="J333" s="123">
        <f>ROUND(I333*H333,2)</f>
        <v>3500</v>
      </c>
      <c r="K333" s="120" t="s">
        <v>112</v>
      </c>
      <c r="L333" s="24"/>
      <c r="M333" s="124" t="s">
        <v>1</v>
      </c>
      <c r="N333" s="125" t="s">
        <v>35</v>
      </c>
      <c r="O333" s="126">
        <v>0.188</v>
      </c>
      <c r="P333" s="126">
        <f>O333*H333</f>
        <v>3.76</v>
      </c>
      <c r="Q333" s="126">
        <v>0</v>
      </c>
      <c r="R333" s="126">
        <f>Q333*H333</f>
        <v>0</v>
      </c>
      <c r="S333" s="126">
        <v>0</v>
      </c>
      <c r="T333" s="127">
        <f>S333*H333</f>
        <v>0</v>
      </c>
      <c r="AR333" s="128" t="s">
        <v>106</v>
      </c>
      <c r="AT333" s="128" t="s">
        <v>108</v>
      </c>
      <c r="AU333" s="128" t="s">
        <v>75</v>
      </c>
      <c r="AY333" s="12" t="s">
        <v>107</v>
      </c>
      <c r="BE333" s="129">
        <f>IF(N333="základní",J333,0)</f>
        <v>3500</v>
      </c>
      <c r="BF333" s="129">
        <f>IF(N333="snížená",J333,0)</f>
        <v>0</v>
      </c>
      <c r="BG333" s="129">
        <f>IF(N333="zákl. přenesená",J333,0)</f>
        <v>0</v>
      </c>
      <c r="BH333" s="129">
        <f>IF(N333="sníž. přenesená",J333,0)</f>
        <v>0</v>
      </c>
      <c r="BI333" s="129">
        <f>IF(N333="nulová",J333,0)</f>
        <v>0</v>
      </c>
      <c r="BJ333" s="12" t="s">
        <v>75</v>
      </c>
      <c r="BK333" s="129">
        <f>ROUND(I333*H333,2)</f>
        <v>3500</v>
      </c>
      <c r="BL333" s="12" t="s">
        <v>106</v>
      </c>
      <c r="BM333" s="128" t="s">
        <v>588</v>
      </c>
    </row>
    <row r="334" spans="2:65" s="1" customFormat="1" ht="19.5">
      <c r="B334" s="24"/>
      <c r="D334" s="130" t="s">
        <v>114</v>
      </c>
      <c r="F334" s="131" t="s">
        <v>589</v>
      </c>
      <c r="L334" s="24"/>
      <c r="M334" s="132"/>
      <c r="T334" s="48"/>
      <c r="AT334" s="12" t="s">
        <v>114</v>
      </c>
      <c r="AU334" s="12" t="s">
        <v>75</v>
      </c>
    </row>
    <row r="335" spans="2:65" s="1" customFormat="1" ht="16.5" customHeight="1">
      <c r="B335" s="117"/>
      <c r="C335" s="118" t="s">
        <v>590</v>
      </c>
      <c r="D335" s="118" t="s">
        <v>108</v>
      </c>
      <c r="E335" s="119" t="s">
        <v>591</v>
      </c>
      <c r="F335" s="120" t="s">
        <v>592</v>
      </c>
      <c r="G335" s="121" t="s">
        <v>111</v>
      </c>
      <c r="H335" s="122">
        <v>5650</v>
      </c>
      <c r="I335" s="123">
        <v>175</v>
      </c>
      <c r="J335" s="123">
        <f>ROUND(I335*H335,2)</f>
        <v>988750</v>
      </c>
      <c r="K335" s="120" t="s">
        <v>112</v>
      </c>
      <c r="L335" s="24"/>
      <c r="M335" s="124" t="s">
        <v>1</v>
      </c>
      <c r="N335" s="125" t="s">
        <v>35</v>
      </c>
      <c r="O335" s="126">
        <v>0.188</v>
      </c>
      <c r="P335" s="126">
        <f>O335*H335</f>
        <v>1062.2</v>
      </c>
      <c r="Q335" s="126">
        <v>0</v>
      </c>
      <c r="R335" s="126">
        <f>Q335*H335</f>
        <v>0</v>
      </c>
      <c r="S335" s="126">
        <v>0</v>
      </c>
      <c r="T335" s="127">
        <f>S335*H335</f>
        <v>0</v>
      </c>
      <c r="AR335" s="128" t="s">
        <v>106</v>
      </c>
      <c r="AT335" s="128" t="s">
        <v>108</v>
      </c>
      <c r="AU335" s="128" t="s">
        <v>75</v>
      </c>
      <c r="AY335" s="12" t="s">
        <v>107</v>
      </c>
      <c r="BE335" s="129">
        <f>IF(N335="základní",J335,0)</f>
        <v>988750</v>
      </c>
      <c r="BF335" s="129">
        <f>IF(N335="snížená",J335,0)</f>
        <v>0</v>
      </c>
      <c r="BG335" s="129">
        <f>IF(N335="zákl. přenesená",J335,0)</f>
        <v>0</v>
      </c>
      <c r="BH335" s="129">
        <f>IF(N335="sníž. přenesená",J335,0)</f>
        <v>0</v>
      </c>
      <c r="BI335" s="129">
        <f>IF(N335="nulová",J335,0)</f>
        <v>0</v>
      </c>
      <c r="BJ335" s="12" t="s">
        <v>75</v>
      </c>
      <c r="BK335" s="129">
        <f>ROUND(I335*H335,2)</f>
        <v>988750</v>
      </c>
      <c r="BL335" s="12" t="s">
        <v>106</v>
      </c>
      <c r="BM335" s="128" t="s">
        <v>593</v>
      </c>
    </row>
    <row r="336" spans="2:65" s="1" customFormat="1" ht="19.5">
      <c r="B336" s="24"/>
      <c r="D336" s="130" t="s">
        <v>114</v>
      </c>
      <c r="F336" s="131" t="s">
        <v>594</v>
      </c>
      <c r="L336" s="24"/>
      <c r="M336" s="132"/>
      <c r="T336" s="48"/>
      <c r="AT336" s="12" t="s">
        <v>114</v>
      </c>
      <c r="AU336" s="12" t="s">
        <v>75</v>
      </c>
    </row>
    <row r="337" spans="2:65" s="1" customFormat="1" ht="16.5" customHeight="1">
      <c r="B337" s="117"/>
      <c r="C337" s="118" t="s">
        <v>595</v>
      </c>
      <c r="D337" s="118" t="s">
        <v>108</v>
      </c>
      <c r="E337" s="119" t="s">
        <v>596</v>
      </c>
      <c r="F337" s="120" t="s">
        <v>597</v>
      </c>
      <c r="G337" s="121" t="s">
        <v>111</v>
      </c>
      <c r="H337" s="122">
        <v>45</v>
      </c>
      <c r="I337" s="123">
        <v>176.86</v>
      </c>
      <c r="J337" s="123">
        <f>ROUND(I337*H337,2)</f>
        <v>7958.7</v>
      </c>
      <c r="K337" s="120" t="s">
        <v>112</v>
      </c>
      <c r="L337" s="24"/>
      <c r="M337" s="124" t="s">
        <v>1</v>
      </c>
      <c r="N337" s="125" t="s">
        <v>35</v>
      </c>
      <c r="O337" s="126">
        <v>0.19</v>
      </c>
      <c r="P337" s="126">
        <f>O337*H337</f>
        <v>8.5500000000000007</v>
      </c>
      <c r="Q337" s="126">
        <v>0</v>
      </c>
      <c r="R337" s="126">
        <f>Q337*H337</f>
        <v>0</v>
      </c>
      <c r="S337" s="126">
        <v>0</v>
      </c>
      <c r="T337" s="127">
        <f>S337*H337</f>
        <v>0</v>
      </c>
      <c r="AR337" s="128" t="s">
        <v>106</v>
      </c>
      <c r="AT337" s="128" t="s">
        <v>108</v>
      </c>
      <c r="AU337" s="128" t="s">
        <v>75</v>
      </c>
      <c r="AY337" s="12" t="s">
        <v>107</v>
      </c>
      <c r="BE337" s="129">
        <f>IF(N337="základní",J337,0)</f>
        <v>7958.7</v>
      </c>
      <c r="BF337" s="129">
        <f>IF(N337="snížená",J337,0)</f>
        <v>0</v>
      </c>
      <c r="BG337" s="129">
        <f>IF(N337="zákl. přenesená",J337,0)</f>
        <v>0</v>
      </c>
      <c r="BH337" s="129">
        <f>IF(N337="sníž. přenesená",J337,0)</f>
        <v>0</v>
      </c>
      <c r="BI337" s="129">
        <f>IF(N337="nulová",J337,0)</f>
        <v>0</v>
      </c>
      <c r="BJ337" s="12" t="s">
        <v>75</v>
      </c>
      <c r="BK337" s="129">
        <f>ROUND(I337*H337,2)</f>
        <v>7958.7</v>
      </c>
      <c r="BL337" s="12" t="s">
        <v>106</v>
      </c>
      <c r="BM337" s="128" t="s">
        <v>598</v>
      </c>
    </row>
    <row r="338" spans="2:65" s="1" customFormat="1" ht="19.5">
      <c r="B338" s="24"/>
      <c r="D338" s="130" t="s">
        <v>114</v>
      </c>
      <c r="F338" s="131" t="s">
        <v>599</v>
      </c>
      <c r="L338" s="24"/>
      <c r="M338" s="132"/>
      <c r="T338" s="48"/>
      <c r="AT338" s="12" t="s">
        <v>114</v>
      </c>
      <c r="AU338" s="12" t="s">
        <v>75</v>
      </c>
    </row>
    <row r="339" spans="2:65" s="1" customFormat="1" ht="16.5" customHeight="1">
      <c r="B339" s="117"/>
      <c r="C339" s="118" t="s">
        <v>600</v>
      </c>
      <c r="D339" s="118" t="s">
        <v>108</v>
      </c>
      <c r="E339" s="119" t="s">
        <v>601</v>
      </c>
      <c r="F339" s="120" t="s">
        <v>602</v>
      </c>
      <c r="G339" s="121" t="s">
        <v>111</v>
      </c>
      <c r="H339" s="122">
        <v>100</v>
      </c>
      <c r="I339" s="123">
        <v>195.48</v>
      </c>
      <c r="J339" s="123">
        <f>ROUND(I339*H339,2)</f>
        <v>19548</v>
      </c>
      <c r="K339" s="120" t="s">
        <v>112</v>
      </c>
      <c r="L339" s="24"/>
      <c r="M339" s="124" t="s">
        <v>1</v>
      </c>
      <c r="N339" s="125" t="s">
        <v>35</v>
      </c>
      <c r="O339" s="126">
        <v>0.21</v>
      </c>
      <c r="P339" s="126">
        <f>O339*H339</f>
        <v>21</v>
      </c>
      <c r="Q339" s="126">
        <v>0</v>
      </c>
      <c r="R339" s="126">
        <f>Q339*H339</f>
        <v>0</v>
      </c>
      <c r="S339" s="126">
        <v>0</v>
      </c>
      <c r="T339" s="127">
        <f>S339*H339</f>
        <v>0</v>
      </c>
      <c r="AR339" s="128" t="s">
        <v>555</v>
      </c>
      <c r="AT339" s="128" t="s">
        <v>108</v>
      </c>
      <c r="AU339" s="128" t="s">
        <v>75</v>
      </c>
      <c r="AY339" s="12" t="s">
        <v>107</v>
      </c>
      <c r="BE339" s="129">
        <f>IF(N339="základní",J339,0)</f>
        <v>19548</v>
      </c>
      <c r="BF339" s="129">
        <f>IF(N339="snížená",J339,0)</f>
        <v>0</v>
      </c>
      <c r="BG339" s="129">
        <f>IF(N339="zákl. přenesená",J339,0)</f>
        <v>0</v>
      </c>
      <c r="BH339" s="129">
        <f>IF(N339="sníž. přenesená",J339,0)</f>
        <v>0</v>
      </c>
      <c r="BI339" s="129">
        <f>IF(N339="nulová",J339,0)</f>
        <v>0</v>
      </c>
      <c r="BJ339" s="12" t="s">
        <v>75</v>
      </c>
      <c r="BK339" s="129">
        <f>ROUND(I339*H339,2)</f>
        <v>19548</v>
      </c>
      <c r="BL339" s="12" t="s">
        <v>555</v>
      </c>
      <c r="BM339" s="128" t="s">
        <v>603</v>
      </c>
    </row>
    <row r="340" spans="2:65" s="1" customFormat="1" ht="19.5">
      <c r="B340" s="24"/>
      <c r="D340" s="130" t="s">
        <v>114</v>
      </c>
      <c r="F340" s="131" t="s">
        <v>604</v>
      </c>
      <c r="L340" s="24"/>
      <c r="M340" s="132"/>
      <c r="T340" s="48"/>
      <c r="AT340" s="12" t="s">
        <v>114</v>
      </c>
      <c r="AU340" s="12" t="s">
        <v>75</v>
      </c>
    </row>
    <row r="341" spans="2:65" s="1" customFormat="1" ht="16.5" customHeight="1">
      <c r="B341" s="117"/>
      <c r="C341" s="118" t="s">
        <v>605</v>
      </c>
      <c r="D341" s="118" t="s">
        <v>108</v>
      </c>
      <c r="E341" s="119" t="s">
        <v>606</v>
      </c>
      <c r="F341" s="120" t="s">
        <v>607</v>
      </c>
      <c r="G341" s="121" t="s">
        <v>111</v>
      </c>
      <c r="H341" s="122">
        <v>7660</v>
      </c>
      <c r="I341" s="123">
        <v>195.48</v>
      </c>
      <c r="J341" s="123">
        <f>ROUND(I341*H341,2)</f>
        <v>1497376.8</v>
      </c>
      <c r="K341" s="120" t="s">
        <v>112</v>
      </c>
      <c r="L341" s="24"/>
      <c r="M341" s="124" t="s">
        <v>1</v>
      </c>
      <c r="N341" s="125" t="s">
        <v>35</v>
      </c>
      <c r="O341" s="126">
        <v>0.21</v>
      </c>
      <c r="P341" s="126">
        <f>O341*H341</f>
        <v>1608.6</v>
      </c>
      <c r="Q341" s="126">
        <v>0</v>
      </c>
      <c r="R341" s="126">
        <f>Q341*H341</f>
        <v>0</v>
      </c>
      <c r="S341" s="126">
        <v>0</v>
      </c>
      <c r="T341" s="127">
        <f>S341*H341</f>
        <v>0</v>
      </c>
      <c r="AR341" s="128" t="s">
        <v>106</v>
      </c>
      <c r="AT341" s="128" t="s">
        <v>108</v>
      </c>
      <c r="AU341" s="128" t="s">
        <v>75</v>
      </c>
      <c r="AY341" s="12" t="s">
        <v>107</v>
      </c>
      <c r="BE341" s="129">
        <f>IF(N341="základní",J341,0)</f>
        <v>1497376.8</v>
      </c>
      <c r="BF341" s="129">
        <f>IF(N341="snížená",J341,0)</f>
        <v>0</v>
      </c>
      <c r="BG341" s="129">
        <f>IF(N341="zákl. přenesená",J341,0)</f>
        <v>0</v>
      </c>
      <c r="BH341" s="129">
        <f>IF(N341="sníž. přenesená",J341,0)</f>
        <v>0</v>
      </c>
      <c r="BI341" s="129">
        <f>IF(N341="nulová",J341,0)</f>
        <v>0</v>
      </c>
      <c r="BJ341" s="12" t="s">
        <v>75</v>
      </c>
      <c r="BK341" s="129">
        <f>ROUND(I341*H341,2)</f>
        <v>1497376.8</v>
      </c>
      <c r="BL341" s="12" t="s">
        <v>106</v>
      </c>
      <c r="BM341" s="128" t="s">
        <v>608</v>
      </c>
    </row>
    <row r="342" spans="2:65" s="1" customFormat="1" ht="19.5">
      <c r="B342" s="24"/>
      <c r="D342" s="130" t="s">
        <v>114</v>
      </c>
      <c r="F342" s="131" t="s">
        <v>609</v>
      </c>
      <c r="L342" s="24"/>
      <c r="M342" s="132"/>
      <c r="T342" s="48"/>
      <c r="AT342" s="12" t="s">
        <v>114</v>
      </c>
      <c r="AU342" s="12" t="s">
        <v>75</v>
      </c>
    </row>
    <row r="343" spans="2:65" s="1" customFormat="1" ht="24.2" customHeight="1">
      <c r="B343" s="117"/>
      <c r="C343" s="133" t="s">
        <v>610</v>
      </c>
      <c r="D343" s="133" t="s">
        <v>125</v>
      </c>
      <c r="E343" s="134" t="s">
        <v>611</v>
      </c>
      <c r="F343" s="135" t="s">
        <v>612</v>
      </c>
      <c r="G343" s="136" t="s">
        <v>111</v>
      </c>
      <c r="H343" s="137">
        <v>654</v>
      </c>
      <c r="I343" s="138">
        <v>397</v>
      </c>
      <c r="J343" s="138">
        <f>ROUND(I343*H343,2)</f>
        <v>259638</v>
      </c>
      <c r="K343" s="135" t="s">
        <v>112</v>
      </c>
      <c r="L343" s="139"/>
      <c r="M343" s="140" t="s">
        <v>1</v>
      </c>
      <c r="N343" s="141" t="s">
        <v>35</v>
      </c>
      <c r="O343" s="126">
        <v>0</v>
      </c>
      <c r="P343" s="126">
        <f>O343*H343</f>
        <v>0</v>
      </c>
      <c r="Q343" s="126">
        <v>0</v>
      </c>
      <c r="R343" s="126">
        <f>Q343*H343</f>
        <v>0</v>
      </c>
      <c r="S343" s="126">
        <v>0</v>
      </c>
      <c r="T343" s="127">
        <f>S343*H343</f>
        <v>0</v>
      </c>
      <c r="AR343" s="128" t="s">
        <v>129</v>
      </c>
      <c r="AT343" s="128" t="s">
        <v>125</v>
      </c>
      <c r="AU343" s="128" t="s">
        <v>75</v>
      </c>
      <c r="AY343" s="12" t="s">
        <v>107</v>
      </c>
      <c r="BE343" s="129">
        <f>IF(N343="základní",J343,0)</f>
        <v>259638</v>
      </c>
      <c r="BF343" s="129">
        <f>IF(N343="snížená",J343,0)</f>
        <v>0</v>
      </c>
      <c r="BG343" s="129">
        <f>IF(N343="zákl. přenesená",J343,0)</f>
        <v>0</v>
      </c>
      <c r="BH343" s="129">
        <f>IF(N343="sníž. přenesená",J343,0)</f>
        <v>0</v>
      </c>
      <c r="BI343" s="129">
        <f>IF(N343="nulová",J343,0)</f>
        <v>0</v>
      </c>
      <c r="BJ343" s="12" t="s">
        <v>75</v>
      </c>
      <c r="BK343" s="129">
        <f>ROUND(I343*H343,2)</f>
        <v>259638</v>
      </c>
      <c r="BL343" s="12" t="s">
        <v>106</v>
      </c>
      <c r="BM343" s="128" t="s">
        <v>613</v>
      </c>
    </row>
    <row r="344" spans="2:65" s="1" customFormat="1" ht="19.5">
      <c r="B344" s="24"/>
      <c r="D344" s="130" t="s">
        <v>114</v>
      </c>
      <c r="F344" s="131" t="s">
        <v>612</v>
      </c>
      <c r="L344" s="24"/>
      <c r="M344" s="132"/>
      <c r="T344" s="48"/>
      <c r="AT344" s="12" t="s">
        <v>114</v>
      </c>
      <c r="AU344" s="12" t="s">
        <v>75</v>
      </c>
    </row>
    <row r="345" spans="2:65" s="1" customFormat="1" ht="24.2" customHeight="1">
      <c r="B345" s="117"/>
      <c r="C345" s="133" t="s">
        <v>614</v>
      </c>
      <c r="D345" s="133" t="s">
        <v>125</v>
      </c>
      <c r="E345" s="134" t="s">
        <v>615</v>
      </c>
      <c r="F345" s="135" t="s">
        <v>616</v>
      </c>
      <c r="G345" s="136" t="s">
        <v>111</v>
      </c>
      <c r="H345" s="137">
        <v>750</v>
      </c>
      <c r="I345" s="138">
        <v>98.5</v>
      </c>
      <c r="J345" s="138">
        <f>ROUND(I345*H345,2)</f>
        <v>73875</v>
      </c>
      <c r="K345" s="135" t="s">
        <v>112</v>
      </c>
      <c r="L345" s="139"/>
      <c r="M345" s="140" t="s">
        <v>1</v>
      </c>
      <c r="N345" s="141" t="s">
        <v>35</v>
      </c>
      <c r="O345" s="126">
        <v>0</v>
      </c>
      <c r="P345" s="126">
        <f>O345*H345</f>
        <v>0</v>
      </c>
      <c r="Q345" s="126">
        <v>0</v>
      </c>
      <c r="R345" s="126">
        <f>Q345*H345</f>
        <v>0</v>
      </c>
      <c r="S345" s="126">
        <v>0</v>
      </c>
      <c r="T345" s="127">
        <f>S345*H345</f>
        <v>0</v>
      </c>
      <c r="AR345" s="128" t="s">
        <v>129</v>
      </c>
      <c r="AT345" s="128" t="s">
        <v>125</v>
      </c>
      <c r="AU345" s="128" t="s">
        <v>75</v>
      </c>
      <c r="AY345" s="12" t="s">
        <v>107</v>
      </c>
      <c r="BE345" s="129">
        <f>IF(N345="základní",J345,0)</f>
        <v>73875</v>
      </c>
      <c r="BF345" s="129">
        <f>IF(N345="snížená",J345,0)</f>
        <v>0</v>
      </c>
      <c r="BG345" s="129">
        <f>IF(N345="zákl. přenesená",J345,0)</f>
        <v>0</v>
      </c>
      <c r="BH345" s="129">
        <f>IF(N345="sníž. přenesená",J345,0)</f>
        <v>0</v>
      </c>
      <c r="BI345" s="129">
        <f>IF(N345="nulová",J345,0)</f>
        <v>0</v>
      </c>
      <c r="BJ345" s="12" t="s">
        <v>75</v>
      </c>
      <c r="BK345" s="129">
        <f>ROUND(I345*H345,2)</f>
        <v>73875</v>
      </c>
      <c r="BL345" s="12" t="s">
        <v>106</v>
      </c>
      <c r="BM345" s="128" t="s">
        <v>617</v>
      </c>
    </row>
    <row r="346" spans="2:65" s="1" customFormat="1" ht="19.5">
      <c r="B346" s="24"/>
      <c r="D346" s="130" t="s">
        <v>114</v>
      </c>
      <c r="F346" s="131" t="s">
        <v>616</v>
      </c>
      <c r="L346" s="24"/>
      <c r="M346" s="132"/>
      <c r="T346" s="48"/>
      <c r="AT346" s="12" t="s">
        <v>114</v>
      </c>
      <c r="AU346" s="12" t="s">
        <v>75</v>
      </c>
    </row>
    <row r="347" spans="2:65" s="1" customFormat="1" ht="24.2" customHeight="1">
      <c r="B347" s="117"/>
      <c r="C347" s="133" t="s">
        <v>618</v>
      </c>
      <c r="D347" s="133" t="s">
        <v>125</v>
      </c>
      <c r="E347" s="134" t="s">
        <v>619</v>
      </c>
      <c r="F347" s="135" t="s">
        <v>620</v>
      </c>
      <c r="G347" s="136" t="s">
        <v>111</v>
      </c>
      <c r="H347" s="137">
        <v>100</v>
      </c>
      <c r="I347" s="138">
        <v>45.8</v>
      </c>
      <c r="J347" s="138">
        <f>ROUND(I347*H347,2)</f>
        <v>4580</v>
      </c>
      <c r="K347" s="135" t="s">
        <v>112</v>
      </c>
      <c r="L347" s="139"/>
      <c r="M347" s="140" t="s">
        <v>1</v>
      </c>
      <c r="N347" s="141" t="s">
        <v>35</v>
      </c>
      <c r="O347" s="126">
        <v>0</v>
      </c>
      <c r="P347" s="126">
        <f>O347*H347</f>
        <v>0</v>
      </c>
      <c r="Q347" s="126">
        <v>0</v>
      </c>
      <c r="R347" s="126">
        <f>Q347*H347</f>
        <v>0</v>
      </c>
      <c r="S347" s="126">
        <v>0</v>
      </c>
      <c r="T347" s="127">
        <f>S347*H347</f>
        <v>0</v>
      </c>
      <c r="AR347" s="128" t="s">
        <v>555</v>
      </c>
      <c r="AT347" s="128" t="s">
        <v>125</v>
      </c>
      <c r="AU347" s="128" t="s">
        <v>75</v>
      </c>
      <c r="AY347" s="12" t="s">
        <v>107</v>
      </c>
      <c r="BE347" s="129">
        <f>IF(N347="základní",J347,0)</f>
        <v>4580</v>
      </c>
      <c r="BF347" s="129">
        <f>IF(N347="snížená",J347,0)</f>
        <v>0</v>
      </c>
      <c r="BG347" s="129">
        <f>IF(N347="zákl. přenesená",J347,0)</f>
        <v>0</v>
      </c>
      <c r="BH347" s="129">
        <f>IF(N347="sníž. přenesená",J347,0)</f>
        <v>0</v>
      </c>
      <c r="BI347" s="129">
        <f>IF(N347="nulová",J347,0)</f>
        <v>0</v>
      </c>
      <c r="BJ347" s="12" t="s">
        <v>75</v>
      </c>
      <c r="BK347" s="129">
        <f>ROUND(I347*H347,2)</f>
        <v>4580</v>
      </c>
      <c r="BL347" s="12" t="s">
        <v>555</v>
      </c>
      <c r="BM347" s="128" t="s">
        <v>621</v>
      </c>
    </row>
    <row r="348" spans="2:65" s="1" customFormat="1" ht="19.5">
      <c r="B348" s="24"/>
      <c r="D348" s="130" t="s">
        <v>114</v>
      </c>
      <c r="F348" s="131" t="s">
        <v>620</v>
      </c>
      <c r="L348" s="24"/>
      <c r="M348" s="132"/>
      <c r="T348" s="48"/>
      <c r="AT348" s="12" t="s">
        <v>114</v>
      </c>
      <c r="AU348" s="12" t="s">
        <v>75</v>
      </c>
    </row>
    <row r="349" spans="2:65" s="1" customFormat="1" ht="24.2" customHeight="1">
      <c r="B349" s="117"/>
      <c r="C349" s="133" t="s">
        <v>622</v>
      </c>
      <c r="D349" s="133" t="s">
        <v>125</v>
      </c>
      <c r="E349" s="134" t="s">
        <v>623</v>
      </c>
      <c r="F349" s="135" t="s">
        <v>624</v>
      </c>
      <c r="G349" s="136" t="s">
        <v>111</v>
      </c>
      <c r="H349" s="137">
        <v>620</v>
      </c>
      <c r="I349" s="138">
        <v>132</v>
      </c>
      <c r="J349" s="138">
        <f>ROUND(I349*H349,2)</f>
        <v>81840</v>
      </c>
      <c r="K349" s="135" t="s">
        <v>112</v>
      </c>
      <c r="L349" s="139"/>
      <c r="M349" s="140" t="s">
        <v>1</v>
      </c>
      <c r="N349" s="141" t="s">
        <v>35</v>
      </c>
      <c r="O349" s="126">
        <v>0</v>
      </c>
      <c r="P349" s="126">
        <f>O349*H349</f>
        <v>0</v>
      </c>
      <c r="Q349" s="126">
        <v>0</v>
      </c>
      <c r="R349" s="126">
        <f>Q349*H349</f>
        <v>0</v>
      </c>
      <c r="S349" s="126">
        <v>0</v>
      </c>
      <c r="T349" s="127">
        <f>S349*H349</f>
        <v>0</v>
      </c>
      <c r="AR349" s="128" t="s">
        <v>129</v>
      </c>
      <c r="AT349" s="128" t="s">
        <v>125</v>
      </c>
      <c r="AU349" s="128" t="s">
        <v>75</v>
      </c>
      <c r="AY349" s="12" t="s">
        <v>107</v>
      </c>
      <c r="BE349" s="129">
        <f>IF(N349="základní",J349,0)</f>
        <v>81840</v>
      </c>
      <c r="BF349" s="129">
        <f>IF(N349="snížená",J349,0)</f>
        <v>0</v>
      </c>
      <c r="BG349" s="129">
        <f>IF(N349="zákl. přenesená",J349,0)</f>
        <v>0</v>
      </c>
      <c r="BH349" s="129">
        <f>IF(N349="sníž. přenesená",J349,0)</f>
        <v>0</v>
      </c>
      <c r="BI349" s="129">
        <f>IF(N349="nulová",J349,0)</f>
        <v>0</v>
      </c>
      <c r="BJ349" s="12" t="s">
        <v>75</v>
      </c>
      <c r="BK349" s="129">
        <f>ROUND(I349*H349,2)</f>
        <v>81840</v>
      </c>
      <c r="BL349" s="12" t="s">
        <v>106</v>
      </c>
      <c r="BM349" s="128" t="s">
        <v>625</v>
      </c>
    </row>
    <row r="350" spans="2:65" s="1" customFormat="1" ht="19.5">
      <c r="B350" s="24"/>
      <c r="D350" s="130" t="s">
        <v>114</v>
      </c>
      <c r="F350" s="131" t="s">
        <v>624</v>
      </c>
      <c r="L350" s="24"/>
      <c r="M350" s="132"/>
      <c r="T350" s="48"/>
      <c r="AT350" s="12" t="s">
        <v>114</v>
      </c>
      <c r="AU350" s="12" t="s">
        <v>75</v>
      </c>
    </row>
    <row r="351" spans="2:65" s="1" customFormat="1" ht="16.5" customHeight="1">
      <c r="B351" s="117"/>
      <c r="C351" s="118" t="s">
        <v>626</v>
      </c>
      <c r="D351" s="118" t="s">
        <v>108</v>
      </c>
      <c r="E351" s="119" t="s">
        <v>627</v>
      </c>
      <c r="F351" s="120" t="s">
        <v>628</v>
      </c>
      <c r="G351" s="121" t="s">
        <v>111</v>
      </c>
      <c r="H351" s="122">
        <v>650</v>
      </c>
      <c r="I351" s="123">
        <v>175</v>
      </c>
      <c r="J351" s="123">
        <f>ROUND(I351*H351,2)</f>
        <v>113750</v>
      </c>
      <c r="K351" s="120" t="s">
        <v>112</v>
      </c>
      <c r="L351" s="24"/>
      <c r="M351" s="124" t="s">
        <v>1</v>
      </c>
      <c r="N351" s="125" t="s">
        <v>35</v>
      </c>
      <c r="O351" s="126">
        <v>0.188</v>
      </c>
      <c r="P351" s="126">
        <f>O351*H351</f>
        <v>122.2</v>
      </c>
      <c r="Q351" s="126">
        <v>0</v>
      </c>
      <c r="R351" s="126">
        <f>Q351*H351</f>
        <v>0</v>
      </c>
      <c r="S351" s="126">
        <v>0</v>
      </c>
      <c r="T351" s="127">
        <f>S351*H351</f>
        <v>0</v>
      </c>
      <c r="AR351" s="128" t="s">
        <v>106</v>
      </c>
      <c r="AT351" s="128" t="s">
        <v>108</v>
      </c>
      <c r="AU351" s="128" t="s">
        <v>75</v>
      </c>
      <c r="AY351" s="12" t="s">
        <v>107</v>
      </c>
      <c r="BE351" s="129">
        <f>IF(N351="základní",J351,0)</f>
        <v>113750</v>
      </c>
      <c r="BF351" s="129">
        <f>IF(N351="snížená",J351,0)</f>
        <v>0</v>
      </c>
      <c r="BG351" s="129">
        <f>IF(N351="zákl. přenesená",J351,0)</f>
        <v>0</v>
      </c>
      <c r="BH351" s="129">
        <f>IF(N351="sníž. přenesená",J351,0)</f>
        <v>0</v>
      </c>
      <c r="BI351" s="129">
        <f>IF(N351="nulová",J351,0)</f>
        <v>0</v>
      </c>
      <c r="BJ351" s="12" t="s">
        <v>75</v>
      </c>
      <c r="BK351" s="129">
        <f>ROUND(I351*H351,2)</f>
        <v>113750</v>
      </c>
      <c r="BL351" s="12" t="s">
        <v>106</v>
      </c>
      <c r="BM351" s="128" t="s">
        <v>629</v>
      </c>
    </row>
    <row r="352" spans="2:65" s="1" customFormat="1" ht="19.5">
      <c r="B352" s="24"/>
      <c r="D352" s="130" t="s">
        <v>114</v>
      </c>
      <c r="F352" s="131" t="s">
        <v>630</v>
      </c>
      <c r="L352" s="24"/>
      <c r="M352" s="132"/>
      <c r="T352" s="48"/>
      <c r="AT352" s="12" t="s">
        <v>114</v>
      </c>
      <c r="AU352" s="12" t="s">
        <v>75</v>
      </c>
    </row>
    <row r="353" spans="2:65" s="1" customFormat="1" ht="16.5" customHeight="1">
      <c r="B353" s="117"/>
      <c r="C353" s="118" t="s">
        <v>631</v>
      </c>
      <c r="D353" s="118" t="s">
        <v>108</v>
      </c>
      <c r="E353" s="119" t="s">
        <v>632</v>
      </c>
      <c r="F353" s="120" t="s">
        <v>633</v>
      </c>
      <c r="G353" s="121" t="s">
        <v>111</v>
      </c>
      <c r="H353" s="122">
        <v>625</v>
      </c>
      <c r="I353" s="123">
        <v>195.48</v>
      </c>
      <c r="J353" s="123">
        <f>ROUND(I353*H353,2)</f>
        <v>122175</v>
      </c>
      <c r="K353" s="120" t="s">
        <v>112</v>
      </c>
      <c r="L353" s="24"/>
      <c r="M353" s="124" t="s">
        <v>1</v>
      </c>
      <c r="N353" s="125" t="s">
        <v>35</v>
      </c>
      <c r="O353" s="126">
        <v>0.21</v>
      </c>
      <c r="P353" s="126">
        <f>O353*H353</f>
        <v>131.25</v>
      </c>
      <c r="Q353" s="126">
        <v>0</v>
      </c>
      <c r="R353" s="126">
        <f>Q353*H353</f>
        <v>0</v>
      </c>
      <c r="S353" s="126">
        <v>0</v>
      </c>
      <c r="T353" s="127">
        <f>S353*H353</f>
        <v>0</v>
      </c>
      <c r="AR353" s="128" t="s">
        <v>106</v>
      </c>
      <c r="AT353" s="128" t="s">
        <v>108</v>
      </c>
      <c r="AU353" s="128" t="s">
        <v>75</v>
      </c>
      <c r="AY353" s="12" t="s">
        <v>107</v>
      </c>
      <c r="BE353" s="129">
        <f>IF(N353="základní",J353,0)</f>
        <v>122175</v>
      </c>
      <c r="BF353" s="129">
        <f>IF(N353="snížená",J353,0)</f>
        <v>0</v>
      </c>
      <c r="BG353" s="129">
        <f>IF(N353="zákl. přenesená",J353,0)</f>
        <v>0</v>
      </c>
      <c r="BH353" s="129">
        <f>IF(N353="sníž. přenesená",J353,0)</f>
        <v>0</v>
      </c>
      <c r="BI353" s="129">
        <f>IF(N353="nulová",J353,0)</f>
        <v>0</v>
      </c>
      <c r="BJ353" s="12" t="s">
        <v>75</v>
      </c>
      <c r="BK353" s="129">
        <f>ROUND(I353*H353,2)</f>
        <v>122175</v>
      </c>
      <c r="BL353" s="12" t="s">
        <v>106</v>
      </c>
      <c r="BM353" s="128" t="s">
        <v>634</v>
      </c>
    </row>
    <row r="354" spans="2:65" s="1" customFormat="1" ht="19.5">
      <c r="B354" s="24"/>
      <c r="D354" s="130" t="s">
        <v>114</v>
      </c>
      <c r="F354" s="131" t="s">
        <v>635</v>
      </c>
      <c r="L354" s="24"/>
      <c r="M354" s="132"/>
      <c r="T354" s="48"/>
      <c r="AT354" s="12" t="s">
        <v>114</v>
      </c>
      <c r="AU354" s="12" t="s">
        <v>75</v>
      </c>
    </row>
    <row r="355" spans="2:65" s="1" customFormat="1" ht="16.5" customHeight="1">
      <c r="B355" s="117"/>
      <c r="C355" s="118" t="s">
        <v>636</v>
      </c>
      <c r="D355" s="118" t="s">
        <v>108</v>
      </c>
      <c r="E355" s="119" t="s">
        <v>637</v>
      </c>
      <c r="F355" s="120" t="s">
        <v>638</v>
      </c>
      <c r="G355" s="121" t="s">
        <v>111</v>
      </c>
      <c r="H355" s="122">
        <v>639</v>
      </c>
      <c r="I355" s="123">
        <v>411.43</v>
      </c>
      <c r="J355" s="123">
        <f>ROUND(I355*H355,2)</f>
        <v>262903.77</v>
      </c>
      <c r="K355" s="120" t="s">
        <v>112</v>
      </c>
      <c r="L355" s="24"/>
      <c r="M355" s="124" t="s">
        <v>1</v>
      </c>
      <c r="N355" s="125" t="s">
        <v>35</v>
      </c>
      <c r="O355" s="126">
        <v>0.442</v>
      </c>
      <c r="P355" s="126">
        <f>O355*H355</f>
        <v>282.43799999999999</v>
      </c>
      <c r="Q355" s="126">
        <v>0</v>
      </c>
      <c r="R355" s="126">
        <f>Q355*H355</f>
        <v>0</v>
      </c>
      <c r="S355" s="126">
        <v>0</v>
      </c>
      <c r="T355" s="127">
        <f>S355*H355</f>
        <v>0</v>
      </c>
      <c r="AR355" s="128" t="s">
        <v>106</v>
      </c>
      <c r="AT355" s="128" t="s">
        <v>108</v>
      </c>
      <c r="AU355" s="128" t="s">
        <v>75</v>
      </c>
      <c r="AY355" s="12" t="s">
        <v>107</v>
      </c>
      <c r="BE355" s="129">
        <f>IF(N355="základní",J355,0)</f>
        <v>262903.77</v>
      </c>
      <c r="BF355" s="129">
        <f>IF(N355="snížená",J355,0)</f>
        <v>0</v>
      </c>
      <c r="BG355" s="129">
        <f>IF(N355="zákl. přenesená",J355,0)</f>
        <v>0</v>
      </c>
      <c r="BH355" s="129">
        <f>IF(N355="sníž. přenesená",J355,0)</f>
        <v>0</v>
      </c>
      <c r="BI355" s="129">
        <f>IF(N355="nulová",J355,0)</f>
        <v>0</v>
      </c>
      <c r="BJ355" s="12" t="s">
        <v>75</v>
      </c>
      <c r="BK355" s="129">
        <f>ROUND(I355*H355,2)</f>
        <v>262903.77</v>
      </c>
      <c r="BL355" s="12" t="s">
        <v>106</v>
      </c>
      <c r="BM355" s="128" t="s">
        <v>639</v>
      </c>
    </row>
    <row r="356" spans="2:65" s="1" customFormat="1" ht="19.5">
      <c r="B356" s="24"/>
      <c r="D356" s="130" t="s">
        <v>114</v>
      </c>
      <c r="F356" s="131" t="s">
        <v>640</v>
      </c>
      <c r="L356" s="24"/>
      <c r="M356" s="132"/>
      <c r="T356" s="48"/>
      <c r="AT356" s="12" t="s">
        <v>114</v>
      </c>
      <c r="AU356" s="12" t="s">
        <v>75</v>
      </c>
    </row>
    <row r="357" spans="2:65" s="1" customFormat="1" ht="44.25" customHeight="1">
      <c r="B357" s="117"/>
      <c r="C357" s="133" t="s">
        <v>641</v>
      </c>
      <c r="D357" s="133" t="s">
        <v>125</v>
      </c>
      <c r="E357" s="134" t="s">
        <v>642</v>
      </c>
      <c r="F357" s="135" t="s">
        <v>643</v>
      </c>
      <c r="G357" s="136" t="s">
        <v>128</v>
      </c>
      <c r="H357" s="137">
        <v>8</v>
      </c>
      <c r="I357" s="138">
        <v>561</v>
      </c>
      <c r="J357" s="138">
        <f>ROUND(I357*H357,2)</f>
        <v>4488</v>
      </c>
      <c r="K357" s="135" t="s">
        <v>112</v>
      </c>
      <c r="L357" s="139"/>
      <c r="M357" s="140" t="s">
        <v>1</v>
      </c>
      <c r="N357" s="141" t="s">
        <v>35</v>
      </c>
      <c r="O357" s="126">
        <v>0</v>
      </c>
      <c r="P357" s="126">
        <f>O357*H357</f>
        <v>0</v>
      </c>
      <c r="Q357" s="126">
        <v>0</v>
      </c>
      <c r="R357" s="126">
        <f>Q357*H357</f>
        <v>0</v>
      </c>
      <c r="S357" s="126">
        <v>0</v>
      </c>
      <c r="T357" s="127">
        <f>S357*H357</f>
        <v>0</v>
      </c>
      <c r="AR357" s="128" t="s">
        <v>129</v>
      </c>
      <c r="AT357" s="128" t="s">
        <v>125</v>
      </c>
      <c r="AU357" s="128" t="s">
        <v>75</v>
      </c>
      <c r="AY357" s="12" t="s">
        <v>107</v>
      </c>
      <c r="BE357" s="129">
        <f>IF(N357="základní",J357,0)</f>
        <v>4488</v>
      </c>
      <c r="BF357" s="129">
        <f>IF(N357="snížená",J357,0)</f>
        <v>0</v>
      </c>
      <c r="BG357" s="129">
        <f>IF(N357="zákl. přenesená",J357,0)</f>
        <v>0</v>
      </c>
      <c r="BH357" s="129">
        <f>IF(N357="sníž. přenesená",J357,0)</f>
        <v>0</v>
      </c>
      <c r="BI357" s="129">
        <f>IF(N357="nulová",J357,0)</f>
        <v>0</v>
      </c>
      <c r="BJ357" s="12" t="s">
        <v>75</v>
      </c>
      <c r="BK357" s="129">
        <f>ROUND(I357*H357,2)</f>
        <v>4488</v>
      </c>
      <c r="BL357" s="12" t="s">
        <v>106</v>
      </c>
      <c r="BM357" s="128" t="s">
        <v>644</v>
      </c>
    </row>
    <row r="358" spans="2:65" s="1" customFormat="1" ht="29.25">
      <c r="B358" s="24"/>
      <c r="D358" s="130" t="s">
        <v>114</v>
      </c>
      <c r="F358" s="131" t="s">
        <v>643</v>
      </c>
      <c r="L358" s="24"/>
      <c r="M358" s="132"/>
      <c r="T358" s="48"/>
      <c r="AT358" s="12" t="s">
        <v>114</v>
      </c>
      <c r="AU358" s="12" t="s">
        <v>75</v>
      </c>
    </row>
    <row r="359" spans="2:65" s="1" customFormat="1" ht="44.25" customHeight="1">
      <c r="B359" s="117"/>
      <c r="C359" s="133" t="s">
        <v>645</v>
      </c>
      <c r="D359" s="133" t="s">
        <v>125</v>
      </c>
      <c r="E359" s="134" t="s">
        <v>646</v>
      </c>
      <c r="F359" s="135" t="s">
        <v>647</v>
      </c>
      <c r="G359" s="136" t="s">
        <v>128</v>
      </c>
      <c r="H359" s="137">
        <v>2</v>
      </c>
      <c r="I359" s="138">
        <v>3250</v>
      </c>
      <c r="J359" s="138">
        <f>ROUND(I359*H359,2)</f>
        <v>6500</v>
      </c>
      <c r="K359" s="135" t="s">
        <v>112</v>
      </c>
      <c r="L359" s="139"/>
      <c r="M359" s="140" t="s">
        <v>1</v>
      </c>
      <c r="N359" s="141" t="s">
        <v>35</v>
      </c>
      <c r="O359" s="126">
        <v>0</v>
      </c>
      <c r="P359" s="126">
        <f>O359*H359</f>
        <v>0</v>
      </c>
      <c r="Q359" s="126">
        <v>0</v>
      </c>
      <c r="R359" s="126">
        <f>Q359*H359</f>
        <v>0</v>
      </c>
      <c r="S359" s="126">
        <v>0</v>
      </c>
      <c r="T359" s="127">
        <f>S359*H359</f>
        <v>0</v>
      </c>
      <c r="AR359" s="128" t="s">
        <v>129</v>
      </c>
      <c r="AT359" s="128" t="s">
        <v>125</v>
      </c>
      <c r="AU359" s="128" t="s">
        <v>75</v>
      </c>
      <c r="AY359" s="12" t="s">
        <v>107</v>
      </c>
      <c r="BE359" s="129">
        <f>IF(N359="základní",J359,0)</f>
        <v>6500</v>
      </c>
      <c r="BF359" s="129">
        <f>IF(N359="snížená",J359,0)</f>
        <v>0</v>
      </c>
      <c r="BG359" s="129">
        <f>IF(N359="zákl. přenesená",J359,0)</f>
        <v>0</v>
      </c>
      <c r="BH359" s="129">
        <f>IF(N359="sníž. přenesená",J359,0)</f>
        <v>0</v>
      </c>
      <c r="BI359" s="129">
        <f>IF(N359="nulová",J359,0)</f>
        <v>0</v>
      </c>
      <c r="BJ359" s="12" t="s">
        <v>75</v>
      </c>
      <c r="BK359" s="129">
        <f>ROUND(I359*H359,2)</f>
        <v>6500</v>
      </c>
      <c r="BL359" s="12" t="s">
        <v>106</v>
      </c>
      <c r="BM359" s="128" t="s">
        <v>648</v>
      </c>
    </row>
    <row r="360" spans="2:65" s="1" customFormat="1" ht="29.25">
      <c r="B360" s="24"/>
      <c r="D360" s="130" t="s">
        <v>114</v>
      </c>
      <c r="F360" s="131" t="s">
        <v>647</v>
      </c>
      <c r="L360" s="24"/>
      <c r="M360" s="132"/>
      <c r="T360" s="48"/>
      <c r="AT360" s="12" t="s">
        <v>114</v>
      </c>
      <c r="AU360" s="12" t="s">
        <v>75</v>
      </c>
    </row>
    <row r="361" spans="2:65" s="1" customFormat="1" ht="44.25" customHeight="1">
      <c r="B361" s="117"/>
      <c r="C361" s="133" t="s">
        <v>649</v>
      </c>
      <c r="D361" s="133" t="s">
        <v>125</v>
      </c>
      <c r="E361" s="134" t="s">
        <v>650</v>
      </c>
      <c r="F361" s="135" t="s">
        <v>651</v>
      </c>
      <c r="G361" s="136" t="s">
        <v>128</v>
      </c>
      <c r="H361" s="137">
        <v>16</v>
      </c>
      <c r="I361" s="138">
        <v>550</v>
      </c>
      <c r="J361" s="138">
        <f>ROUND(I361*H361,2)</f>
        <v>8800</v>
      </c>
      <c r="K361" s="135" t="s">
        <v>112</v>
      </c>
      <c r="L361" s="139"/>
      <c r="M361" s="140" t="s">
        <v>1</v>
      </c>
      <c r="N361" s="141" t="s">
        <v>35</v>
      </c>
      <c r="O361" s="126">
        <v>0</v>
      </c>
      <c r="P361" s="126">
        <f>O361*H361</f>
        <v>0</v>
      </c>
      <c r="Q361" s="126">
        <v>0</v>
      </c>
      <c r="R361" s="126">
        <f>Q361*H361</f>
        <v>0</v>
      </c>
      <c r="S361" s="126">
        <v>0</v>
      </c>
      <c r="T361" s="127">
        <f>S361*H361</f>
        <v>0</v>
      </c>
      <c r="AR361" s="128" t="s">
        <v>129</v>
      </c>
      <c r="AT361" s="128" t="s">
        <v>125</v>
      </c>
      <c r="AU361" s="128" t="s">
        <v>75</v>
      </c>
      <c r="AY361" s="12" t="s">
        <v>107</v>
      </c>
      <c r="BE361" s="129">
        <f>IF(N361="základní",J361,0)</f>
        <v>8800</v>
      </c>
      <c r="BF361" s="129">
        <f>IF(N361="snížená",J361,0)</f>
        <v>0</v>
      </c>
      <c r="BG361" s="129">
        <f>IF(N361="zákl. přenesená",J361,0)</f>
        <v>0</v>
      </c>
      <c r="BH361" s="129">
        <f>IF(N361="sníž. přenesená",J361,0)</f>
        <v>0</v>
      </c>
      <c r="BI361" s="129">
        <f>IF(N361="nulová",J361,0)</f>
        <v>0</v>
      </c>
      <c r="BJ361" s="12" t="s">
        <v>75</v>
      </c>
      <c r="BK361" s="129">
        <f>ROUND(I361*H361,2)</f>
        <v>8800</v>
      </c>
      <c r="BL361" s="12" t="s">
        <v>106</v>
      </c>
      <c r="BM361" s="128" t="s">
        <v>652</v>
      </c>
    </row>
    <row r="362" spans="2:65" s="1" customFormat="1" ht="29.25">
      <c r="B362" s="24"/>
      <c r="D362" s="130" t="s">
        <v>114</v>
      </c>
      <c r="F362" s="131" t="s">
        <v>651</v>
      </c>
      <c r="L362" s="24"/>
      <c r="M362" s="132"/>
      <c r="T362" s="48"/>
      <c r="AT362" s="12" t="s">
        <v>114</v>
      </c>
      <c r="AU362" s="12" t="s">
        <v>75</v>
      </c>
    </row>
    <row r="363" spans="2:65" s="1" customFormat="1" ht="44.25" customHeight="1">
      <c r="B363" s="117"/>
      <c r="C363" s="133" t="s">
        <v>653</v>
      </c>
      <c r="D363" s="133" t="s">
        <v>125</v>
      </c>
      <c r="E363" s="134" t="s">
        <v>654</v>
      </c>
      <c r="F363" s="135" t="s">
        <v>655</v>
      </c>
      <c r="G363" s="136" t="s">
        <v>128</v>
      </c>
      <c r="H363" s="137">
        <v>24</v>
      </c>
      <c r="I363" s="138">
        <v>530</v>
      </c>
      <c r="J363" s="138">
        <f>ROUND(I363*H363,2)</f>
        <v>12720</v>
      </c>
      <c r="K363" s="135" t="s">
        <v>112</v>
      </c>
      <c r="L363" s="139"/>
      <c r="M363" s="140" t="s">
        <v>1</v>
      </c>
      <c r="N363" s="141" t="s">
        <v>35</v>
      </c>
      <c r="O363" s="126">
        <v>0</v>
      </c>
      <c r="P363" s="126">
        <f>O363*H363</f>
        <v>0</v>
      </c>
      <c r="Q363" s="126">
        <v>0</v>
      </c>
      <c r="R363" s="126">
        <f>Q363*H363</f>
        <v>0</v>
      </c>
      <c r="S363" s="126">
        <v>0</v>
      </c>
      <c r="T363" s="127">
        <f>S363*H363</f>
        <v>0</v>
      </c>
      <c r="AR363" s="128" t="s">
        <v>129</v>
      </c>
      <c r="AT363" s="128" t="s">
        <v>125</v>
      </c>
      <c r="AU363" s="128" t="s">
        <v>75</v>
      </c>
      <c r="AY363" s="12" t="s">
        <v>107</v>
      </c>
      <c r="BE363" s="129">
        <f>IF(N363="základní",J363,0)</f>
        <v>12720</v>
      </c>
      <c r="BF363" s="129">
        <f>IF(N363="snížená",J363,0)</f>
        <v>0</v>
      </c>
      <c r="BG363" s="129">
        <f>IF(N363="zákl. přenesená",J363,0)</f>
        <v>0</v>
      </c>
      <c r="BH363" s="129">
        <f>IF(N363="sníž. přenesená",J363,0)</f>
        <v>0</v>
      </c>
      <c r="BI363" s="129">
        <f>IF(N363="nulová",J363,0)</f>
        <v>0</v>
      </c>
      <c r="BJ363" s="12" t="s">
        <v>75</v>
      </c>
      <c r="BK363" s="129">
        <f>ROUND(I363*H363,2)</f>
        <v>12720</v>
      </c>
      <c r="BL363" s="12" t="s">
        <v>106</v>
      </c>
      <c r="BM363" s="128" t="s">
        <v>656</v>
      </c>
    </row>
    <row r="364" spans="2:65" s="1" customFormat="1" ht="29.25">
      <c r="B364" s="24"/>
      <c r="D364" s="130" t="s">
        <v>114</v>
      </c>
      <c r="F364" s="131" t="s">
        <v>655</v>
      </c>
      <c r="L364" s="24"/>
      <c r="M364" s="132"/>
      <c r="T364" s="48"/>
      <c r="AT364" s="12" t="s">
        <v>114</v>
      </c>
      <c r="AU364" s="12" t="s">
        <v>75</v>
      </c>
    </row>
    <row r="365" spans="2:65" s="1" customFormat="1" ht="44.25" customHeight="1">
      <c r="B365" s="117"/>
      <c r="C365" s="133" t="s">
        <v>657</v>
      </c>
      <c r="D365" s="133" t="s">
        <v>125</v>
      </c>
      <c r="E365" s="134" t="s">
        <v>658</v>
      </c>
      <c r="F365" s="135" t="s">
        <v>659</v>
      </c>
      <c r="G365" s="136" t="s">
        <v>128</v>
      </c>
      <c r="H365" s="137">
        <v>2</v>
      </c>
      <c r="I365" s="138">
        <v>1980</v>
      </c>
      <c r="J365" s="138">
        <f>ROUND(I365*H365,2)</f>
        <v>3960</v>
      </c>
      <c r="K365" s="135" t="s">
        <v>112</v>
      </c>
      <c r="L365" s="139"/>
      <c r="M365" s="140" t="s">
        <v>1</v>
      </c>
      <c r="N365" s="141" t="s">
        <v>35</v>
      </c>
      <c r="O365" s="126">
        <v>0</v>
      </c>
      <c r="P365" s="126">
        <f>O365*H365</f>
        <v>0</v>
      </c>
      <c r="Q365" s="126">
        <v>0</v>
      </c>
      <c r="R365" s="126">
        <f>Q365*H365</f>
        <v>0</v>
      </c>
      <c r="S365" s="126">
        <v>0</v>
      </c>
      <c r="T365" s="127">
        <f>S365*H365</f>
        <v>0</v>
      </c>
      <c r="AR365" s="128" t="s">
        <v>129</v>
      </c>
      <c r="AT365" s="128" t="s">
        <v>125</v>
      </c>
      <c r="AU365" s="128" t="s">
        <v>75</v>
      </c>
      <c r="AY365" s="12" t="s">
        <v>107</v>
      </c>
      <c r="BE365" s="129">
        <f>IF(N365="základní",J365,0)</f>
        <v>3960</v>
      </c>
      <c r="BF365" s="129">
        <f>IF(N365="snížená",J365,0)</f>
        <v>0</v>
      </c>
      <c r="BG365" s="129">
        <f>IF(N365="zákl. přenesená",J365,0)</f>
        <v>0</v>
      </c>
      <c r="BH365" s="129">
        <f>IF(N365="sníž. přenesená",J365,0)</f>
        <v>0</v>
      </c>
      <c r="BI365" s="129">
        <f>IF(N365="nulová",J365,0)</f>
        <v>0</v>
      </c>
      <c r="BJ365" s="12" t="s">
        <v>75</v>
      </c>
      <c r="BK365" s="129">
        <f>ROUND(I365*H365,2)</f>
        <v>3960</v>
      </c>
      <c r="BL365" s="12" t="s">
        <v>106</v>
      </c>
      <c r="BM365" s="128" t="s">
        <v>660</v>
      </c>
    </row>
    <row r="366" spans="2:65" s="1" customFormat="1" ht="29.25">
      <c r="B366" s="24"/>
      <c r="D366" s="130" t="s">
        <v>114</v>
      </c>
      <c r="F366" s="131" t="s">
        <v>659</v>
      </c>
      <c r="L366" s="24"/>
      <c r="M366" s="132"/>
      <c r="T366" s="48"/>
      <c r="AT366" s="12" t="s">
        <v>114</v>
      </c>
      <c r="AU366" s="12" t="s">
        <v>75</v>
      </c>
    </row>
    <row r="367" spans="2:65" s="1" customFormat="1" ht="66.75" customHeight="1">
      <c r="B367" s="117"/>
      <c r="C367" s="133" t="s">
        <v>661</v>
      </c>
      <c r="D367" s="133" t="s">
        <v>125</v>
      </c>
      <c r="E367" s="134" t="s">
        <v>662</v>
      </c>
      <c r="F367" s="135" t="s">
        <v>663</v>
      </c>
      <c r="G367" s="136" t="s">
        <v>128</v>
      </c>
      <c r="H367" s="137">
        <v>12</v>
      </c>
      <c r="I367" s="138">
        <v>8500</v>
      </c>
      <c r="J367" s="138">
        <f>ROUND(I367*H367,2)</f>
        <v>102000</v>
      </c>
      <c r="K367" s="135" t="s">
        <v>112</v>
      </c>
      <c r="L367" s="139"/>
      <c r="M367" s="140" t="s">
        <v>1</v>
      </c>
      <c r="N367" s="141" t="s">
        <v>35</v>
      </c>
      <c r="O367" s="126">
        <v>0</v>
      </c>
      <c r="P367" s="126">
        <f>O367*H367</f>
        <v>0</v>
      </c>
      <c r="Q367" s="126">
        <v>0</v>
      </c>
      <c r="R367" s="126">
        <f>Q367*H367</f>
        <v>0</v>
      </c>
      <c r="S367" s="126">
        <v>0</v>
      </c>
      <c r="T367" s="127">
        <f>S367*H367</f>
        <v>0</v>
      </c>
      <c r="AR367" s="128" t="s">
        <v>129</v>
      </c>
      <c r="AT367" s="128" t="s">
        <v>125</v>
      </c>
      <c r="AU367" s="128" t="s">
        <v>75</v>
      </c>
      <c r="AY367" s="12" t="s">
        <v>107</v>
      </c>
      <c r="BE367" s="129">
        <f>IF(N367="základní",J367,0)</f>
        <v>102000</v>
      </c>
      <c r="BF367" s="129">
        <f>IF(N367="snížená",J367,0)</f>
        <v>0</v>
      </c>
      <c r="BG367" s="129">
        <f>IF(N367="zákl. přenesená",J367,0)</f>
        <v>0</v>
      </c>
      <c r="BH367" s="129">
        <f>IF(N367="sníž. přenesená",J367,0)</f>
        <v>0</v>
      </c>
      <c r="BI367" s="129">
        <f>IF(N367="nulová",J367,0)</f>
        <v>0</v>
      </c>
      <c r="BJ367" s="12" t="s">
        <v>75</v>
      </c>
      <c r="BK367" s="129">
        <f>ROUND(I367*H367,2)</f>
        <v>102000</v>
      </c>
      <c r="BL367" s="12" t="s">
        <v>106</v>
      </c>
      <c r="BM367" s="128" t="s">
        <v>664</v>
      </c>
    </row>
    <row r="368" spans="2:65" s="1" customFormat="1" ht="39">
      <c r="B368" s="24"/>
      <c r="D368" s="130" t="s">
        <v>114</v>
      </c>
      <c r="F368" s="131" t="s">
        <v>663</v>
      </c>
      <c r="L368" s="24"/>
      <c r="M368" s="132"/>
      <c r="T368" s="48"/>
      <c r="AT368" s="12" t="s">
        <v>114</v>
      </c>
      <c r="AU368" s="12" t="s">
        <v>75</v>
      </c>
    </row>
    <row r="369" spans="2:65" s="1" customFormat="1" ht="37.9" customHeight="1">
      <c r="B369" s="117"/>
      <c r="C369" s="118" t="s">
        <v>665</v>
      </c>
      <c r="D369" s="118" t="s">
        <v>108</v>
      </c>
      <c r="E369" s="119" t="s">
        <v>666</v>
      </c>
      <c r="F369" s="120" t="s">
        <v>667</v>
      </c>
      <c r="G369" s="121" t="s">
        <v>128</v>
      </c>
      <c r="H369" s="122">
        <v>50</v>
      </c>
      <c r="I369" s="123">
        <v>808.91</v>
      </c>
      <c r="J369" s="123">
        <f>ROUND(I369*H369,2)</f>
        <v>40445.5</v>
      </c>
      <c r="K369" s="120" t="s">
        <v>112</v>
      </c>
      <c r="L369" s="24"/>
      <c r="M369" s="124" t="s">
        <v>1</v>
      </c>
      <c r="N369" s="125" t="s">
        <v>35</v>
      </c>
      <c r="O369" s="126">
        <v>0.91</v>
      </c>
      <c r="P369" s="126">
        <f>O369*H369</f>
        <v>45.5</v>
      </c>
      <c r="Q369" s="126">
        <v>0</v>
      </c>
      <c r="R369" s="126">
        <f>Q369*H369</f>
        <v>0</v>
      </c>
      <c r="S369" s="126">
        <v>0</v>
      </c>
      <c r="T369" s="127">
        <f>S369*H369</f>
        <v>0</v>
      </c>
      <c r="AR369" s="128" t="s">
        <v>106</v>
      </c>
      <c r="AT369" s="128" t="s">
        <v>108</v>
      </c>
      <c r="AU369" s="128" t="s">
        <v>75</v>
      </c>
      <c r="AY369" s="12" t="s">
        <v>107</v>
      </c>
      <c r="BE369" s="129">
        <f>IF(N369="základní",J369,0)</f>
        <v>40445.5</v>
      </c>
      <c r="BF369" s="129">
        <f>IF(N369="snížená",J369,0)</f>
        <v>0</v>
      </c>
      <c r="BG369" s="129">
        <f>IF(N369="zákl. přenesená",J369,0)</f>
        <v>0</v>
      </c>
      <c r="BH369" s="129">
        <f>IF(N369="sníž. přenesená",J369,0)</f>
        <v>0</v>
      </c>
      <c r="BI369" s="129">
        <f>IF(N369="nulová",J369,0)</f>
        <v>0</v>
      </c>
      <c r="BJ369" s="12" t="s">
        <v>75</v>
      </c>
      <c r="BK369" s="129">
        <f>ROUND(I369*H369,2)</f>
        <v>40445.5</v>
      </c>
      <c r="BL369" s="12" t="s">
        <v>106</v>
      </c>
      <c r="BM369" s="128" t="s">
        <v>668</v>
      </c>
    </row>
    <row r="370" spans="2:65" s="1" customFormat="1" ht="48.75">
      <c r="B370" s="24"/>
      <c r="D370" s="130" t="s">
        <v>114</v>
      </c>
      <c r="F370" s="131" t="s">
        <v>669</v>
      </c>
      <c r="L370" s="24"/>
      <c r="M370" s="132"/>
      <c r="T370" s="48"/>
      <c r="AT370" s="12" t="s">
        <v>114</v>
      </c>
      <c r="AU370" s="12" t="s">
        <v>75</v>
      </c>
    </row>
    <row r="371" spans="2:65" s="1" customFormat="1" ht="37.9" customHeight="1">
      <c r="B371" s="117"/>
      <c r="C371" s="118" t="s">
        <v>670</v>
      </c>
      <c r="D371" s="118" t="s">
        <v>108</v>
      </c>
      <c r="E371" s="119" t="s">
        <v>671</v>
      </c>
      <c r="F371" s="120" t="s">
        <v>672</v>
      </c>
      <c r="G371" s="121" t="s">
        <v>128</v>
      </c>
      <c r="H371" s="122">
        <v>206</v>
      </c>
      <c r="I371" s="123">
        <v>346.67</v>
      </c>
      <c r="J371" s="123">
        <f>ROUND(I371*H371,2)</f>
        <v>71414.02</v>
      </c>
      <c r="K371" s="120" t="s">
        <v>112</v>
      </c>
      <c r="L371" s="24"/>
      <c r="M371" s="124" t="s">
        <v>1</v>
      </c>
      <c r="N371" s="125" t="s">
        <v>35</v>
      </c>
      <c r="O371" s="126">
        <v>0.39</v>
      </c>
      <c r="P371" s="126">
        <f>O371*H371</f>
        <v>80.34</v>
      </c>
      <c r="Q371" s="126">
        <v>0</v>
      </c>
      <c r="R371" s="126">
        <f>Q371*H371</f>
        <v>0</v>
      </c>
      <c r="S371" s="126">
        <v>0</v>
      </c>
      <c r="T371" s="127">
        <f>S371*H371</f>
        <v>0</v>
      </c>
      <c r="AR371" s="128" t="s">
        <v>106</v>
      </c>
      <c r="AT371" s="128" t="s">
        <v>108</v>
      </c>
      <c r="AU371" s="128" t="s">
        <v>75</v>
      </c>
      <c r="AY371" s="12" t="s">
        <v>107</v>
      </c>
      <c r="BE371" s="129">
        <f>IF(N371="základní",J371,0)</f>
        <v>71414.02</v>
      </c>
      <c r="BF371" s="129">
        <f>IF(N371="snížená",J371,0)</f>
        <v>0</v>
      </c>
      <c r="BG371" s="129">
        <f>IF(N371="zákl. přenesená",J371,0)</f>
        <v>0</v>
      </c>
      <c r="BH371" s="129">
        <f>IF(N371="sníž. přenesená",J371,0)</f>
        <v>0</v>
      </c>
      <c r="BI371" s="129">
        <f>IF(N371="nulová",J371,0)</f>
        <v>0</v>
      </c>
      <c r="BJ371" s="12" t="s">
        <v>75</v>
      </c>
      <c r="BK371" s="129">
        <f>ROUND(I371*H371,2)</f>
        <v>71414.02</v>
      </c>
      <c r="BL371" s="12" t="s">
        <v>106</v>
      </c>
      <c r="BM371" s="128" t="s">
        <v>673</v>
      </c>
    </row>
    <row r="372" spans="2:65" s="1" customFormat="1" ht="48.75">
      <c r="B372" s="24"/>
      <c r="D372" s="130" t="s">
        <v>114</v>
      </c>
      <c r="F372" s="131" t="s">
        <v>674</v>
      </c>
      <c r="L372" s="24"/>
      <c r="M372" s="132"/>
      <c r="T372" s="48"/>
      <c r="AT372" s="12" t="s">
        <v>114</v>
      </c>
      <c r="AU372" s="12" t="s">
        <v>75</v>
      </c>
    </row>
    <row r="373" spans="2:65" s="1" customFormat="1" ht="37.9" customHeight="1">
      <c r="B373" s="117"/>
      <c r="C373" s="118" t="s">
        <v>675</v>
      </c>
      <c r="D373" s="118" t="s">
        <v>108</v>
      </c>
      <c r="E373" s="119" t="s">
        <v>676</v>
      </c>
      <c r="F373" s="120" t="s">
        <v>677</v>
      </c>
      <c r="G373" s="121" t="s">
        <v>128</v>
      </c>
      <c r="H373" s="122">
        <v>192</v>
      </c>
      <c r="I373" s="123">
        <v>730.68</v>
      </c>
      <c r="J373" s="123">
        <f>ROUND(I373*H373,2)</f>
        <v>140290.56</v>
      </c>
      <c r="K373" s="120" t="s">
        <v>112</v>
      </c>
      <c r="L373" s="24"/>
      <c r="M373" s="124" t="s">
        <v>1</v>
      </c>
      <c r="N373" s="125" t="s">
        <v>35</v>
      </c>
      <c r="O373" s="126">
        <v>0.82199999999999995</v>
      </c>
      <c r="P373" s="126">
        <f>O373*H373</f>
        <v>157.82399999999998</v>
      </c>
      <c r="Q373" s="126">
        <v>0</v>
      </c>
      <c r="R373" s="126">
        <f>Q373*H373</f>
        <v>0</v>
      </c>
      <c r="S373" s="126">
        <v>0</v>
      </c>
      <c r="T373" s="127">
        <f>S373*H373</f>
        <v>0</v>
      </c>
      <c r="AR373" s="128" t="s">
        <v>106</v>
      </c>
      <c r="AT373" s="128" t="s">
        <v>108</v>
      </c>
      <c r="AU373" s="128" t="s">
        <v>75</v>
      </c>
      <c r="AY373" s="12" t="s">
        <v>107</v>
      </c>
      <c r="BE373" s="129">
        <f>IF(N373="základní",J373,0)</f>
        <v>140290.56</v>
      </c>
      <c r="BF373" s="129">
        <f>IF(N373="snížená",J373,0)</f>
        <v>0</v>
      </c>
      <c r="BG373" s="129">
        <f>IF(N373="zákl. přenesená",J373,0)</f>
        <v>0</v>
      </c>
      <c r="BH373" s="129">
        <f>IF(N373="sníž. přenesená",J373,0)</f>
        <v>0</v>
      </c>
      <c r="BI373" s="129">
        <f>IF(N373="nulová",J373,0)</f>
        <v>0</v>
      </c>
      <c r="BJ373" s="12" t="s">
        <v>75</v>
      </c>
      <c r="BK373" s="129">
        <f>ROUND(I373*H373,2)</f>
        <v>140290.56</v>
      </c>
      <c r="BL373" s="12" t="s">
        <v>106</v>
      </c>
      <c r="BM373" s="128" t="s">
        <v>678</v>
      </c>
    </row>
    <row r="374" spans="2:65" s="1" customFormat="1" ht="48.75">
      <c r="B374" s="24"/>
      <c r="D374" s="130" t="s">
        <v>114</v>
      </c>
      <c r="F374" s="131" t="s">
        <v>679</v>
      </c>
      <c r="L374" s="24"/>
      <c r="M374" s="132"/>
      <c r="T374" s="48"/>
      <c r="AT374" s="12" t="s">
        <v>114</v>
      </c>
      <c r="AU374" s="12" t="s">
        <v>75</v>
      </c>
    </row>
    <row r="375" spans="2:65" s="1" customFormat="1" ht="37.9" customHeight="1">
      <c r="B375" s="117"/>
      <c r="C375" s="118" t="s">
        <v>680</v>
      </c>
      <c r="D375" s="118" t="s">
        <v>108</v>
      </c>
      <c r="E375" s="119" t="s">
        <v>681</v>
      </c>
      <c r="F375" s="120" t="s">
        <v>682</v>
      </c>
      <c r="G375" s="121" t="s">
        <v>128</v>
      </c>
      <c r="H375" s="122">
        <v>8</v>
      </c>
      <c r="I375" s="123">
        <v>2101.38</v>
      </c>
      <c r="J375" s="123">
        <f>ROUND(I375*H375,2)</f>
        <v>16811.04</v>
      </c>
      <c r="K375" s="120" t="s">
        <v>112</v>
      </c>
      <c r="L375" s="24"/>
      <c r="M375" s="124" t="s">
        <v>1</v>
      </c>
      <c r="N375" s="125" t="s">
        <v>35</v>
      </c>
      <c r="O375" s="126">
        <v>2.3639999999999999</v>
      </c>
      <c r="P375" s="126">
        <f>O375*H375</f>
        <v>18.911999999999999</v>
      </c>
      <c r="Q375" s="126">
        <v>0</v>
      </c>
      <c r="R375" s="126">
        <f>Q375*H375</f>
        <v>0</v>
      </c>
      <c r="S375" s="126">
        <v>0</v>
      </c>
      <c r="T375" s="127">
        <f>S375*H375</f>
        <v>0</v>
      </c>
      <c r="AR375" s="128" t="s">
        <v>106</v>
      </c>
      <c r="AT375" s="128" t="s">
        <v>108</v>
      </c>
      <c r="AU375" s="128" t="s">
        <v>75</v>
      </c>
      <c r="AY375" s="12" t="s">
        <v>107</v>
      </c>
      <c r="BE375" s="129">
        <f>IF(N375="základní",J375,0)</f>
        <v>16811.04</v>
      </c>
      <c r="BF375" s="129">
        <f>IF(N375="snížená",J375,0)</f>
        <v>0</v>
      </c>
      <c r="BG375" s="129">
        <f>IF(N375="zákl. přenesená",J375,0)</f>
        <v>0</v>
      </c>
      <c r="BH375" s="129">
        <f>IF(N375="sníž. přenesená",J375,0)</f>
        <v>0</v>
      </c>
      <c r="BI375" s="129">
        <f>IF(N375="nulová",J375,0)</f>
        <v>0</v>
      </c>
      <c r="BJ375" s="12" t="s">
        <v>75</v>
      </c>
      <c r="BK375" s="129">
        <f>ROUND(I375*H375,2)</f>
        <v>16811.04</v>
      </c>
      <c r="BL375" s="12" t="s">
        <v>106</v>
      </c>
      <c r="BM375" s="128" t="s">
        <v>683</v>
      </c>
    </row>
    <row r="376" spans="2:65" s="1" customFormat="1" ht="48.75">
      <c r="B376" s="24"/>
      <c r="D376" s="130" t="s">
        <v>114</v>
      </c>
      <c r="F376" s="131" t="s">
        <v>684</v>
      </c>
      <c r="L376" s="24"/>
      <c r="M376" s="132"/>
      <c r="T376" s="48"/>
      <c r="AT376" s="12" t="s">
        <v>114</v>
      </c>
      <c r="AU376" s="12" t="s">
        <v>75</v>
      </c>
    </row>
    <row r="377" spans="2:65" s="1" customFormat="1" ht="37.9" customHeight="1">
      <c r="B377" s="117"/>
      <c r="C377" s="118" t="s">
        <v>685</v>
      </c>
      <c r="D377" s="118" t="s">
        <v>108</v>
      </c>
      <c r="E377" s="119" t="s">
        <v>686</v>
      </c>
      <c r="F377" s="120" t="s">
        <v>687</v>
      </c>
      <c r="G377" s="121" t="s">
        <v>128</v>
      </c>
      <c r="H377" s="122">
        <v>20</v>
      </c>
      <c r="I377" s="123">
        <v>3235.62</v>
      </c>
      <c r="J377" s="123">
        <f>ROUND(I377*H377,2)</f>
        <v>64712.4</v>
      </c>
      <c r="K377" s="120" t="s">
        <v>112</v>
      </c>
      <c r="L377" s="24"/>
      <c r="M377" s="124" t="s">
        <v>1</v>
      </c>
      <c r="N377" s="125" t="s">
        <v>35</v>
      </c>
      <c r="O377" s="126">
        <v>3.64</v>
      </c>
      <c r="P377" s="126">
        <f>O377*H377</f>
        <v>72.8</v>
      </c>
      <c r="Q377" s="126">
        <v>0</v>
      </c>
      <c r="R377" s="126">
        <f>Q377*H377</f>
        <v>0</v>
      </c>
      <c r="S377" s="126">
        <v>0</v>
      </c>
      <c r="T377" s="127">
        <f>S377*H377</f>
        <v>0</v>
      </c>
      <c r="AR377" s="128" t="s">
        <v>106</v>
      </c>
      <c r="AT377" s="128" t="s">
        <v>108</v>
      </c>
      <c r="AU377" s="128" t="s">
        <v>75</v>
      </c>
      <c r="AY377" s="12" t="s">
        <v>107</v>
      </c>
      <c r="BE377" s="129">
        <f>IF(N377="základní",J377,0)</f>
        <v>64712.4</v>
      </c>
      <c r="BF377" s="129">
        <f>IF(N377="snížená",J377,0)</f>
        <v>0</v>
      </c>
      <c r="BG377" s="129">
        <f>IF(N377="zákl. přenesená",J377,0)</f>
        <v>0</v>
      </c>
      <c r="BH377" s="129">
        <f>IF(N377="sníž. přenesená",J377,0)</f>
        <v>0</v>
      </c>
      <c r="BI377" s="129">
        <f>IF(N377="nulová",J377,0)</f>
        <v>0</v>
      </c>
      <c r="BJ377" s="12" t="s">
        <v>75</v>
      </c>
      <c r="BK377" s="129">
        <f>ROUND(I377*H377,2)</f>
        <v>64712.4</v>
      </c>
      <c r="BL377" s="12" t="s">
        <v>106</v>
      </c>
      <c r="BM377" s="128" t="s">
        <v>688</v>
      </c>
    </row>
    <row r="378" spans="2:65" s="1" customFormat="1" ht="48.75">
      <c r="B378" s="24"/>
      <c r="D378" s="130" t="s">
        <v>114</v>
      </c>
      <c r="F378" s="131" t="s">
        <v>689</v>
      </c>
      <c r="L378" s="24"/>
      <c r="M378" s="132"/>
      <c r="T378" s="48"/>
      <c r="AT378" s="12" t="s">
        <v>114</v>
      </c>
      <c r="AU378" s="12" t="s">
        <v>75</v>
      </c>
    </row>
    <row r="379" spans="2:65" s="1" customFormat="1" ht="37.9" customHeight="1">
      <c r="B379" s="117"/>
      <c r="C379" s="118" t="s">
        <v>690</v>
      </c>
      <c r="D379" s="118" t="s">
        <v>108</v>
      </c>
      <c r="E379" s="119" t="s">
        <v>691</v>
      </c>
      <c r="F379" s="120" t="s">
        <v>692</v>
      </c>
      <c r="G379" s="121" t="s">
        <v>128</v>
      </c>
      <c r="H379" s="122">
        <v>64</v>
      </c>
      <c r="I379" s="123">
        <v>449.79</v>
      </c>
      <c r="J379" s="123">
        <f>ROUND(I379*H379,2)</f>
        <v>28786.560000000001</v>
      </c>
      <c r="K379" s="120" t="s">
        <v>112</v>
      </c>
      <c r="L379" s="24"/>
      <c r="M379" s="124" t="s">
        <v>1</v>
      </c>
      <c r="N379" s="125" t="s">
        <v>35</v>
      </c>
      <c r="O379" s="126">
        <v>0.50600000000000001</v>
      </c>
      <c r="P379" s="126">
        <f>O379*H379</f>
        <v>32.384</v>
      </c>
      <c r="Q379" s="126">
        <v>0</v>
      </c>
      <c r="R379" s="126">
        <f>Q379*H379</f>
        <v>0</v>
      </c>
      <c r="S379" s="126">
        <v>0</v>
      </c>
      <c r="T379" s="127">
        <f>S379*H379</f>
        <v>0</v>
      </c>
      <c r="AR379" s="128" t="s">
        <v>106</v>
      </c>
      <c r="AT379" s="128" t="s">
        <v>108</v>
      </c>
      <c r="AU379" s="128" t="s">
        <v>75</v>
      </c>
      <c r="AY379" s="12" t="s">
        <v>107</v>
      </c>
      <c r="BE379" s="129">
        <f>IF(N379="základní",J379,0)</f>
        <v>28786.560000000001</v>
      </c>
      <c r="BF379" s="129">
        <f>IF(N379="snížená",J379,0)</f>
        <v>0</v>
      </c>
      <c r="BG379" s="129">
        <f>IF(N379="zákl. přenesená",J379,0)</f>
        <v>0</v>
      </c>
      <c r="BH379" s="129">
        <f>IF(N379="sníž. přenesená",J379,0)</f>
        <v>0</v>
      </c>
      <c r="BI379" s="129">
        <f>IF(N379="nulová",J379,0)</f>
        <v>0</v>
      </c>
      <c r="BJ379" s="12" t="s">
        <v>75</v>
      </c>
      <c r="BK379" s="129">
        <f>ROUND(I379*H379,2)</f>
        <v>28786.560000000001</v>
      </c>
      <c r="BL379" s="12" t="s">
        <v>106</v>
      </c>
      <c r="BM379" s="128" t="s">
        <v>693</v>
      </c>
    </row>
    <row r="380" spans="2:65" s="1" customFormat="1" ht="48.75">
      <c r="B380" s="24"/>
      <c r="D380" s="130" t="s">
        <v>114</v>
      </c>
      <c r="F380" s="131" t="s">
        <v>694</v>
      </c>
      <c r="L380" s="24"/>
      <c r="M380" s="132"/>
      <c r="T380" s="48"/>
      <c r="AT380" s="12" t="s">
        <v>114</v>
      </c>
      <c r="AU380" s="12" t="s">
        <v>75</v>
      </c>
    </row>
    <row r="381" spans="2:65" s="1" customFormat="1" ht="37.9" customHeight="1">
      <c r="B381" s="117"/>
      <c r="C381" s="118" t="s">
        <v>695</v>
      </c>
      <c r="D381" s="118" t="s">
        <v>108</v>
      </c>
      <c r="E381" s="119" t="s">
        <v>696</v>
      </c>
      <c r="F381" s="120" t="s">
        <v>697</v>
      </c>
      <c r="G381" s="121" t="s">
        <v>128</v>
      </c>
      <c r="H381" s="122">
        <v>10</v>
      </c>
      <c r="I381" s="123">
        <v>1159.1300000000001</v>
      </c>
      <c r="J381" s="123">
        <f>ROUND(I381*H381,2)</f>
        <v>11591.3</v>
      </c>
      <c r="K381" s="120" t="s">
        <v>112</v>
      </c>
      <c r="L381" s="24"/>
      <c r="M381" s="124" t="s">
        <v>1</v>
      </c>
      <c r="N381" s="125" t="s">
        <v>35</v>
      </c>
      <c r="O381" s="126">
        <v>1.304</v>
      </c>
      <c r="P381" s="126">
        <f>O381*H381</f>
        <v>13.040000000000001</v>
      </c>
      <c r="Q381" s="126">
        <v>0</v>
      </c>
      <c r="R381" s="126">
        <f>Q381*H381</f>
        <v>0</v>
      </c>
      <c r="S381" s="126">
        <v>0</v>
      </c>
      <c r="T381" s="127">
        <f>S381*H381</f>
        <v>0</v>
      </c>
      <c r="AR381" s="128" t="s">
        <v>106</v>
      </c>
      <c r="AT381" s="128" t="s">
        <v>108</v>
      </c>
      <c r="AU381" s="128" t="s">
        <v>75</v>
      </c>
      <c r="AY381" s="12" t="s">
        <v>107</v>
      </c>
      <c r="BE381" s="129">
        <f>IF(N381="základní",J381,0)</f>
        <v>11591.3</v>
      </c>
      <c r="BF381" s="129">
        <f>IF(N381="snížená",J381,0)</f>
        <v>0</v>
      </c>
      <c r="BG381" s="129">
        <f>IF(N381="zákl. přenesená",J381,0)</f>
        <v>0</v>
      </c>
      <c r="BH381" s="129">
        <f>IF(N381="sníž. přenesená",J381,0)</f>
        <v>0</v>
      </c>
      <c r="BI381" s="129">
        <f>IF(N381="nulová",J381,0)</f>
        <v>0</v>
      </c>
      <c r="BJ381" s="12" t="s">
        <v>75</v>
      </c>
      <c r="BK381" s="129">
        <f>ROUND(I381*H381,2)</f>
        <v>11591.3</v>
      </c>
      <c r="BL381" s="12" t="s">
        <v>106</v>
      </c>
      <c r="BM381" s="128" t="s">
        <v>698</v>
      </c>
    </row>
    <row r="382" spans="2:65" s="1" customFormat="1" ht="48.75">
      <c r="B382" s="24"/>
      <c r="D382" s="130" t="s">
        <v>114</v>
      </c>
      <c r="F382" s="131" t="s">
        <v>699</v>
      </c>
      <c r="L382" s="24"/>
      <c r="M382" s="132"/>
      <c r="T382" s="48"/>
      <c r="AT382" s="12" t="s">
        <v>114</v>
      </c>
      <c r="AU382" s="12" t="s">
        <v>75</v>
      </c>
    </row>
    <row r="383" spans="2:65" s="1" customFormat="1" ht="33" customHeight="1">
      <c r="B383" s="117"/>
      <c r="C383" s="118" t="s">
        <v>700</v>
      </c>
      <c r="D383" s="118" t="s">
        <v>108</v>
      </c>
      <c r="E383" s="119" t="s">
        <v>701</v>
      </c>
      <c r="F383" s="120" t="s">
        <v>702</v>
      </c>
      <c r="G383" s="121" t="s">
        <v>128</v>
      </c>
      <c r="H383" s="122">
        <v>1</v>
      </c>
      <c r="I383" s="123">
        <v>923.39</v>
      </c>
      <c r="J383" s="123">
        <f>ROUND(I383*H383,2)</f>
        <v>923.39</v>
      </c>
      <c r="K383" s="120" t="s">
        <v>112</v>
      </c>
      <c r="L383" s="24"/>
      <c r="M383" s="124" t="s">
        <v>1</v>
      </c>
      <c r="N383" s="125" t="s">
        <v>35</v>
      </c>
      <c r="O383" s="126">
        <v>0.99199999999999999</v>
      </c>
      <c r="P383" s="126">
        <f>O383*H383</f>
        <v>0.99199999999999999</v>
      </c>
      <c r="Q383" s="126">
        <v>0</v>
      </c>
      <c r="R383" s="126">
        <f>Q383*H383</f>
        <v>0</v>
      </c>
      <c r="S383" s="126">
        <v>0</v>
      </c>
      <c r="T383" s="127">
        <f>S383*H383</f>
        <v>0</v>
      </c>
      <c r="AR383" s="128" t="s">
        <v>106</v>
      </c>
      <c r="AT383" s="128" t="s">
        <v>108</v>
      </c>
      <c r="AU383" s="128" t="s">
        <v>75</v>
      </c>
      <c r="AY383" s="12" t="s">
        <v>107</v>
      </c>
      <c r="BE383" s="129">
        <f>IF(N383="základní",J383,0)</f>
        <v>923.39</v>
      </c>
      <c r="BF383" s="129">
        <f>IF(N383="snížená",J383,0)</f>
        <v>0</v>
      </c>
      <c r="BG383" s="129">
        <f>IF(N383="zákl. přenesená",J383,0)</f>
        <v>0</v>
      </c>
      <c r="BH383" s="129">
        <f>IF(N383="sníž. přenesená",J383,0)</f>
        <v>0</v>
      </c>
      <c r="BI383" s="129">
        <f>IF(N383="nulová",J383,0)</f>
        <v>0</v>
      </c>
      <c r="BJ383" s="12" t="s">
        <v>75</v>
      </c>
      <c r="BK383" s="129">
        <f>ROUND(I383*H383,2)</f>
        <v>923.39</v>
      </c>
      <c r="BL383" s="12" t="s">
        <v>106</v>
      </c>
      <c r="BM383" s="128" t="s">
        <v>703</v>
      </c>
    </row>
    <row r="384" spans="2:65" s="1" customFormat="1" ht="29.25">
      <c r="B384" s="24"/>
      <c r="D384" s="130" t="s">
        <v>114</v>
      </c>
      <c r="F384" s="131" t="s">
        <v>704</v>
      </c>
      <c r="L384" s="24"/>
      <c r="M384" s="132"/>
      <c r="T384" s="48"/>
      <c r="AT384" s="12" t="s">
        <v>114</v>
      </c>
      <c r="AU384" s="12" t="s">
        <v>75</v>
      </c>
    </row>
    <row r="385" spans="2:65" s="1" customFormat="1" ht="33" customHeight="1">
      <c r="B385" s="117"/>
      <c r="C385" s="118" t="s">
        <v>705</v>
      </c>
      <c r="D385" s="118" t="s">
        <v>108</v>
      </c>
      <c r="E385" s="119" t="s">
        <v>706</v>
      </c>
      <c r="F385" s="120" t="s">
        <v>707</v>
      </c>
      <c r="G385" s="121" t="s">
        <v>128</v>
      </c>
      <c r="H385" s="122">
        <v>1</v>
      </c>
      <c r="I385" s="123">
        <v>1923.11</v>
      </c>
      <c r="J385" s="123">
        <f>ROUND(I385*H385,2)</f>
        <v>1923.11</v>
      </c>
      <c r="K385" s="120" t="s">
        <v>112</v>
      </c>
      <c r="L385" s="24"/>
      <c r="M385" s="124" t="s">
        <v>1</v>
      </c>
      <c r="N385" s="125" t="s">
        <v>35</v>
      </c>
      <c r="O385" s="126">
        <v>2.0659999999999998</v>
      </c>
      <c r="P385" s="126">
        <f>O385*H385</f>
        <v>2.0659999999999998</v>
      </c>
      <c r="Q385" s="126">
        <v>0</v>
      </c>
      <c r="R385" s="126">
        <f>Q385*H385</f>
        <v>0</v>
      </c>
      <c r="S385" s="126">
        <v>0</v>
      </c>
      <c r="T385" s="127">
        <f>S385*H385</f>
        <v>0</v>
      </c>
      <c r="AR385" s="128" t="s">
        <v>106</v>
      </c>
      <c r="AT385" s="128" t="s">
        <v>108</v>
      </c>
      <c r="AU385" s="128" t="s">
        <v>75</v>
      </c>
      <c r="AY385" s="12" t="s">
        <v>107</v>
      </c>
      <c r="BE385" s="129">
        <f>IF(N385="základní",J385,0)</f>
        <v>1923.11</v>
      </c>
      <c r="BF385" s="129">
        <f>IF(N385="snížená",J385,0)</f>
        <v>0</v>
      </c>
      <c r="BG385" s="129">
        <f>IF(N385="zákl. přenesená",J385,0)</f>
        <v>0</v>
      </c>
      <c r="BH385" s="129">
        <f>IF(N385="sníž. přenesená",J385,0)</f>
        <v>0</v>
      </c>
      <c r="BI385" s="129">
        <f>IF(N385="nulová",J385,0)</f>
        <v>0</v>
      </c>
      <c r="BJ385" s="12" t="s">
        <v>75</v>
      </c>
      <c r="BK385" s="129">
        <f>ROUND(I385*H385,2)</f>
        <v>1923.11</v>
      </c>
      <c r="BL385" s="12" t="s">
        <v>106</v>
      </c>
      <c r="BM385" s="128" t="s">
        <v>708</v>
      </c>
    </row>
    <row r="386" spans="2:65" s="1" customFormat="1" ht="29.25">
      <c r="B386" s="24"/>
      <c r="D386" s="130" t="s">
        <v>114</v>
      </c>
      <c r="F386" s="131" t="s">
        <v>709</v>
      </c>
      <c r="L386" s="24"/>
      <c r="M386" s="132"/>
      <c r="T386" s="48"/>
      <c r="AT386" s="12" t="s">
        <v>114</v>
      </c>
      <c r="AU386" s="12" t="s">
        <v>75</v>
      </c>
    </row>
    <row r="387" spans="2:65" s="1" customFormat="1" ht="33" customHeight="1">
      <c r="B387" s="117"/>
      <c r="C387" s="118" t="s">
        <v>710</v>
      </c>
      <c r="D387" s="118" t="s">
        <v>108</v>
      </c>
      <c r="E387" s="119" t="s">
        <v>711</v>
      </c>
      <c r="F387" s="120" t="s">
        <v>712</v>
      </c>
      <c r="G387" s="121" t="s">
        <v>128</v>
      </c>
      <c r="H387" s="122">
        <v>10</v>
      </c>
      <c r="I387" s="123">
        <v>2982.4</v>
      </c>
      <c r="J387" s="123">
        <f>ROUND(I387*H387,2)</f>
        <v>29824</v>
      </c>
      <c r="K387" s="120" t="s">
        <v>112</v>
      </c>
      <c r="L387" s="24"/>
      <c r="M387" s="124" t="s">
        <v>1</v>
      </c>
      <c r="N387" s="125" t="s">
        <v>35</v>
      </c>
      <c r="O387" s="126">
        <v>3.2040000000000002</v>
      </c>
      <c r="P387" s="126">
        <f>O387*H387</f>
        <v>32.04</v>
      </c>
      <c r="Q387" s="126">
        <v>0</v>
      </c>
      <c r="R387" s="126">
        <f>Q387*H387</f>
        <v>0</v>
      </c>
      <c r="S387" s="126">
        <v>0</v>
      </c>
      <c r="T387" s="127">
        <f>S387*H387</f>
        <v>0</v>
      </c>
      <c r="AR387" s="128" t="s">
        <v>106</v>
      </c>
      <c r="AT387" s="128" t="s">
        <v>108</v>
      </c>
      <c r="AU387" s="128" t="s">
        <v>75</v>
      </c>
      <c r="AY387" s="12" t="s">
        <v>107</v>
      </c>
      <c r="BE387" s="129">
        <f>IF(N387="základní",J387,0)</f>
        <v>29824</v>
      </c>
      <c r="BF387" s="129">
        <f>IF(N387="snížená",J387,0)</f>
        <v>0</v>
      </c>
      <c r="BG387" s="129">
        <f>IF(N387="zákl. přenesená",J387,0)</f>
        <v>0</v>
      </c>
      <c r="BH387" s="129">
        <f>IF(N387="sníž. přenesená",J387,0)</f>
        <v>0</v>
      </c>
      <c r="BI387" s="129">
        <f>IF(N387="nulová",J387,0)</f>
        <v>0</v>
      </c>
      <c r="BJ387" s="12" t="s">
        <v>75</v>
      </c>
      <c r="BK387" s="129">
        <f>ROUND(I387*H387,2)</f>
        <v>29824</v>
      </c>
      <c r="BL387" s="12" t="s">
        <v>106</v>
      </c>
      <c r="BM387" s="128" t="s">
        <v>713</v>
      </c>
    </row>
    <row r="388" spans="2:65" s="1" customFormat="1" ht="29.25">
      <c r="B388" s="24"/>
      <c r="D388" s="130" t="s">
        <v>114</v>
      </c>
      <c r="F388" s="131" t="s">
        <v>714</v>
      </c>
      <c r="L388" s="24"/>
      <c r="M388" s="132"/>
      <c r="T388" s="48"/>
      <c r="AT388" s="12" t="s">
        <v>114</v>
      </c>
      <c r="AU388" s="12" t="s">
        <v>75</v>
      </c>
    </row>
    <row r="389" spans="2:65" s="1" customFormat="1" ht="33" customHeight="1">
      <c r="B389" s="117"/>
      <c r="C389" s="118" t="s">
        <v>715</v>
      </c>
      <c r="D389" s="118" t="s">
        <v>108</v>
      </c>
      <c r="E389" s="119" t="s">
        <v>716</v>
      </c>
      <c r="F389" s="120" t="s">
        <v>717</v>
      </c>
      <c r="G389" s="121" t="s">
        <v>128</v>
      </c>
      <c r="H389" s="122">
        <v>2</v>
      </c>
      <c r="I389" s="123">
        <v>3572.55</v>
      </c>
      <c r="J389" s="123">
        <f>ROUND(I389*H389,2)</f>
        <v>7145.1</v>
      </c>
      <c r="K389" s="120" t="s">
        <v>112</v>
      </c>
      <c r="L389" s="24"/>
      <c r="M389" s="124" t="s">
        <v>1</v>
      </c>
      <c r="N389" s="125" t="s">
        <v>35</v>
      </c>
      <c r="O389" s="126">
        <v>3.8380000000000001</v>
      </c>
      <c r="P389" s="126">
        <f>O389*H389</f>
        <v>7.6760000000000002</v>
      </c>
      <c r="Q389" s="126">
        <v>0</v>
      </c>
      <c r="R389" s="126">
        <f>Q389*H389</f>
        <v>0</v>
      </c>
      <c r="S389" s="126">
        <v>0</v>
      </c>
      <c r="T389" s="127">
        <f>S389*H389</f>
        <v>0</v>
      </c>
      <c r="AR389" s="128" t="s">
        <v>106</v>
      </c>
      <c r="AT389" s="128" t="s">
        <v>108</v>
      </c>
      <c r="AU389" s="128" t="s">
        <v>75</v>
      </c>
      <c r="AY389" s="12" t="s">
        <v>107</v>
      </c>
      <c r="BE389" s="129">
        <f>IF(N389="základní",J389,0)</f>
        <v>7145.1</v>
      </c>
      <c r="BF389" s="129">
        <f>IF(N389="snížená",J389,0)</f>
        <v>0</v>
      </c>
      <c r="BG389" s="129">
        <f>IF(N389="zákl. přenesená",J389,0)</f>
        <v>0</v>
      </c>
      <c r="BH389" s="129">
        <f>IF(N389="sníž. přenesená",J389,0)</f>
        <v>0</v>
      </c>
      <c r="BI389" s="129">
        <f>IF(N389="nulová",J389,0)</f>
        <v>0</v>
      </c>
      <c r="BJ389" s="12" t="s">
        <v>75</v>
      </c>
      <c r="BK389" s="129">
        <f>ROUND(I389*H389,2)</f>
        <v>7145.1</v>
      </c>
      <c r="BL389" s="12" t="s">
        <v>106</v>
      </c>
      <c r="BM389" s="128" t="s">
        <v>718</v>
      </c>
    </row>
    <row r="390" spans="2:65" s="1" customFormat="1" ht="29.25">
      <c r="B390" s="24"/>
      <c r="D390" s="130" t="s">
        <v>114</v>
      </c>
      <c r="F390" s="131" t="s">
        <v>719</v>
      </c>
      <c r="L390" s="24"/>
      <c r="M390" s="132"/>
      <c r="T390" s="48"/>
      <c r="AT390" s="12" t="s">
        <v>114</v>
      </c>
      <c r="AU390" s="12" t="s">
        <v>75</v>
      </c>
    </row>
    <row r="391" spans="2:65" s="1" customFormat="1" ht="37.9" customHeight="1">
      <c r="B391" s="117"/>
      <c r="C391" s="118" t="s">
        <v>720</v>
      </c>
      <c r="D391" s="118" t="s">
        <v>108</v>
      </c>
      <c r="E391" s="119" t="s">
        <v>721</v>
      </c>
      <c r="F391" s="120" t="s">
        <v>722</v>
      </c>
      <c r="G391" s="121" t="s">
        <v>128</v>
      </c>
      <c r="H391" s="122">
        <v>15</v>
      </c>
      <c r="I391" s="123">
        <v>3626.54</v>
      </c>
      <c r="J391" s="123">
        <f>ROUND(I391*H391,2)</f>
        <v>54398.1</v>
      </c>
      <c r="K391" s="120" t="s">
        <v>112</v>
      </c>
      <c r="L391" s="24"/>
      <c r="M391" s="124" t="s">
        <v>1</v>
      </c>
      <c r="N391" s="125" t="s">
        <v>35</v>
      </c>
      <c r="O391" s="126">
        <v>3.8959999999999999</v>
      </c>
      <c r="P391" s="126">
        <f>O391*H391</f>
        <v>58.44</v>
      </c>
      <c r="Q391" s="126">
        <v>0</v>
      </c>
      <c r="R391" s="126">
        <f>Q391*H391</f>
        <v>0</v>
      </c>
      <c r="S391" s="126">
        <v>0</v>
      </c>
      <c r="T391" s="127">
        <f>S391*H391</f>
        <v>0</v>
      </c>
      <c r="AR391" s="128" t="s">
        <v>106</v>
      </c>
      <c r="AT391" s="128" t="s">
        <v>108</v>
      </c>
      <c r="AU391" s="128" t="s">
        <v>75</v>
      </c>
      <c r="AY391" s="12" t="s">
        <v>107</v>
      </c>
      <c r="BE391" s="129">
        <f>IF(N391="základní",J391,0)</f>
        <v>54398.1</v>
      </c>
      <c r="BF391" s="129">
        <f>IF(N391="snížená",J391,0)</f>
        <v>0</v>
      </c>
      <c r="BG391" s="129">
        <f>IF(N391="zákl. přenesená",J391,0)</f>
        <v>0</v>
      </c>
      <c r="BH391" s="129">
        <f>IF(N391="sníž. přenesená",J391,0)</f>
        <v>0</v>
      </c>
      <c r="BI391" s="129">
        <f>IF(N391="nulová",J391,0)</f>
        <v>0</v>
      </c>
      <c r="BJ391" s="12" t="s">
        <v>75</v>
      </c>
      <c r="BK391" s="129">
        <f>ROUND(I391*H391,2)</f>
        <v>54398.1</v>
      </c>
      <c r="BL391" s="12" t="s">
        <v>106</v>
      </c>
      <c r="BM391" s="128" t="s">
        <v>723</v>
      </c>
    </row>
    <row r="392" spans="2:65" s="1" customFormat="1" ht="39">
      <c r="B392" s="24"/>
      <c r="D392" s="130" t="s">
        <v>114</v>
      </c>
      <c r="F392" s="131" t="s">
        <v>724</v>
      </c>
      <c r="L392" s="24"/>
      <c r="M392" s="132"/>
      <c r="T392" s="48"/>
      <c r="AT392" s="12" t="s">
        <v>114</v>
      </c>
      <c r="AU392" s="12" t="s">
        <v>75</v>
      </c>
    </row>
    <row r="393" spans="2:65" s="1" customFormat="1" ht="24.2" customHeight="1">
      <c r="B393" s="117"/>
      <c r="C393" s="118" t="s">
        <v>725</v>
      </c>
      <c r="D393" s="118" t="s">
        <v>108</v>
      </c>
      <c r="E393" s="119" t="s">
        <v>726</v>
      </c>
      <c r="F393" s="120" t="s">
        <v>727</v>
      </c>
      <c r="G393" s="121" t="s">
        <v>128</v>
      </c>
      <c r="H393" s="122">
        <v>30</v>
      </c>
      <c r="I393" s="123">
        <v>25.78</v>
      </c>
      <c r="J393" s="123">
        <f>ROUND(I393*H393,2)</f>
        <v>773.4</v>
      </c>
      <c r="K393" s="120" t="s">
        <v>112</v>
      </c>
      <c r="L393" s="24"/>
      <c r="M393" s="124" t="s">
        <v>1</v>
      </c>
      <c r="N393" s="125" t="s">
        <v>35</v>
      </c>
      <c r="O393" s="126">
        <v>2.9000000000000001E-2</v>
      </c>
      <c r="P393" s="126">
        <f>O393*H393</f>
        <v>0.87</v>
      </c>
      <c r="Q393" s="126">
        <v>0</v>
      </c>
      <c r="R393" s="126">
        <f>Q393*H393</f>
        <v>0</v>
      </c>
      <c r="S393" s="126">
        <v>0</v>
      </c>
      <c r="T393" s="127">
        <f>S393*H393</f>
        <v>0</v>
      </c>
      <c r="AR393" s="128" t="s">
        <v>106</v>
      </c>
      <c r="AT393" s="128" t="s">
        <v>108</v>
      </c>
      <c r="AU393" s="128" t="s">
        <v>75</v>
      </c>
      <c r="AY393" s="12" t="s">
        <v>107</v>
      </c>
      <c r="BE393" s="129">
        <f>IF(N393="základní",J393,0)</f>
        <v>773.4</v>
      </c>
      <c r="BF393" s="129">
        <f>IF(N393="snížená",J393,0)</f>
        <v>0</v>
      </c>
      <c r="BG393" s="129">
        <f>IF(N393="zákl. přenesená",J393,0)</f>
        <v>0</v>
      </c>
      <c r="BH393" s="129">
        <f>IF(N393="sníž. přenesená",J393,0)</f>
        <v>0</v>
      </c>
      <c r="BI393" s="129">
        <f>IF(N393="nulová",J393,0)</f>
        <v>0</v>
      </c>
      <c r="BJ393" s="12" t="s">
        <v>75</v>
      </c>
      <c r="BK393" s="129">
        <f>ROUND(I393*H393,2)</f>
        <v>773.4</v>
      </c>
      <c r="BL393" s="12" t="s">
        <v>106</v>
      </c>
      <c r="BM393" s="128" t="s">
        <v>728</v>
      </c>
    </row>
    <row r="394" spans="2:65" s="1" customFormat="1" ht="29.25">
      <c r="B394" s="24"/>
      <c r="D394" s="130" t="s">
        <v>114</v>
      </c>
      <c r="F394" s="131" t="s">
        <v>729</v>
      </c>
      <c r="L394" s="24"/>
      <c r="M394" s="132"/>
      <c r="T394" s="48"/>
      <c r="AT394" s="12" t="s">
        <v>114</v>
      </c>
      <c r="AU394" s="12" t="s">
        <v>75</v>
      </c>
    </row>
    <row r="395" spans="2:65" s="1" customFormat="1" ht="24.2" customHeight="1">
      <c r="B395" s="117"/>
      <c r="C395" s="118" t="s">
        <v>730</v>
      </c>
      <c r="D395" s="118" t="s">
        <v>108</v>
      </c>
      <c r="E395" s="119" t="s">
        <v>731</v>
      </c>
      <c r="F395" s="120" t="s">
        <v>732</v>
      </c>
      <c r="G395" s="121" t="s">
        <v>128</v>
      </c>
      <c r="H395" s="122">
        <v>1</v>
      </c>
      <c r="I395" s="123">
        <v>977.8</v>
      </c>
      <c r="J395" s="123">
        <f>ROUND(I395*H395,2)</f>
        <v>977.8</v>
      </c>
      <c r="K395" s="120" t="s">
        <v>112</v>
      </c>
      <c r="L395" s="24"/>
      <c r="M395" s="124" t="s">
        <v>1</v>
      </c>
      <c r="N395" s="125" t="s">
        <v>35</v>
      </c>
      <c r="O395" s="126">
        <v>1.1000000000000001</v>
      </c>
      <c r="P395" s="126">
        <f>O395*H395</f>
        <v>1.1000000000000001</v>
      </c>
      <c r="Q395" s="126">
        <v>0</v>
      </c>
      <c r="R395" s="126">
        <f>Q395*H395</f>
        <v>0</v>
      </c>
      <c r="S395" s="126">
        <v>0</v>
      </c>
      <c r="T395" s="127">
        <f>S395*H395</f>
        <v>0</v>
      </c>
      <c r="AR395" s="128" t="s">
        <v>106</v>
      </c>
      <c r="AT395" s="128" t="s">
        <v>108</v>
      </c>
      <c r="AU395" s="128" t="s">
        <v>75</v>
      </c>
      <c r="AY395" s="12" t="s">
        <v>107</v>
      </c>
      <c r="BE395" s="129">
        <f>IF(N395="základní",J395,0)</f>
        <v>977.8</v>
      </c>
      <c r="BF395" s="129">
        <f>IF(N395="snížená",J395,0)</f>
        <v>0</v>
      </c>
      <c r="BG395" s="129">
        <f>IF(N395="zákl. přenesená",J395,0)</f>
        <v>0</v>
      </c>
      <c r="BH395" s="129">
        <f>IF(N395="sníž. přenesená",J395,0)</f>
        <v>0</v>
      </c>
      <c r="BI395" s="129">
        <f>IF(N395="nulová",J395,0)</f>
        <v>0</v>
      </c>
      <c r="BJ395" s="12" t="s">
        <v>75</v>
      </c>
      <c r="BK395" s="129">
        <f>ROUND(I395*H395,2)</f>
        <v>977.8</v>
      </c>
      <c r="BL395" s="12" t="s">
        <v>106</v>
      </c>
      <c r="BM395" s="128" t="s">
        <v>733</v>
      </c>
    </row>
    <row r="396" spans="2:65" s="1" customFormat="1" ht="29.25">
      <c r="B396" s="24"/>
      <c r="D396" s="130" t="s">
        <v>114</v>
      </c>
      <c r="F396" s="131" t="s">
        <v>734</v>
      </c>
      <c r="L396" s="24"/>
      <c r="M396" s="132"/>
      <c r="T396" s="48"/>
      <c r="AT396" s="12" t="s">
        <v>114</v>
      </c>
      <c r="AU396" s="12" t="s">
        <v>75</v>
      </c>
    </row>
    <row r="397" spans="2:65" s="1" customFormat="1" ht="24.2" customHeight="1">
      <c r="B397" s="117"/>
      <c r="C397" s="118" t="s">
        <v>735</v>
      </c>
      <c r="D397" s="118" t="s">
        <v>108</v>
      </c>
      <c r="E397" s="119" t="s">
        <v>736</v>
      </c>
      <c r="F397" s="120" t="s">
        <v>737</v>
      </c>
      <c r="G397" s="121" t="s">
        <v>111</v>
      </c>
      <c r="H397" s="122">
        <v>1708</v>
      </c>
      <c r="I397" s="123">
        <v>122.67</v>
      </c>
      <c r="J397" s="123">
        <f>ROUND(I397*H397,2)</f>
        <v>209520.36</v>
      </c>
      <c r="K397" s="120" t="s">
        <v>112</v>
      </c>
      <c r="L397" s="24"/>
      <c r="M397" s="124" t="s">
        <v>1</v>
      </c>
      <c r="N397" s="125" t="s">
        <v>35</v>
      </c>
      <c r="O397" s="126">
        <v>0.13800000000000001</v>
      </c>
      <c r="P397" s="126">
        <f>O397*H397</f>
        <v>235.70400000000001</v>
      </c>
      <c r="Q397" s="126">
        <v>0</v>
      </c>
      <c r="R397" s="126">
        <f>Q397*H397</f>
        <v>0</v>
      </c>
      <c r="S397" s="126">
        <v>0</v>
      </c>
      <c r="T397" s="127">
        <f>S397*H397</f>
        <v>0</v>
      </c>
      <c r="AR397" s="128" t="s">
        <v>106</v>
      </c>
      <c r="AT397" s="128" t="s">
        <v>108</v>
      </c>
      <c r="AU397" s="128" t="s">
        <v>75</v>
      </c>
      <c r="AY397" s="12" t="s">
        <v>107</v>
      </c>
      <c r="BE397" s="129">
        <f>IF(N397="základní",J397,0)</f>
        <v>209520.36</v>
      </c>
      <c r="BF397" s="129">
        <f>IF(N397="snížená",J397,0)</f>
        <v>0</v>
      </c>
      <c r="BG397" s="129">
        <f>IF(N397="zákl. přenesená",J397,0)</f>
        <v>0</v>
      </c>
      <c r="BH397" s="129">
        <f>IF(N397="sníž. přenesená",J397,0)</f>
        <v>0</v>
      </c>
      <c r="BI397" s="129">
        <f>IF(N397="nulová",J397,0)</f>
        <v>0</v>
      </c>
      <c r="BJ397" s="12" t="s">
        <v>75</v>
      </c>
      <c r="BK397" s="129">
        <f>ROUND(I397*H397,2)</f>
        <v>209520.36</v>
      </c>
      <c r="BL397" s="12" t="s">
        <v>106</v>
      </c>
      <c r="BM397" s="128" t="s">
        <v>738</v>
      </c>
    </row>
    <row r="398" spans="2:65" s="1" customFormat="1" ht="19.5">
      <c r="B398" s="24"/>
      <c r="D398" s="130" t="s">
        <v>114</v>
      </c>
      <c r="F398" s="131" t="s">
        <v>737</v>
      </c>
      <c r="L398" s="24"/>
      <c r="M398" s="132"/>
      <c r="T398" s="48"/>
      <c r="AT398" s="12" t="s">
        <v>114</v>
      </c>
      <c r="AU398" s="12" t="s">
        <v>75</v>
      </c>
    </row>
    <row r="399" spans="2:65" s="1" customFormat="1" ht="24.2" customHeight="1">
      <c r="B399" s="117"/>
      <c r="C399" s="118" t="s">
        <v>739</v>
      </c>
      <c r="D399" s="118" t="s">
        <v>108</v>
      </c>
      <c r="E399" s="119" t="s">
        <v>740</v>
      </c>
      <c r="F399" s="120" t="s">
        <v>741</v>
      </c>
      <c r="G399" s="121" t="s">
        <v>111</v>
      </c>
      <c r="H399" s="122">
        <v>31</v>
      </c>
      <c r="I399" s="123">
        <v>524.46</v>
      </c>
      <c r="J399" s="123">
        <f>ROUND(I399*H399,2)</f>
        <v>16258.26</v>
      </c>
      <c r="K399" s="120" t="s">
        <v>112</v>
      </c>
      <c r="L399" s="24"/>
      <c r="M399" s="124" t="s">
        <v>1</v>
      </c>
      <c r="N399" s="125" t="s">
        <v>35</v>
      </c>
      <c r="O399" s="126">
        <v>0.59</v>
      </c>
      <c r="P399" s="126">
        <f>O399*H399</f>
        <v>18.29</v>
      </c>
      <c r="Q399" s="126">
        <v>0</v>
      </c>
      <c r="R399" s="126">
        <f>Q399*H399</f>
        <v>0</v>
      </c>
      <c r="S399" s="126">
        <v>0</v>
      </c>
      <c r="T399" s="127">
        <f>S399*H399</f>
        <v>0</v>
      </c>
      <c r="AR399" s="128" t="s">
        <v>106</v>
      </c>
      <c r="AT399" s="128" t="s">
        <v>108</v>
      </c>
      <c r="AU399" s="128" t="s">
        <v>75</v>
      </c>
      <c r="AY399" s="12" t="s">
        <v>107</v>
      </c>
      <c r="BE399" s="129">
        <f>IF(N399="základní",J399,0)</f>
        <v>16258.26</v>
      </c>
      <c r="BF399" s="129">
        <f>IF(N399="snížená",J399,0)</f>
        <v>0</v>
      </c>
      <c r="BG399" s="129">
        <f>IF(N399="zákl. přenesená",J399,0)</f>
        <v>0</v>
      </c>
      <c r="BH399" s="129">
        <f>IF(N399="sníž. přenesená",J399,0)</f>
        <v>0</v>
      </c>
      <c r="BI399" s="129">
        <f>IF(N399="nulová",J399,0)</f>
        <v>0</v>
      </c>
      <c r="BJ399" s="12" t="s">
        <v>75</v>
      </c>
      <c r="BK399" s="129">
        <f>ROUND(I399*H399,2)</f>
        <v>16258.26</v>
      </c>
      <c r="BL399" s="12" t="s">
        <v>106</v>
      </c>
      <c r="BM399" s="128" t="s">
        <v>742</v>
      </c>
    </row>
    <row r="400" spans="2:65" s="1" customFormat="1" ht="19.5">
      <c r="B400" s="24"/>
      <c r="D400" s="130" t="s">
        <v>114</v>
      </c>
      <c r="F400" s="131" t="s">
        <v>741</v>
      </c>
      <c r="L400" s="24"/>
      <c r="M400" s="132"/>
      <c r="T400" s="48"/>
      <c r="AT400" s="12" t="s">
        <v>114</v>
      </c>
      <c r="AU400" s="12" t="s">
        <v>75</v>
      </c>
    </row>
    <row r="401" spans="2:65" s="1" customFormat="1" ht="44.25" customHeight="1">
      <c r="B401" s="117"/>
      <c r="C401" s="133" t="s">
        <v>743</v>
      </c>
      <c r="D401" s="133" t="s">
        <v>125</v>
      </c>
      <c r="E401" s="134" t="s">
        <v>744</v>
      </c>
      <c r="F401" s="135" t="s">
        <v>745</v>
      </c>
      <c r="G401" s="136" t="s">
        <v>128</v>
      </c>
      <c r="H401" s="137">
        <v>4</v>
      </c>
      <c r="I401" s="138">
        <v>35400</v>
      </c>
      <c r="J401" s="138">
        <f>ROUND(I401*H401,2)</f>
        <v>141600</v>
      </c>
      <c r="K401" s="135" t="s">
        <v>112</v>
      </c>
      <c r="L401" s="139"/>
      <c r="M401" s="140" t="s">
        <v>1</v>
      </c>
      <c r="N401" s="141" t="s">
        <v>35</v>
      </c>
      <c r="O401" s="126">
        <v>0</v>
      </c>
      <c r="P401" s="126">
        <f>O401*H401</f>
        <v>0</v>
      </c>
      <c r="Q401" s="126">
        <v>0</v>
      </c>
      <c r="R401" s="126">
        <f>Q401*H401</f>
        <v>0</v>
      </c>
      <c r="S401" s="126">
        <v>0</v>
      </c>
      <c r="T401" s="127">
        <f>S401*H401</f>
        <v>0</v>
      </c>
      <c r="AR401" s="128" t="s">
        <v>129</v>
      </c>
      <c r="AT401" s="128" t="s">
        <v>125</v>
      </c>
      <c r="AU401" s="128" t="s">
        <v>75</v>
      </c>
      <c r="AY401" s="12" t="s">
        <v>107</v>
      </c>
      <c r="BE401" s="129">
        <f>IF(N401="základní",J401,0)</f>
        <v>141600</v>
      </c>
      <c r="BF401" s="129">
        <f>IF(N401="snížená",J401,0)</f>
        <v>0</v>
      </c>
      <c r="BG401" s="129">
        <f>IF(N401="zákl. přenesená",J401,0)</f>
        <v>0</v>
      </c>
      <c r="BH401" s="129">
        <f>IF(N401="sníž. přenesená",J401,0)</f>
        <v>0</v>
      </c>
      <c r="BI401" s="129">
        <f>IF(N401="nulová",J401,0)</f>
        <v>0</v>
      </c>
      <c r="BJ401" s="12" t="s">
        <v>75</v>
      </c>
      <c r="BK401" s="129">
        <f>ROUND(I401*H401,2)</f>
        <v>141600</v>
      </c>
      <c r="BL401" s="12" t="s">
        <v>106</v>
      </c>
      <c r="BM401" s="128" t="s">
        <v>746</v>
      </c>
    </row>
    <row r="402" spans="2:65" s="1" customFormat="1" ht="29.25">
      <c r="B402" s="24"/>
      <c r="D402" s="130" t="s">
        <v>114</v>
      </c>
      <c r="F402" s="131" t="s">
        <v>745</v>
      </c>
      <c r="L402" s="24"/>
      <c r="M402" s="132"/>
      <c r="T402" s="48"/>
      <c r="AT402" s="12" t="s">
        <v>114</v>
      </c>
      <c r="AU402" s="12" t="s">
        <v>75</v>
      </c>
    </row>
    <row r="403" spans="2:65" s="1" customFormat="1" ht="24.2" customHeight="1">
      <c r="B403" s="117"/>
      <c r="C403" s="133" t="s">
        <v>747</v>
      </c>
      <c r="D403" s="133" t="s">
        <v>125</v>
      </c>
      <c r="E403" s="134" t="s">
        <v>748</v>
      </c>
      <c r="F403" s="135" t="s">
        <v>749</v>
      </c>
      <c r="G403" s="136" t="s">
        <v>128</v>
      </c>
      <c r="H403" s="137">
        <v>4</v>
      </c>
      <c r="I403" s="138">
        <v>58400</v>
      </c>
      <c r="J403" s="138">
        <f>ROUND(I403*H403,2)</f>
        <v>233600</v>
      </c>
      <c r="K403" s="135" t="s">
        <v>112</v>
      </c>
      <c r="L403" s="139"/>
      <c r="M403" s="140" t="s">
        <v>1</v>
      </c>
      <c r="N403" s="141" t="s">
        <v>35</v>
      </c>
      <c r="O403" s="126">
        <v>0</v>
      </c>
      <c r="P403" s="126">
        <f>O403*H403</f>
        <v>0</v>
      </c>
      <c r="Q403" s="126">
        <v>0</v>
      </c>
      <c r="R403" s="126">
        <f>Q403*H403</f>
        <v>0</v>
      </c>
      <c r="S403" s="126">
        <v>0</v>
      </c>
      <c r="T403" s="127">
        <f>S403*H403</f>
        <v>0</v>
      </c>
      <c r="AR403" s="128" t="s">
        <v>129</v>
      </c>
      <c r="AT403" s="128" t="s">
        <v>125</v>
      </c>
      <c r="AU403" s="128" t="s">
        <v>75</v>
      </c>
      <c r="AY403" s="12" t="s">
        <v>107</v>
      </c>
      <c r="BE403" s="129">
        <f>IF(N403="základní",J403,0)</f>
        <v>233600</v>
      </c>
      <c r="BF403" s="129">
        <f>IF(N403="snížená",J403,0)</f>
        <v>0</v>
      </c>
      <c r="BG403" s="129">
        <f>IF(N403="zákl. přenesená",J403,0)</f>
        <v>0</v>
      </c>
      <c r="BH403" s="129">
        <f>IF(N403="sníž. přenesená",J403,0)</f>
        <v>0</v>
      </c>
      <c r="BI403" s="129">
        <f>IF(N403="nulová",J403,0)</f>
        <v>0</v>
      </c>
      <c r="BJ403" s="12" t="s">
        <v>75</v>
      </c>
      <c r="BK403" s="129">
        <f>ROUND(I403*H403,2)</f>
        <v>233600</v>
      </c>
      <c r="BL403" s="12" t="s">
        <v>106</v>
      </c>
      <c r="BM403" s="128" t="s">
        <v>750</v>
      </c>
    </row>
    <row r="404" spans="2:65" s="1" customFormat="1" ht="19.5">
      <c r="B404" s="24"/>
      <c r="D404" s="130" t="s">
        <v>114</v>
      </c>
      <c r="F404" s="131" t="s">
        <v>749</v>
      </c>
      <c r="L404" s="24"/>
      <c r="M404" s="132"/>
      <c r="T404" s="48"/>
      <c r="AT404" s="12" t="s">
        <v>114</v>
      </c>
      <c r="AU404" s="12" t="s">
        <v>75</v>
      </c>
    </row>
    <row r="405" spans="2:65" s="1" customFormat="1" ht="44.25" customHeight="1">
      <c r="B405" s="117"/>
      <c r="C405" s="133" t="s">
        <v>751</v>
      </c>
      <c r="D405" s="133" t="s">
        <v>125</v>
      </c>
      <c r="E405" s="134" t="s">
        <v>752</v>
      </c>
      <c r="F405" s="135" t="s">
        <v>753</v>
      </c>
      <c r="G405" s="136" t="s">
        <v>128</v>
      </c>
      <c r="H405" s="137">
        <v>2</v>
      </c>
      <c r="I405" s="138">
        <v>49500</v>
      </c>
      <c r="J405" s="138">
        <f>ROUND(I405*H405,2)</f>
        <v>99000</v>
      </c>
      <c r="K405" s="135" t="s">
        <v>112</v>
      </c>
      <c r="L405" s="139"/>
      <c r="M405" s="140" t="s">
        <v>1</v>
      </c>
      <c r="N405" s="141" t="s">
        <v>35</v>
      </c>
      <c r="O405" s="126">
        <v>0</v>
      </c>
      <c r="P405" s="126">
        <f>O405*H405</f>
        <v>0</v>
      </c>
      <c r="Q405" s="126">
        <v>0</v>
      </c>
      <c r="R405" s="126">
        <f>Q405*H405</f>
        <v>0</v>
      </c>
      <c r="S405" s="126">
        <v>0</v>
      </c>
      <c r="T405" s="127">
        <f>S405*H405</f>
        <v>0</v>
      </c>
      <c r="AR405" s="128" t="s">
        <v>129</v>
      </c>
      <c r="AT405" s="128" t="s">
        <v>125</v>
      </c>
      <c r="AU405" s="128" t="s">
        <v>75</v>
      </c>
      <c r="AY405" s="12" t="s">
        <v>107</v>
      </c>
      <c r="BE405" s="129">
        <f>IF(N405="základní",J405,0)</f>
        <v>99000</v>
      </c>
      <c r="BF405" s="129">
        <f>IF(N405="snížená",J405,0)</f>
        <v>0</v>
      </c>
      <c r="BG405" s="129">
        <f>IF(N405="zákl. přenesená",J405,0)</f>
        <v>0</v>
      </c>
      <c r="BH405" s="129">
        <f>IF(N405="sníž. přenesená",J405,0)</f>
        <v>0</v>
      </c>
      <c r="BI405" s="129">
        <f>IF(N405="nulová",J405,0)</f>
        <v>0</v>
      </c>
      <c r="BJ405" s="12" t="s">
        <v>75</v>
      </c>
      <c r="BK405" s="129">
        <f>ROUND(I405*H405,2)</f>
        <v>99000</v>
      </c>
      <c r="BL405" s="12" t="s">
        <v>106</v>
      </c>
      <c r="BM405" s="128" t="s">
        <v>754</v>
      </c>
    </row>
    <row r="406" spans="2:65" s="1" customFormat="1" ht="29.25">
      <c r="B406" s="24"/>
      <c r="D406" s="130" t="s">
        <v>114</v>
      </c>
      <c r="F406" s="131" t="s">
        <v>753</v>
      </c>
      <c r="L406" s="24"/>
      <c r="M406" s="132"/>
      <c r="T406" s="48"/>
      <c r="AT406" s="12" t="s">
        <v>114</v>
      </c>
      <c r="AU406" s="12" t="s">
        <v>75</v>
      </c>
    </row>
    <row r="407" spans="2:65" s="1" customFormat="1" ht="62.65" customHeight="1">
      <c r="B407" s="117"/>
      <c r="C407" s="133" t="s">
        <v>755</v>
      </c>
      <c r="D407" s="133" t="s">
        <v>125</v>
      </c>
      <c r="E407" s="134" t="s">
        <v>756</v>
      </c>
      <c r="F407" s="135" t="s">
        <v>757</v>
      </c>
      <c r="G407" s="136" t="s">
        <v>128</v>
      </c>
      <c r="H407" s="137">
        <v>4</v>
      </c>
      <c r="I407" s="138">
        <v>20600</v>
      </c>
      <c r="J407" s="138">
        <f>ROUND(I407*H407,2)</f>
        <v>82400</v>
      </c>
      <c r="K407" s="135" t="s">
        <v>112</v>
      </c>
      <c r="L407" s="139"/>
      <c r="M407" s="140" t="s">
        <v>1</v>
      </c>
      <c r="N407" s="141" t="s">
        <v>35</v>
      </c>
      <c r="O407" s="126">
        <v>0</v>
      </c>
      <c r="P407" s="126">
        <f>O407*H407</f>
        <v>0</v>
      </c>
      <c r="Q407" s="126">
        <v>0</v>
      </c>
      <c r="R407" s="126">
        <f>Q407*H407</f>
        <v>0</v>
      </c>
      <c r="S407" s="126">
        <v>0</v>
      </c>
      <c r="T407" s="127">
        <f>S407*H407</f>
        <v>0</v>
      </c>
      <c r="AR407" s="128" t="s">
        <v>129</v>
      </c>
      <c r="AT407" s="128" t="s">
        <v>125</v>
      </c>
      <c r="AU407" s="128" t="s">
        <v>75</v>
      </c>
      <c r="AY407" s="12" t="s">
        <v>107</v>
      </c>
      <c r="BE407" s="129">
        <f>IF(N407="základní",J407,0)</f>
        <v>82400</v>
      </c>
      <c r="BF407" s="129">
        <f>IF(N407="snížená",J407,0)</f>
        <v>0</v>
      </c>
      <c r="BG407" s="129">
        <f>IF(N407="zákl. přenesená",J407,0)</f>
        <v>0</v>
      </c>
      <c r="BH407" s="129">
        <f>IF(N407="sníž. přenesená",J407,0)</f>
        <v>0</v>
      </c>
      <c r="BI407" s="129">
        <f>IF(N407="nulová",J407,0)</f>
        <v>0</v>
      </c>
      <c r="BJ407" s="12" t="s">
        <v>75</v>
      </c>
      <c r="BK407" s="129">
        <f>ROUND(I407*H407,2)</f>
        <v>82400</v>
      </c>
      <c r="BL407" s="12" t="s">
        <v>106</v>
      </c>
      <c r="BM407" s="128" t="s">
        <v>758</v>
      </c>
    </row>
    <row r="408" spans="2:65" s="1" customFormat="1" ht="39">
      <c r="B408" s="24"/>
      <c r="D408" s="130" t="s">
        <v>114</v>
      </c>
      <c r="F408" s="131" t="s">
        <v>757</v>
      </c>
      <c r="L408" s="24"/>
      <c r="M408" s="132"/>
      <c r="T408" s="48"/>
      <c r="AT408" s="12" t="s">
        <v>114</v>
      </c>
      <c r="AU408" s="12" t="s">
        <v>75</v>
      </c>
    </row>
    <row r="409" spans="2:65" s="1" customFormat="1" ht="62.65" customHeight="1">
      <c r="B409" s="117"/>
      <c r="C409" s="133" t="s">
        <v>759</v>
      </c>
      <c r="D409" s="133" t="s">
        <v>125</v>
      </c>
      <c r="E409" s="134" t="s">
        <v>760</v>
      </c>
      <c r="F409" s="135" t="s">
        <v>761</v>
      </c>
      <c r="G409" s="136" t="s">
        <v>128</v>
      </c>
      <c r="H409" s="137">
        <v>4</v>
      </c>
      <c r="I409" s="138">
        <v>19400</v>
      </c>
      <c r="J409" s="138">
        <f>ROUND(I409*H409,2)</f>
        <v>77600</v>
      </c>
      <c r="K409" s="135" t="s">
        <v>112</v>
      </c>
      <c r="L409" s="139"/>
      <c r="M409" s="140" t="s">
        <v>1</v>
      </c>
      <c r="N409" s="141" t="s">
        <v>35</v>
      </c>
      <c r="O409" s="126">
        <v>0</v>
      </c>
      <c r="P409" s="126">
        <f>O409*H409</f>
        <v>0</v>
      </c>
      <c r="Q409" s="126">
        <v>0</v>
      </c>
      <c r="R409" s="126">
        <f>Q409*H409</f>
        <v>0</v>
      </c>
      <c r="S409" s="126">
        <v>0</v>
      </c>
      <c r="T409" s="127">
        <f>S409*H409</f>
        <v>0</v>
      </c>
      <c r="AR409" s="128" t="s">
        <v>129</v>
      </c>
      <c r="AT409" s="128" t="s">
        <v>125</v>
      </c>
      <c r="AU409" s="128" t="s">
        <v>75</v>
      </c>
      <c r="AY409" s="12" t="s">
        <v>107</v>
      </c>
      <c r="BE409" s="129">
        <f>IF(N409="základní",J409,0)</f>
        <v>77600</v>
      </c>
      <c r="BF409" s="129">
        <f>IF(N409="snížená",J409,0)</f>
        <v>0</v>
      </c>
      <c r="BG409" s="129">
        <f>IF(N409="zákl. přenesená",J409,0)</f>
        <v>0</v>
      </c>
      <c r="BH409" s="129">
        <f>IF(N409="sníž. přenesená",J409,0)</f>
        <v>0</v>
      </c>
      <c r="BI409" s="129">
        <f>IF(N409="nulová",J409,0)</f>
        <v>0</v>
      </c>
      <c r="BJ409" s="12" t="s">
        <v>75</v>
      </c>
      <c r="BK409" s="129">
        <f>ROUND(I409*H409,2)</f>
        <v>77600</v>
      </c>
      <c r="BL409" s="12" t="s">
        <v>106</v>
      </c>
      <c r="BM409" s="128" t="s">
        <v>762</v>
      </c>
    </row>
    <row r="410" spans="2:65" s="1" customFormat="1" ht="39">
      <c r="B410" s="24"/>
      <c r="D410" s="130" t="s">
        <v>114</v>
      </c>
      <c r="F410" s="131" t="s">
        <v>761</v>
      </c>
      <c r="L410" s="24"/>
      <c r="M410" s="132"/>
      <c r="T410" s="48"/>
      <c r="AT410" s="12" t="s">
        <v>114</v>
      </c>
      <c r="AU410" s="12" t="s">
        <v>75</v>
      </c>
    </row>
    <row r="411" spans="2:65" s="1" customFormat="1" ht="62.65" customHeight="1">
      <c r="B411" s="117"/>
      <c r="C411" s="133" t="s">
        <v>763</v>
      </c>
      <c r="D411" s="133" t="s">
        <v>125</v>
      </c>
      <c r="E411" s="134" t="s">
        <v>764</v>
      </c>
      <c r="F411" s="135" t="s">
        <v>765</v>
      </c>
      <c r="G411" s="136" t="s">
        <v>128</v>
      </c>
      <c r="H411" s="137">
        <v>2</v>
      </c>
      <c r="I411" s="138">
        <v>19200</v>
      </c>
      <c r="J411" s="138">
        <f>ROUND(I411*H411,2)</f>
        <v>38400</v>
      </c>
      <c r="K411" s="135" t="s">
        <v>112</v>
      </c>
      <c r="L411" s="139"/>
      <c r="M411" s="140" t="s">
        <v>1</v>
      </c>
      <c r="N411" s="141" t="s">
        <v>35</v>
      </c>
      <c r="O411" s="126">
        <v>0</v>
      </c>
      <c r="P411" s="126">
        <f>O411*H411</f>
        <v>0</v>
      </c>
      <c r="Q411" s="126">
        <v>0</v>
      </c>
      <c r="R411" s="126">
        <f>Q411*H411</f>
        <v>0</v>
      </c>
      <c r="S411" s="126">
        <v>0</v>
      </c>
      <c r="T411" s="127">
        <f>S411*H411</f>
        <v>0</v>
      </c>
      <c r="AR411" s="128" t="s">
        <v>129</v>
      </c>
      <c r="AT411" s="128" t="s">
        <v>125</v>
      </c>
      <c r="AU411" s="128" t="s">
        <v>75</v>
      </c>
      <c r="AY411" s="12" t="s">
        <v>107</v>
      </c>
      <c r="BE411" s="129">
        <f>IF(N411="základní",J411,0)</f>
        <v>38400</v>
      </c>
      <c r="BF411" s="129">
        <f>IF(N411="snížená",J411,0)</f>
        <v>0</v>
      </c>
      <c r="BG411" s="129">
        <f>IF(N411="zákl. přenesená",J411,0)</f>
        <v>0</v>
      </c>
      <c r="BH411" s="129">
        <f>IF(N411="sníž. přenesená",J411,0)</f>
        <v>0</v>
      </c>
      <c r="BI411" s="129">
        <f>IF(N411="nulová",J411,0)</f>
        <v>0</v>
      </c>
      <c r="BJ411" s="12" t="s">
        <v>75</v>
      </c>
      <c r="BK411" s="129">
        <f>ROUND(I411*H411,2)</f>
        <v>38400</v>
      </c>
      <c r="BL411" s="12" t="s">
        <v>106</v>
      </c>
      <c r="BM411" s="128" t="s">
        <v>766</v>
      </c>
    </row>
    <row r="412" spans="2:65" s="1" customFormat="1" ht="39">
      <c r="B412" s="24"/>
      <c r="D412" s="130" t="s">
        <v>114</v>
      </c>
      <c r="F412" s="131" t="s">
        <v>765</v>
      </c>
      <c r="L412" s="24"/>
      <c r="M412" s="132"/>
      <c r="T412" s="48"/>
      <c r="AT412" s="12" t="s">
        <v>114</v>
      </c>
      <c r="AU412" s="12" t="s">
        <v>75</v>
      </c>
    </row>
    <row r="413" spans="2:65" s="1" customFormat="1" ht="62.65" customHeight="1">
      <c r="B413" s="117"/>
      <c r="C413" s="133" t="s">
        <v>767</v>
      </c>
      <c r="D413" s="133" t="s">
        <v>125</v>
      </c>
      <c r="E413" s="134" t="s">
        <v>768</v>
      </c>
      <c r="F413" s="135" t="s">
        <v>769</v>
      </c>
      <c r="G413" s="136" t="s">
        <v>128</v>
      </c>
      <c r="H413" s="137">
        <v>88</v>
      </c>
      <c r="I413" s="138">
        <v>35400</v>
      </c>
      <c r="J413" s="138">
        <f>ROUND(I413*H413,2)</f>
        <v>3115200</v>
      </c>
      <c r="K413" s="135" t="s">
        <v>112</v>
      </c>
      <c r="L413" s="139"/>
      <c r="M413" s="140" t="s">
        <v>1</v>
      </c>
      <c r="N413" s="141" t="s">
        <v>35</v>
      </c>
      <c r="O413" s="126">
        <v>0</v>
      </c>
      <c r="P413" s="126">
        <f>O413*H413</f>
        <v>0</v>
      </c>
      <c r="Q413" s="126">
        <v>0</v>
      </c>
      <c r="R413" s="126">
        <f>Q413*H413</f>
        <v>0</v>
      </c>
      <c r="S413" s="126">
        <v>0</v>
      </c>
      <c r="T413" s="127">
        <f>S413*H413</f>
        <v>0</v>
      </c>
      <c r="AR413" s="128" t="s">
        <v>129</v>
      </c>
      <c r="AT413" s="128" t="s">
        <v>125</v>
      </c>
      <c r="AU413" s="128" t="s">
        <v>75</v>
      </c>
      <c r="AY413" s="12" t="s">
        <v>107</v>
      </c>
      <c r="BE413" s="129">
        <f>IF(N413="základní",J413,0)</f>
        <v>3115200</v>
      </c>
      <c r="BF413" s="129">
        <f>IF(N413="snížená",J413,0)</f>
        <v>0</v>
      </c>
      <c r="BG413" s="129">
        <f>IF(N413="zákl. přenesená",J413,0)</f>
        <v>0</v>
      </c>
      <c r="BH413" s="129">
        <f>IF(N413="sníž. přenesená",J413,0)</f>
        <v>0</v>
      </c>
      <c r="BI413" s="129">
        <f>IF(N413="nulová",J413,0)</f>
        <v>0</v>
      </c>
      <c r="BJ413" s="12" t="s">
        <v>75</v>
      </c>
      <c r="BK413" s="129">
        <f>ROUND(I413*H413,2)</f>
        <v>3115200</v>
      </c>
      <c r="BL413" s="12" t="s">
        <v>106</v>
      </c>
      <c r="BM413" s="128" t="s">
        <v>770</v>
      </c>
    </row>
    <row r="414" spans="2:65" s="1" customFormat="1" ht="39">
      <c r="B414" s="24"/>
      <c r="D414" s="130" t="s">
        <v>114</v>
      </c>
      <c r="F414" s="131" t="s">
        <v>769</v>
      </c>
      <c r="L414" s="24"/>
      <c r="M414" s="132"/>
      <c r="T414" s="48"/>
      <c r="AT414" s="12" t="s">
        <v>114</v>
      </c>
      <c r="AU414" s="12" t="s">
        <v>75</v>
      </c>
    </row>
    <row r="415" spans="2:65" s="1" customFormat="1" ht="49.15" customHeight="1">
      <c r="B415" s="117"/>
      <c r="C415" s="133" t="s">
        <v>771</v>
      </c>
      <c r="D415" s="133" t="s">
        <v>125</v>
      </c>
      <c r="E415" s="134" t="s">
        <v>772</v>
      </c>
      <c r="F415" s="135" t="s">
        <v>773</v>
      </c>
      <c r="G415" s="136" t="s">
        <v>128</v>
      </c>
      <c r="H415" s="137">
        <v>20</v>
      </c>
      <c r="I415" s="138">
        <v>1380</v>
      </c>
      <c r="J415" s="138">
        <f>ROUND(I415*H415,2)</f>
        <v>27600</v>
      </c>
      <c r="K415" s="135" t="s">
        <v>112</v>
      </c>
      <c r="L415" s="139"/>
      <c r="M415" s="140" t="s">
        <v>1</v>
      </c>
      <c r="N415" s="141" t="s">
        <v>35</v>
      </c>
      <c r="O415" s="126">
        <v>0</v>
      </c>
      <c r="P415" s="126">
        <f>O415*H415</f>
        <v>0</v>
      </c>
      <c r="Q415" s="126">
        <v>0</v>
      </c>
      <c r="R415" s="126">
        <f>Q415*H415</f>
        <v>0</v>
      </c>
      <c r="S415" s="126">
        <v>0</v>
      </c>
      <c r="T415" s="127">
        <f>S415*H415</f>
        <v>0</v>
      </c>
      <c r="AR415" s="128" t="s">
        <v>129</v>
      </c>
      <c r="AT415" s="128" t="s">
        <v>125</v>
      </c>
      <c r="AU415" s="128" t="s">
        <v>75</v>
      </c>
      <c r="AY415" s="12" t="s">
        <v>107</v>
      </c>
      <c r="BE415" s="129">
        <f>IF(N415="základní",J415,0)</f>
        <v>27600</v>
      </c>
      <c r="BF415" s="129">
        <f>IF(N415="snížená",J415,0)</f>
        <v>0</v>
      </c>
      <c r="BG415" s="129">
        <f>IF(N415="zákl. přenesená",J415,0)</f>
        <v>0</v>
      </c>
      <c r="BH415" s="129">
        <f>IF(N415="sníž. přenesená",J415,0)</f>
        <v>0</v>
      </c>
      <c r="BI415" s="129">
        <f>IF(N415="nulová",J415,0)</f>
        <v>0</v>
      </c>
      <c r="BJ415" s="12" t="s">
        <v>75</v>
      </c>
      <c r="BK415" s="129">
        <f>ROUND(I415*H415,2)</f>
        <v>27600</v>
      </c>
      <c r="BL415" s="12" t="s">
        <v>106</v>
      </c>
      <c r="BM415" s="128" t="s">
        <v>774</v>
      </c>
    </row>
    <row r="416" spans="2:65" s="1" customFormat="1" ht="29.25">
      <c r="B416" s="24"/>
      <c r="D416" s="130" t="s">
        <v>114</v>
      </c>
      <c r="F416" s="131" t="s">
        <v>773</v>
      </c>
      <c r="L416" s="24"/>
      <c r="M416" s="132"/>
      <c r="T416" s="48"/>
      <c r="AT416" s="12" t="s">
        <v>114</v>
      </c>
      <c r="AU416" s="12" t="s">
        <v>75</v>
      </c>
    </row>
    <row r="417" spans="2:65" s="1" customFormat="1" ht="24.2" customHeight="1">
      <c r="B417" s="117"/>
      <c r="C417" s="118" t="s">
        <v>775</v>
      </c>
      <c r="D417" s="118" t="s">
        <v>108</v>
      </c>
      <c r="E417" s="119" t="s">
        <v>776</v>
      </c>
      <c r="F417" s="120" t="s">
        <v>777</v>
      </c>
      <c r="G417" s="121" t="s">
        <v>128</v>
      </c>
      <c r="H417" s="122">
        <v>23</v>
      </c>
      <c r="I417" s="123">
        <v>5776.38</v>
      </c>
      <c r="J417" s="123">
        <f>ROUND(I417*H417,2)</f>
        <v>132856.74</v>
      </c>
      <c r="K417" s="120" t="s">
        <v>112</v>
      </c>
      <c r="L417" s="24"/>
      <c r="M417" s="124" t="s">
        <v>1</v>
      </c>
      <c r="N417" s="125" t="s">
        <v>35</v>
      </c>
      <c r="O417" s="126">
        <v>4.53</v>
      </c>
      <c r="P417" s="126">
        <f>O417*H417</f>
        <v>104.19000000000001</v>
      </c>
      <c r="Q417" s="126">
        <v>0</v>
      </c>
      <c r="R417" s="126">
        <f>Q417*H417</f>
        <v>0</v>
      </c>
      <c r="S417" s="126">
        <v>0</v>
      </c>
      <c r="T417" s="127">
        <f>S417*H417</f>
        <v>0</v>
      </c>
      <c r="AR417" s="128" t="s">
        <v>106</v>
      </c>
      <c r="AT417" s="128" t="s">
        <v>108</v>
      </c>
      <c r="AU417" s="128" t="s">
        <v>75</v>
      </c>
      <c r="AY417" s="12" t="s">
        <v>107</v>
      </c>
      <c r="BE417" s="129">
        <f>IF(N417="základní",J417,0)</f>
        <v>132856.74</v>
      </c>
      <c r="BF417" s="129">
        <f>IF(N417="snížená",J417,0)</f>
        <v>0</v>
      </c>
      <c r="BG417" s="129">
        <f>IF(N417="zákl. přenesená",J417,0)</f>
        <v>0</v>
      </c>
      <c r="BH417" s="129">
        <f>IF(N417="sníž. přenesená",J417,0)</f>
        <v>0</v>
      </c>
      <c r="BI417" s="129">
        <f>IF(N417="nulová",J417,0)</f>
        <v>0</v>
      </c>
      <c r="BJ417" s="12" t="s">
        <v>75</v>
      </c>
      <c r="BK417" s="129">
        <f>ROUND(I417*H417,2)</f>
        <v>132856.74</v>
      </c>
      <c r="BL417" s="12" t="s">
        <v>106</v>
      </c>
      <c r="BM417" s="128" t="s">
        <v>778</v>
      </c>
    </row>
    <row r="418" spans="2:65" s="1" customFormat="1" ht="39">
      <c r="B418" s="24"/>
      <c r="D418" s="130" t="s">
        <v>114</v>
      </c>
      <c r="F418" s="131" t="s">
        <v>779</v>
      </c>
      <c r="L418" s="24"/>
      <c r="M418" s="132"/>
      <c r="T418" s="48"/>
      <c r="AT418" s="12" t="s">
        <v>114</v>
      </c>
      <c r="AU418" s="12" t="s">
        <v>75</v>
      </c>
    </row>
    <row r="419" spans="2:65" s="1" customFormat="1" ht="24.2" customHeight="1">
      <c r="B419" s="117"/>
      <c r="C419" s="118" t="s">
        <v>780</v>
      </c>
      <c r="D419" s="118" t="s">
        <v>108</v>
      </c>
      <c r="E419" s="119" t="s">
        <v>781</v>
      </c>
      <c r="F419" s="120" t="s">
        <v>782</v>
      </c>
      <c r="G419" s="121" t="s">
        <v>128</v>
      </c>
      <c r="H419" s="122">
        <v>5</v>
      </c>
      <c r="I419" s="123">
        <v>25045.38</v>
      </c>
      <c r="J419" s="123">
        <f>ROUND(I419*H419,2)</f>
        <v>125226.9</v>
      </c>
      <c r="K419" s="120" t="s">
        <v>112</v>
      </c>
      <c r="L419" s="24"/>
      <c r="M419" s="124" t="s">
        <v>1</v>
      </c>
      <c r="N419" s="125" t="s">
        <v>35</v>
      </c>
      <c r="O419" s="126">
        <v>9</v>
      </c>
      <c r="P419" s="126">
        <f>O419*H419</f>
        <v>45</v>
      </c>
      <c r="Q419" s="126">
        <v>0</v>
      </c>
      <c r="R419" s="126">
        <f>Q419*H419</f>
        <v>0</v>
      </c>
      <c r="S419" s="126">
        <v>0</v>
      </c>
      <c r="T419" s="127">
        <f>S419*H419</f>
        <v>0</v>
      </c>
      <c r="AR419" s="128" t="s">
        <v>106</v>
      </c>
      <c r="AT419" s="128" t="s">
        <v>108</v>
      </c>
      <c r="AU419" s="128" t="s">
        <v>75</v>
      </c>
      <c r="AY419" s="12" t="s">
        <v>107</v>
      </c>
      <c r="BE419" s="129">
        <f>IF(N419="základní",J419,0)</f>
        <v>125226.9</v>
      </c>
      <c r="BF419" s="129">
        <f>IF(N419="snížená",J419,0)</f>
        <v>0</v>
      </c>
      <c r="BG419" s="129">
        <f>IF(N419="zákl. přenesená",J419,0)</f>
        <v>0</v>
      </c>
      <c r="BH419" s="129">
        <f>IF(N419="sníž. přenesená",J419,0)</f>
        <v>0</v>
      </c>
      <c r="BI419" s="129">
        <f>IF(N419="nulová",J419,0)</f>
        <v>0</v>
      </c>
      <c r="BJ419" s="12" t="s">
        <v>75</v>
      </c>
      <c r="BK419" s="129">
        <f>ROUND(I419*H419,2)</f>
        <v>125226.9</v>
      </c>
      <c r="BL419" s="12" t="s">
        <v>106</v>
      </c>
      <c r="BM419" s="128" t="s">
        <v>783</v>
      </c>
    </row>
    <row r="420" spans="2:65" s="1" customFormat="1" ht="68.25">
      <c r="B420" s="24"/>
      <c r="D420" s="130" t="s">
        <v>114</v>
      </c>
      <c r="F420" s="131" t="s">
        <v>784</v>
      </c>
      <c r="L420" s="24"/>
      <c r="M420" s="132"/>
      <c r="T420" s="48"/>
      <c r="AT420" s="12" t="s">
        <v>114</v>
      </c>
      <c r="AU420" s="12" t="s">
        <v>75</v>
      </c>
    </row>
    <row r="421" spans="2:65" s="1" customFormat="1" ht="16.5" customHeight="1">
      <c r="B421" s="117"/>
      <c r="C421" s="118" t="s">
        <v>785</v>
      </c>
      <c r="D421" s="118" t="s">
        <v>108</v>
      </c>
      <c r="E421" s="119" t="s">
        <v>786</v>
      </c>
      <c r="F421" s="120" t="s">
        <v>787</v>
      </c>
      <c r="G421" s="121" t="s">
        <v>128</v>
      </c>
      <c r="H421" s="122">
        <v>23</v>
      </c>
      <c r="I421" s="123">
        <v>2884.79</v>
      </c>
      <c r="J421" s="123">
        <f>ROUND(I421*H421,2)</f>
        <v>66350.17</v>
      </c>
      <c r="K421" s="120" t="s">
        <v>112</v>
      </c>
      <c r="L421" s="24"/>
      <c r="M421" s="124" t="s">
        <v>1</v>
      </c>
      <c r="N421" s="125" t="s">
        <v>35</v>
      </c>
      <c r="O421" s="126">
        <v>2.25</v>
      </c>
      <c r="P421" s="126">
        <f>O421*H421</f>
        <v>51.75</v>
      </c>
      <c r="Q421" s="126">
        <v>0</v>
      </c>
      <c r="R421" s="126">
        <f>Q421*H421</f>
        <v>0</v>
      </c>
      <c r="S421" s="126">
        <v>0</v>
      </c>
      <c r="T421" s="127">
        <f>S421*H421</f>
        <v>0</v>
      </c>
      <c r="AR421" s="128" t="s">
        <v>106</v>
      </c>
      <c r="AT421" s="128" t="s">
        <v>108</v>
      </c>
      <c r="AU421" s="128" t="s">
        <v>75</v>
      </c>
      <c r="AY421" s="12" t="s">
        <v>107</v>
      </c>
      <c r="BE421" s="129">
        <f>IF(N421="základní",J421,0)</f>
        <v>66350.17</v>
      </c>
      <c r="BF421" s="129">
        <f>IF(N421="snížená",J421,0)</f>
        <v>0</v>
      </c>
      <c r="BG421" s="129">
        <f>IF(N421="zákl. přenesená",J421,0)</f>
        <v>0</v>
      </c>
      <c r="BH421" s="129">
        <f>IF(N421="sníž. přenesená",J421,0)</f>
        <v>0</v>
      </c>
      <c r="BI421" s="129">
        <f>IF(N421="nulová",J421,0)</f>
        <v>0</v>
      </c>
      <c r="BJ421" s="12" t="s">
        <v>75</v>
      </c>
      <c r="BK421" s="129">
        <f>ROUND(I421*H421,2)</f>
        <v>66350.17</v>
      </c>
      <c r="BL421" s="12" t="s">
        <v>106</v>
      </c>
      <c r="BM421" s="128" t="s">
        <v>788</v>
      </c>
    </row>
    <row r="422" spans="2:65" s="1" customFormat="1" ht="29.25">
      <c r="B422" s="24"/>
      <c r="D422" s="130" t="s">
        <v>114</v>
      </c>
      <c r="F422" s="131" t="s">
        <v>789</v>
      </c>
      <c r="L422" s="24"/>
      <c r="M422" s="132"/>
      <c r="T422" s="48"/>
      <c r="AT422" s="12" t="s">
        <v>114</v>
      </c>
      <c r="AU422" s="12" t="s">
        <v>75</v>
      </c>
    </row>
    <row r="423" spans="2:65" s="1" customFormat="1" ht="16.5" customHeight="1">
      <c r="B423" s="117"/>
      <c r="C423" s="118" t="s">
        <v>790</v>
      </c>
      <c r="D423" s="118" t="s">
        <v>108</v>
      </c>
      <c r="E423" s="119" t="s">
        <v>791</v>
      </c>
      <c r="F423" s="120" t="s">
        <v>792</v>
      </c>
      <c r="G423" s="121" t="s">
        <v>128</v>
      </c>
      <c r="H423" s="122">
        <v>88</v>
      </c>
      <c r="I423" s="123">
        <v>1750.98</v>
      </c>
      <c r="J423" s="123">
        <f>ROUND(I423*H423,2)</f>
        <v>154086.24</v>
      </c>
      <c r="K423" s="120" t="s">
        <v>112</v>
      </c>
      <c r="L423" s="24"/>
      <c r="M423" s="124" t="s">
        <v>1</v>
      </c>
      <c r="N423" s="125" t="s">
        <v>35</v>
      </c>
      <c r="O423" s="126">
        <v>1.8</v>
      </c>
      <c r="P423" s="126">
        <f>O423*H423</f>
        <v>158.4</v>
      </c>
      <c r="Q423" s="126">
        <v>0</v>
      </c>
      <c r="R423" s="126">
        <f>Q423*H423</f>
        <v>0</v>
      </c>
      <c r="S423" s="126">
        <v>0</v>
      </c>
      <c r="T423" s="127">
        <f>S423*H423</f>
        <v>0</v>
      </c>
      <c r="AR423" s="128" t="s">
        <v>106</v>
      </c>
      <c r="AT423" s="128" t="s">
        <v>108</v>
      </c>
      <c r="AU423" s="128" t="s">
        <v>75</v>
      </c>
      <c r="AY423" s="12" t="s">
        <v>107</v>
      </c>
      <c r="BE423" s="129">
        <f>IF(N423="základní",J423,0)</f>
        <v>154086.24</v>
      </c>
      <c r="BF423" s="129">
        <f>IF(N423="snížená",J423,0)</f>
        <v>0</v>
      </c>
      <c r="BG423" s="129">
        <f>IF(N423="zákl. přenesená",J423,0)</f>
        <v>0</v>
      </c>
      <c r="BH423" s="129">
        <f>IF(N423="sníž. přenesená",J423,0)</f>
        <v>0</v>
      </c>
      <c r="BI423" s="129">
        <f>IF(N423="nulová",J423,0)</f>
        <v>0</v>
      </c>
      <c r="BJ423" s="12" t="s">
        <v>75</v>
      </c>
      <c r="BK423" s="129">
        <f>ROUND(I423*H423,2)</f>
        <v>154086.24</v>
      </c>
      <c r="BL423" s="12" t="s">
        <v>106</v>
      </c>
      <c r="BM423" s="128" t="s">
        <v>793</v>
      </c>
    </row>
    <row r="424" spans="2:65" s="1" customFormat="1" ht="29.25">
      <c r="B424" s="24"/>
      <c r="D424" s="130" t="s">
        <v>114</v>
      </c>
      <c r="F424" s="131" t="s">
        <v>794</v>
      </c>
      <c r="L424" s="24"/>
      <c r="M424" s="132"/>
      <c r="T424" s="48"/>
      <c r="AT424" s="12" t="s">
        <v>114</v>
      </c>
      <c r="AU424" s="12" t="s">
        <v>75</v>
      </c>
    </row>
    <row r="425" spans="2:65" s="1" customFormat="1" ht="24.2" customHeight="1">
      <c r="B425" s="117"/>
      <c r="C425" s="118" t="s">
        <v>795</v>
      </c>
      <c r="D425" s="118" t="s">
        <v>108</v>
      </c>
      <c r="E425" s="119" t="s">
        <v>796</v>
      </c>
      <c r="F425" s="120" t="s">
        <v>797</v>
      </c>
      <c r="G425" s="121" t="s">
        <v>128</v>
      </c>
      <c r="H425" s="122">
        <v>5</v>
      </c>
      <c r="I425" s="123">
        <v>711.13</v>
      </c>
      <c r="J425" s="123">
        <f>ROUND(I425*H425,2)</f>
        <v>3555.65</v>
      </c>
      <c r="K425" s="120" t="s">
        <v>112</v>
      </c>
      <c r="L425" s="24"/>
      <c r="M425" s="124" t="s">
        <v>1</v>
      </c>
      <c r="N425" s="125" t="s">
        <v>35</v>
      </c>
      <c r="O425" s="126">
        <v>0.8</v>
      </c>
      <c r="P425" s="126">
        <f>O425*H425</f>
        <v>4</v>
      </c>
      <c r="Q425" s="126">
        <v>0</v>
      </c>
      <c r="R425" s="126">
        <f>Q425*H425</f>
        <v>0</v>
      </c>
      <c r="S425" s="126">
        <v>0</v>
      </c>
      <c r="T425" s="127">
        <f>S425*H425</f>
        <v>0</v>
      </c>
      <c r="AR425" s="128" t="s">
        <v>106</v>
      </c>
      <c r="AT425" s="128" t="s">
        <v>108</v>
      </c>
      <c r="AU425" s="128" t="s">
        <v>75</v>
      </c>
      <c r="AY425" s="12" t="s">
        <v>107</v>
      </c>
      <c r="BE425" s="129">
        <f>IF(N425="základní",J425,0)</f>
        <v>3555.65</v>
      </c>
      <c r="BF425" s="129">
        <f>IF(N425="snížená",J425,0)</f>
        <v>0</v>
      </c>
      <c r="BG425" s="129">
        <f>IF(N425="zákl. přenesená",J425,0)</f>
        <v>0</v>
      </c>
      <c r="BH425" s="129">
        <f>IF(N425="sníž. přenesená",J425,0)</f>
        <v>0</v>
      </c>
      <c r="BI425" s="129">
        <f>IF(N425="nulová",J425,0)</f>
        <v>0</v>
      </c>
      <c r="BJ425" s="12" t="s">
        <v>75</v>
      </c>
      <c r="BK425" s="129">
        <f>ROUND(I425*H425,2)</f>
        <v>3555.65</v>
      </c>
      <c r="BL425" s="12" t="s">
        <v>106</v>
      </c>
      <c r="BM425" s="128" t="s">
        <v>798</v>
      </c>
    </row>
    <row r="426" spans="2:65" s="1" customFormat="1" ht="11.25">
      <c r="B426" s="24"/>
      <c r="D426" s="130" t="s">
        <v>114</v>
      </c>
      <c r="F426" s="131" t="s">
        <v>797</v>
      </c>
      <c r="L426" s="24"/>
      <c r="M426" s="132"/>
      <c r="T426" s="48"/>
      <c r="AT426" s="12" t="s">
        <v>114</v>
      </c>
      <c r="AU426" s="12" t="s">
        <v>75</v>
      </c>
    </row>
    <row r="427" spans="2:65" s="1" customFormat="1" ht="24.2" customHeight="1">
      <c r="B427" s="117"/>
      <c r="C427" s="118" t="s">
        <v>799</v>
      </c>
      <c r="D427" s="118" t="s">
        <v>108</v>
      </c>
      <c r="E427" s="119" t="s">
        <v>800</v>
      </c>
      <c r="F427" s="120" t="s">
        <v>801</v>
      </c>
      <c r="G427" s="121" t="s">
        <v>128</v>
      </c>
      <c r="H427" s="122">
        <v>7</v>
      </c>
      <c r="I427" s="123">
        <v>5252.94</v>
      </c>
      <c r="J427" s="123">
        <f>ROUND(I427*H427,2)</f>
        <v>36770.58</v>
      </c>
      <c r="K427" s="120" t="s">
        <v>112</v>
      </c>
      <c r="L427" s="24"/>
      <c r="M427" s="124" t="s">
        <v>1</v>
      </c>
      <c r="N427" s="125" t="s">
        <v>35</v>
      </c>
      <c r="O427" s="126">
        <v>5.4</v>
      </c>
      <c r="P427" s="126">
        <f>O427*H427</f>
        <v>37.800000000000004</v>
      </c>
      <c r="Q427" s="126">
        <v>0</v>
      </c>
      <c r="R427" s="126">
        <f>Q427*H427</f>
        <v>0</v>
      </c>
      <c r="S427" s="126">
        <v>0</v>
      </c>
      <c r="T427" s="127">
        <f>S427*H427</f>
        <v>0</v>
      </c>
      <c r="AR427" s="128" t="s">
        <v>106</v>
      </c>
      <c r="AT427" s="128" t="s">
        <v>108</v>
      </c>
      <c r="AU427" s="128" t="s">
        <v>75</v>
      </c>
      <c r="AY427" s="12" t="s">
        <v>107</v>
      </c>
      <c r="BE427" s="129">
        <f>IF(N427="základní",J427,0)</f>
        <v>36770.58</v>
      </c>
      <c r="BF427" s="129">
        <f>IF(N427="snížená",J427,0)</f>
        <v>0</v>
      </c>
      <c r="BG427" s="129">
        <f>IF(N427="zákl. přenesená",J427,0)</f>
        <v>0</v>
      </c>
      <c r="BH427" s="129">
        <f>IF(N427="sníž. přenesená",J427,0)</f>
        <v>0</v>
      </c>
      <c r="BI427" s="129">
        <f>IF(N427="nulová",J427,0)</f>
        <v>0</v>
      </c>
      <c r="BJ427" s="12" t="s">
        <v>75</v>
      </c>
      <c r="BK427" s="129">
        <f>ROUND(I427*H427,2)</f>
        <v>36770.58</v>
      </c>
      <c r="BL427" s="12" t="s">
        <v>106</v>
      </c>
      <c r="BM427" s="128" t="s">
        <v>802</v>
      </c>
    </row>
    <row r="428" spans="2:65" s="1" customFormat="1" ht="29.25">
      <c r="B428" s="24"/>
      <c r="D428" s="130" t="s">
        <v>114</v>
      </c>
      <c r="F428" s="131" t="s">
        <v>803</v>
      </c>
      <c r="L428" s="24"/>
      <c r="M428" s="132"/>
      <c r="T428" s="48"/>
      <c r="AT428" s="12" t="s">
        <v>114</v>
      </c>
      <c r="AU428" s="12" t="s">
        <v>75</v>
      </c>
    </row>
    <row r="429" spans="2:65" s="1" customFormat="1" ht="16.5" customHeight="1">
      <c r="B429" s="117"/>
      <c r="C429" s="118" t="s">
        <v>804</v>
      </c>
      <c r="D429" s="118" t="s">
        <v>108</v>
      </c>
      <c r="E429" s="119" t="s">
        <v>805</v>
      </c>
      <c r="F429" s="120" t="s">
        <v>806</v>
      </c>
      <c r="G429" s="121" t="s">
        <v>128</v>
      </c>
      <c r="H429" s="122">
        <v>2</v>
      </c>
      <c r="I429" s="123">
        <v>2920.68</v>
      </c>
      <c r="J429" s="123">
        <f>ROUND(I429*H429,2)</f>
        <v>5841.36</v>
      </c>
      <c r="K429" s="120" t="s">
        <v>112</v>
      </c>
      <c r="L429" s="24"/>
      <c r="M429" s="124" t="s">
        <v>1</v>
      </c>
      <c r="N429" s="125" t="s">
        <v>35</v>
      </c>
      <c r="O429" s="126">
        <v>1.468</v>
      </c>
      <c r="P429" s="126">
        <f>O429*H429</f>
        <v>2.9359999999999999</v>
      </c>
      <c r="Q429" s="126">
        <v>0</v>
      </c>
      <c r="R429" s="126">
        <f>Q429*H429</f>
        <v>0</v>
      </c>
      <c r="S429" s="126">
        <v>0</v>
      </c>
      <c r="T429" s="127">
        <f>S429*H429</f>
        <v>0</v>
      </c>
      <c r="AR429" s="128" t="s">
        <v>106</v>
      </c>
      <c r="AT429" s="128" t="s">
        <v>108</v>
      </c>
      <c r="AU429" s="128" t="s">
        <v>75</v>
      </c>
      <c r="AY429" s="12" t="s">
        <v>107</v>
      </c>
      <c r="BE429" s="129">
        <f>IF(N429="základní",J429,0)</f>
        <v>5841.36</v>
      </c>
      <c r="BF429" s="129">
        <f>IF(N429="snížená",J429,0)</f>
        <v>0</v>
      </c>
      <c r="BG429" s="129">
        <f>IF(N429="zákl. přenesená",J429,0)</f>
        <v>0</v>
      </c>
      <c r="BH429" s="129">
        <f>IF(N429="sníž. přenesená",J429,0)</f>
        <v>0</v>
      </c>
      <c r="BI429" s="129">
        <f>IF(N429="nulová",J429,0)</f>
        <v>0</v>
      </c>
      <c r="BJ429" s="12" t="s">
        <v>75</v>
      </c>
      <c r="BK429" s="129">
        <f>ROUND(I429*H429,2)</f>
        <v>5841.36</v>
      </c>
      <c r="BL429" s="12" t="s">
        <v>106</v>
      </c>
      <c r="BM429" s="128" t="s">
        <v>807</v>
      </c>
    </row>
    <row r="430" spans="2:65" s="1" customFormat="1" ht="19.5">
      <c r="B430" s="24"/>
      <c r="D430" s="130" t="s">
        <v>114</v>
      </c>
      <c r="F430" s="131" t="s">
        <v>808</v>
      </c>
      <c r="L430" s="24"/>
      <c r="M430" s="132"/>
      <c r="T430" s="48"/>
      <c r="AT430" s="12" t="s">
        <v>114</v>
      </c>
      <c r="AU430" s="12" t="s">
        <v>75</v>
      </c>
    </row>
    <row r="431" spans="2:65" s="1" customFormat="1" ht="21.75" customHeight="1">
      <c r="B431" s="117"/>
      <c r="C431" s="118" t="s">
        <v>809</v>
      </c>
      <c r="D431" s="118" t="s">
        <v>108</v>
      </c>
      <c r="E431" s="119" t="s">
        <v>810</v>
      </c>
      <c r="F431" s="120" t="s">
        <v>811</v>
      </c>
      <c r="G431" s="121" t="s">
        <v>128</v>
      </c>
      <c r="H431" s="122">
        <v>26</v>
      </c>
      <c r="I431" s="123">
        <v>4950.74</v>
      </c>
      <c r="J431" s="123">
        <f>ROUND(I431*H431,2)</f>
        <v>128719.24</v>
      </c>
      <c r="K431" s="120" t="s">
        <v>112</v>
      </c>
      <c r="L431" s="24"/>
      <c r="M431" s="124" t="s">
        <v>1</v>
      </c>
      <c r="N431" s="125" t="s">
        <v>35</v>
      </c>
      <c r="O431" s="126">
        <v>3.4060000000000001</v>
      </c>
      <c r="P431" s="126">
        <f>O431*H431</f>
        <v>88.555999999999997</v>
      </c>
      <c r="Q431" s="126">
        <v>0</v>
      </c>
      <c r="R431" s="126">
        <f>Q431*H431</f>
        <v>0</v>
      </c>
      <c r="S431" s="126">
        <v>0</v>
      </c>
      <c r="T431" s="127">
        <f>S431*H431</f>
        <v>0</v>
      </c>
      <c r="AR431" s="128" t="s">
        <v>106</v>
      </c>
      <c r="AT431" s="128" t="s">
        <v>108</v>
      </c>
      <c r="AU431" s="128" t="s">
        <v>75</v>
      </c>
      <c r="AY431" s="12" t="s">
        <v>107</v>
      </c>
      <c r="BE431" s="129">
        <f>IF(N431="základní",J431,0)</f>
        <v>128719.24</v>
      </c>
      <c r="BF431" s="129">
        <f>IF(N431="snížená",J431,0)</f>
        <v>0</v>
      </c>
      <c r="BG431" s="129">
        <f>IF(N431="zákl. přenesená",J431,0)</f>
        <v>0</v>
      </c>
      <c r="BH431" s="129">
        <f>IF(N431="sníž. přenesená",J431,0)</f>
        <v>0</v>
      </c>
      <c r="BI431" s="129">
        <f>IF(N431="nulová",J431,0)</f>
        <v>0</v>
      </c>
      <c r="BJ431" s="12" t="s">
        <v>75</v>
      </c>
      <c r="BK431" s="129">
        <f>ROUND(I431*H431,2)</f>
        <v>128719.24</v>
      </c>
      <c r="BL431" s="12" t="s">
        <v>106</v>
      </c>
      <c r="BM431" s="128" t="s">
        <v>812</v>
      </c>
    </row>
    <row r="432" spans="2:65" s="1" customFormat="1" ht="19.5">
      <c r="B432" s="24"/>
      <c r="D432" s="130" t="s">
        <v>114</v>
      </c>
      <c r="F432" s="131" t="s">
        <v>813</v>
      </c>
      <c r="L432" s="24"/>
      <c r="M432" s="132"/>
      <c r="T432" s="48"/>
      <c r="AT432" s="12" t="s">
        <v>114</v>
      </c>
      <c r="AU432" s="12" t="s">
        <v>75</v>
      </c>
    </row>
    <row r="433" spans="2:65" s="1" customFormat="1" ht="24.2" customHeight="1">
      <c r="B433" s="117"/>
      <c r="C433" s="118" t="s">
        <v>814</v>
      </c>
      <c r="D433" s="118" t="s">
        <v>108</v>
      </c>
      <c r="E433" s="119" t="s">
        <v>815</v>
      </c>
      <c r="F433" s="120" t="s">
        <v>816</v>
      </c>
      <c r="G433" s="121" t="s">
        <v>128</v>
      </c>
      <c r="H433" s="122">
        <v>10</v>
      </c>
      <c r="I433" s="123">
        <v>6292.22</v>
      </c>
      <c r="J433" s="123">
        <f>ROUND(I433*H433,2)</f>
        <v>62922.2</v>
      </c>
      <c r="K433" s="120" t="s">
        <v>112</v>
      </c>
      <c r="L433" s="24"/>
      <c r="M433" s="124" t="s">
        <v>1</v>
      </c>
      <c r="N433" s="125" t="s">
        <v>35</v>
      </c>
      <c r="O433" s="126">
        <v>4.1710000000000003</v>
      </c>
      <c r="P433" s="126">
        <f>O433*H433</f>
        <v>41.71</v>
      </c>
      <c r="Q433" s="126">
        <v>0</v>
      </c>
      <c r="R433" s="126">
        <f>Q433*H433</f>
        <v>0</v>
      </c>
      <c r="S433" s="126">
        <v>0</v>
      </c>
      <c r="T433" s="127">
        <f>S433*H433</f>
        <v>0</v>
      </c>
      <c r="AR433" s="128" t="s">
        <v>106</v>
      </c>
      <c r="AT433" s="128" t="s">
        <v>108</v>
      </c>
      <c r="AU433" s="128" t="s">
        <v>75</v>
      </c>
      <c r="AY433" s="12" t="s">
        <v>107</v>
      </c>
      <c r="BE433" s="129">
        <f>IF(N433="základní",J433,0)</f>
        <v>62922.2</v>
      </c>
      <c r="BF433" s="129">
        <f>IF(N433="snížená",J433,0)</f>
        <v>0</v>
      </c>
      <c r="BG433" s="129">
        <f>IF(N433="zákl. přenesená",J433,0)</f>
        <v>0</v>
      </c>
      <c r="BH433" s="129">
        <f>IF(N433="sníž. přenesená",J433,0)</f>
        <v>0</v>
      </c>
      <c r="BI433" s="129">
        <f>IF(N433="nulová",J433,0)</f>
        <v>0</v>
      </c>
      <c r="BJ433" s="12" t="s">
        <v>75</v>
      </c>
      <c r="BK433" s="129">
        <f>ROUND(I433*H433,2)</f>
        <v>62922.2</v>
      </c>
      <c r="BL433" s="12" t="s">
        <v>106</v>
      </c>
      <c r="BM433" s="128" t="s">
        <v>817</v>
      </c>
    </row>
    <row r="434" spans="2:65" s="1" customFormat="1" ht="19.5">
      <c r="B434" s="24"/>
      <c r="D434" s="130" t="s">
        <v>114</v>
      </c>
      <c r="F434" s="131" t="s">
        <v>818</v>
      </c>
      <c r="L434" s="24"/>
      <c r="M434" s="132"/>
      <c r="T434" s="48"/>
      <c r="AT434" s="12" t="s">
        <v>114</v>
      </c>
      <c r="AU434" s="12" t="s">
        <v>75</v>
      </c>
    </row>
    <row r="435" spans="2:65" s="1" customFormat="1" ht="24.2" customHeight="1">
      <c r="B435" s="117"/>
      <c r="C435" s="118" t="s">
        <v>819</v>
      </c>
      <c r="D435" s="118" t="s">
        <v>108</v>
      </c>
      <c r="E435" s="119" t="s">
        <v>820</v>
      </c>
      <c r="F435" s="120" t="s">
        <v>821</v>
      </c>
      <c r="G435" s="121" t="s">
        <v>207</v>
      </c>
      <c r="H435" s="122">
        <v>2</v>
      </c>
      <c r="I435" s="123">
        <v>389.34</v>
      </c>
      <c r="J435" s="123">
        <f>ROUND(I435*H435,2)</f>
        <v>778.68</v>
      </c>
      <c r="K435" s="120" t="s">
        <v>112</v>
      </c>
      <c r="L435" s="24"/>
      <c r="M435" s="124" t="s">
        <v>1</v>
      </c>
      <c r="N435" s="125" t="s">
        <v>35</v>
      </c>
      <c r="O435" s="126">
        <v>0.438</v>
      </c>
      <c r="P435" s="126">
        <f>O435*H435</f>
        <v>0.876</v>
      </c>
      <c r="Q435" s="126">
        <v>0</v>
      </c>
      <c r="R435" s="126">
        <f>Q435*H435</f>
        <v>0</v>
      </c>
      <c r="S435" s="126">
        <v>0</v>
      </c>
      <c r="T435" s="127">
        <f>S435*H435</f>
        <v>0</v>
      </c>
      <c r="AR435" s="128" t="s">
        <v>106</v>
      </c>
      <c r="AT435" s="128" t="s">
        <v>108</v>
      </c>
      <c r="AU435" s="128" t="s">
        <v>75</v>
      </c>
      <c r="AY435" s="12" t="s">
        <v>107</v>
      </c>
      <c r="BE435" s="129">
        <f>IF(N435="základní",J435,0)</f>
        <v>778.68</v>
      </c>
      <c r="BF435" s="129">
        <f>IF(N435="snížená",J435,0)</f>
        <v>0</v>
      </c>
      <c r="BG435" s="129">
        <f>IF(N435="zákl. přenesená",J435,0)</f>
        <v>0</v>
      </c>
      <c r="BH435" s="129">
        <f>IF(N435="sníž. přenesená",J435,0)</f>
        <v>0</v>
      </c>
      <c r="BI435" s="129">
        <f>IF(N435="nulová",J435,0)</f>
        <v>0</v>
      </c>
      <c r="BJ435" s="12" t="s">
        <v>75</v>
      </c>
      <c r="BK435" s="129">
        <f>ROUND(I435*H435,2)</f>
        <v>778.68</v>
      </c>
      <c r="BL435" s="12" t="s">
        <v>106</v>
      </c>
      <c r="BM435" s="128" t="s">
        <v>822</v>
      </c>
    </row>
    <row r="436" spans="2:65" s="1" customFormat="1" ht="19.5">
      <c r="B436" s="24"/>
      <c r="D436" s="130" t="s">
        <v>114</v>
      </c>
      <c r="F436" s="131" t="s">
        <v>821</v>
      </c>
      <c r="L436" s="24"/>
      <c r="M436" s="132"/>
      <c r="T436" s="48"/>
      <c r="AT436" s="12" t="s">
        <v>114</v>
      </c>
      <c r="AU436" s="12" t="s">
        <v>75</v>
      </c>
    </row>
    <row r="437" spans="2:65" s="1" customFormat="1" ht="24.2" customHeight="1">
      <c r="B437" s="117"/>
      <c r="C437" s="118" t="s">
        <v>823</v>
      </c>
      <c r="D437" s="118" t="s">
        <v>108</v>
      </c>
      <c r="E437" s="119" t="s">
        <v>824</v>
      </c>
      <c r="F437" s="120" t="s">
        <v>825</v>
      </c>
      <c r="G437" s="121" t="s">
        <v>128</v>
      </c>
      <c r="H437" s="122">
        <v>52</v>
      </c>
      <c r="I437" s="123">
        <v>366.55</v>
      </c>
      <c r="J437" s="123">
        <f>ROUND(I437*H437,2)</f>
        <v>19060.599999999999</v>
      </c>
      <c r="K437" s="120" t="s">
        <v>112</v>
      </c>
      <c r="L437" s="24"/>
      <c r="M437" s="124" t="s">
        <v>1</v>
      </c>
      <c r="N437" s="125" t="s">
        <v>35</v>
      </c>
      <c r="O437" s="126">
        <v>0.245</v>
      </c>
      <c r="P437" s="126">
        <f>O437*H437</f>
        <v>12.74</v>
      </c>
      <c r="Q437" s="126">
        <v>0</v>
      </c>
      <c r="R437" s="126">
        <f>Q437*H437</f>
        <v>0</v>
      </c>
      <c r="S437" s="126">
        <v>0</v>
      </c>
      <c r="T437" s="127">
        <f>S437*H437</f>
        <v>0</v>
      </c>
      <c r="AR437" s="128" t="s">
        <v>106</v>
      </c>
      <c r="AT437" s="128" t="s">
        <v>108</v>
      </c>
      <c r="AU437" s="128" t="s">
        <v>75</v>
      </c>
      <c r="AY437" s="12" t="s">
        <v>107</v>
      </c>
      <c r="BE437" s="129">
        <f>IF(N437="základní",J437,0)</f>
        <v>19060.599999999999</v>
      </c>
      <c r="BF437" s="129">
        <f>IF(N437="snížená",J437,0)</f>
        <v>0</v>
      </c>
      <c r="BG437" s="129">
        <f>IF(N437="zákl. přenesená",J437,0)</f>
        <v>0</v>
      </c>
      <c r="BH437" s="129">
        <f>IF(N437="sníž. přenesená",J437,0)</f>
        <v>0</v>
      </c>
      <c r="BI437" s="129">
        <f>IF(N437="nulová",J437,0)</f>
        <v>0</v>
      </c>
      <c r="BJ437" s="12" t="s">
        <v>75</v>
      </c>
      <c r="BK437" s="129">
        <f>ROUND(I437*H437,2)</f>
        <v>19060.599999999999</v>
      </c>
      <c r="BL437" s="12" t="s">
        <v>106</v>
      </c>
      <c r="BM437" s="128" t="s">
        <v>826</v>
      </c>
    </row>
    <row r="438" spans="2:65" s="1" customFormat="1" ht="19.5">
      <c r="B438" s="24"/>
      <c r="D438" s="130" t="s">
        <v>114</v>
      </c>
      <c r="F438" s="131" t="s">
        <v>825</v>
      </c>
      <c r="L438" s="24"/>
      <c r="M438" s="132"/>
      <c r="T438" s="48"/>
      <c r="AT438" s="12" t="s">
        <v>114</v>
      </c>
      <c r="AU438" s="12" t="s">
        <v>75</v>
      </c>
    </row>
    <row r="439" spans="2:65" s="1" customFormat="1" ht="24.2" customHeight="1">
      <c r="B439" s="117"/>
      <c r="C439" s="118" t="s">
        <v>827</v>
      </c>
      <c r="D439" s="118" t="s">
        <v>108</v>
      </c>
      <c r="E439" s="119" t="s">
        <v>828</v>
      </c>
      <c r="F439" s="120" t="s">
        <v>829</v>
      </c>
      <c r="G439" s="121" t="s">
        <v>128</v>
      </c>
      <c r="H439" s="122">
        <v>1</v>
      </c>
      <c r="I439" s="123">
        <v>42100</v>
      </c>
      <c r="J439" s="123">
        <f>ROUND(I439*H439,2)</f>
        <v>42100</v>
      </c>
      <c r="K439" s="120" t="s">
        <v>112</v>
      </c>
      <c r="L439" s="24"/>
      <c r="M439" s="124" t="s">
        <v>1</v>
      </c>
      <c r="N439" s="125" t="s">
        <v>35</v>
      </c>
      <c r="O439" s="126">
        <v>0</v>
      </c>
      <c r="P439" s="126">
        <f>O439*H439</f>
        <v>0</v>
      </c>
      <c r="Q439" s="126">
        <v>0</v>
      </c>
      <c r="R439" s="126">
        <f>Q439*H439</f>
        <v>0</v>
      </c>
      <c r="S439" s="126">
        <v>0</v>
      </c>
      <c r="T439" s="127">
        <f>S439*H439</f>
        <v>0</v>
      </c>
      <c r="AR439" s="128" t="s">
        <v>106</v>
      </c>
      <c r="AT439" s="128" t="s">
        <v>108</v>
      </c>
      <c r="AU439" s="128" t="s">
        <v>75</v>
      </c>
      <c r="AY439" s="12" t="s">
        <v>107</v>
      </c>
      <c r="BE439" s="129">
        <f>IF(N439="základní",J439,0)</f>
        <v>42100</v>
      </c>
      <c r="BF439" s="129">
        <f>IF(N439="snížená",J439,0)</f>
        <v>0</v>
      </c>
      <c r="BG439" s="129">
        <f>IF(N439="zákl. přenesená",J439,0)</f>
        <v>0</v>
      </c>
      <c r="BH439" s="129">
        <f>IF(N439="sníž. přenesená",J439,0)</f>
        <v>0</v>
      </c>
      <c r="BI439" s="129">
        <f>IF(N439="nulová",J439,0)</f>
        <v>0</v>
      </c>
      <c r="BJ439" s="12" t="s">
        <v>75</v>
      </c>
      <c r="BK439" s="129">
        <f>ROUND(I439*H439,2)</f>
        <v>42100</v>
      </c>
      <c r="BL439" s="12" t="s">
        <v>106</v>
      </c>
      <c r="BM439" s="128" t="s">
        <v>830</v>
      </c>
    </row>
    <row r="440" spans="2:65" s="1" customFormat="1" ht="19.5">
      <c r="B440" s="24"/>
      <c r="D440" s="130" t="s">
        <v>114</v>
      </c>
      <c r="F440" s="131" t="s">
        <v>829</v>
      </c>
      <c r="L440" s="24"/>
      <c r="M440" s="132"/>
      <c r="T440" s="48"/>
      <c r="AT440" s="12" t="s">
        <v>114</v>
      </c>
      <c r="AU440" s="12" t="s">
        <v>75</v>
      </c>
    </row>
    <row r="441" spans="2:65" s="1" customFormat="1" ht="21.75" customHeight="1">
      <c r="B441" s="117"/>
      <c r="C441" s="118" t="s">
        <v>831</v>
      </c>
      <c r="D441" s="118" t="s">
        <v>108</v>
      </c>
      <c r="E441" s="119" t="s">
        <v>832</v>
      </c>
      <c r="F441" s="120" t="s">
        <v>833</v>
      </c>
      <c r="G441" s="121" t="s">
        <v>128</v>
      </c>
      <c r="H441" s="122">
        <v>1</v>
      </c>
      <c r="I441" s="123">
        <v>868</v>
      </c>
      <c r="J441" s="123">
        <f>ROUND(I441*H441,2)</f>
        <v>868</v>
      </c>
      <c r="K441" s="120" t="s">
        <v>112</v>
      </c>
      <c r="L441" s="24"/>
      <c r="M441" s="124" t="s">
        <v>1</v>
      </c>
      <c r="N441" s="125" t="s">
        <v>35</v>
      </c>
      <c r="O441" s="126">
        <v>0</v>
      </c>
      <c r="P441" s="126">
        <f>O441*H441</f>
        <v>0</v>
      </c>
      <c r="Q441" s="126">
        <v>0</v>
      </c>
      <c r="R441" s="126">
        <f>Q441*H441</f>
        <v>0</v>
      </c>
      <c r="S441" s="126">
        <v>0</v>
      </c>
      <c r="T441" s="127">
        <f>S441*H441</f>
        <v>0</v>
      </c>
      <c r="AR441" s="128" t="s">
        <v>106</v>
      </c>
      <c r="AT441" s="128" t="s">
        <v>108</v>
      </c>
      <c r="AU441" s="128" t="s">
        <v>75</v>
      </c>
      <c r="AY441" s="12" t="s">
        <v>107</v>
      </c>
      <c r="BE441" s="129">
        <f>IF(N441="základní",J441,0)</f>
        <v>868</v>
      </c>
      <c r="BF441" s="129">
        <f>IF(N441="snížená",J441,0)</f>
        <v>0</v>
      </c>
      <c r="BG441" s="129">
        <f>IF(N441="zákl. přenesená",J441,0)</f>
        <v>0</v>
      </c>
      <c r="BH441" s="129">
        <f>IF(N441="sníž. přenesená",J441,0)</f>
        <v>0</v>
      </c>
      <c r="BI441" s="129">
        <f>IF(N441="nulová",J441,0)</f>
        <v>0</v>
      </c>
      <c r="BJ441" s="12" t="s">
        <v>75</v>
      </c>
      <c r="BK441" s="129">
        <f>ROUND(I441*H441,2)</f>
        <v>868</v>
      </c>
      <c r="BL441" s="12" t="s">
        <v>106</v>
      </c>
      <c r="BM441" s="128" t="s">
        <v>834</v>
      </c>
    </row>
    <row r="442" spans="2:65" s="1" customFormat="1" ht="11.25">
      <c r="B442" s="24"/>
      <c r="D442" s="130" t="s">
        <v>114</v>
      </c>
      <c r="F442" s="131" t="s">
        <v>833</v>
      </c>
      <c r="L442" s="24"/>
      <c r="M442" s="132"/>
      <c r="T442" s="48"/>
      <c r="AT442" s="12" t="s">
        <v>114</v>
      </c>
      <c r="AU442" s="12" t="s">
        <v>75</v>
      </c>
    </row>
    <row r="443" spans="2:65" s="1" customFormat="1" ht="37.9" customHeight="1">
      <c r="B443" s="117"/>
      <c r="C443" s="133" t="s">
        <v>835</v>
      </c>
      <c r="D443" s="133" t="s">
        <v>125</v>
      </c>
      <c r="E443" s="134" t="s">
        <v>836</v>
      </c>
      <c r="F443" s="135" t="s">
        <v>837</v>
      </c>
      <c r="G443" s="136" t="s">
        <v>128</v>
      </c>
      <c r="H443" s="137">
        <v>3</v>
      </c>
      <c r="I443" s="138">
        <v>600900</v>
      </c>
      <c r="J443" s="138">
        <f>ROUND(I443*H443,2)</f>
        <v>1802700</v>
      </c>
      <c r="K443" s="135" t="s">
        <v>112</v>
      </c>
      <c r="L443" s="139"/>
      <c r="M443" s="140" t="s">
        <v>1</v>
      </c>
      <c r="N443" s="141" t="s">
        <v>35</v>
      </c>
      <c r="O443" s="126">
        <v>0</v>
      </c>
      <c r="P443" s="126">
        <f>O443*H443</f>
        <v>0</v>
      </c>
      <c r="Q443" s="126">
        <v>0</v>
      </c>
      <c r="R443" s="126">
        <f>Q443*H443</f>
        <v>0</v>
      </c>
      <c r="S443" s="126">
        <v>0</v>
      </c>
      <c r="T443" s="127">
        <f>S443*H443</f>
        <v>0</v>
      </c>
      <c r="AR443" s="128" t="s">
        <v>129</v>
      </c>
      <c r="AT443" s="128" t="s">
        <v>125</v>
      </c>
      <c r="AU443" s="128" t="s">
        <v>75</v>
      </c>
      <c r="AY443" s="12" t="s">
        <v>107</v>
      </c>
      <c r="BE443" s="129">
        <f>IF(N443="základní",J443,0)</f>
        <v>1802700</v>
      </c>
      <c r="BF443" s="129">
        <f>IF(N443="snížená",J443,0)</f>
        <v>0</v>
      </c>
      <c r="BG443" s="129">
        <f>IF(N443="zákl. přenesená",J443,0)</f>
        <v>0</v>
      </c>
      <c r="BH443" s="129">
        <f>IF(N443="sníž. přenesená",J443,0)</f>
        <v>0</v>
      </c>
      <c r="BI443" s="129">
        <f>IF(N443="nulová",J443,0)</f>
        <v>0</v>
      </c>
      <c r="BJ443" s="12" t="s">
        <v>75</v>
      </c>
      <c r="BK443" s="129">
        <f>ROUND(I443*H443,2)</f>
        <v>1802700</v>
      </c>
      <c r="BL443" s="12" t="s">
        <v>106</v>
      </c>
      <c r="BM443" s="128" t="s">
        <v>838</v>
      </c>
    </row>
    <row r="444" spans="2:65" s="1" customFormat="1" ht="19.5">
      <c r="B444" s="24"/>
      <c r="D444" s="130" t="s">
        <v>114</v>
      </c>
      <c r="F444" s="131" t="s">
        <v>837</v>
      </c>
      <c r="L444" s="24"/>
      <c r="M444" s="132"/>
      <c r="T444" s="48"/>
      <c r="AT444" s="12" t="s">
        <v>114</v>
      </c>
      <c r="AU444" s="12" t="s">
        <v>75</v>
      </c>
    </row>
    <row r="445" spans="2:65" s="1" customFormat="1" ht="49.15" customHeight="1">
      <c r="B445" s="117"/>
      <c r="C445" s="133" t="s">
        <v>839</v>
      </c>
      <c r="D445" s="133" t="s">
        <v>125</v>
      </c>
      <c r="E445" s="134" t="s">
        <v>840</v>
      </c>
      <c r="F445" s="135" t="s">
        <v>841</v>
      </c>
      <c r="G445" s="136" t="s">
        <v>128</v>
      </c>
      <c r="H445" s="137">
        <v>2</v>
      </c>
      <c r="I445" s="138">
        <v>385800</v>
      </c>
      <c r="J445" s="138">
        <f>ROUND(I445*H445,2)</f>
        <v>771600</v>
      </c>
      <c r="K445" s="135" t="s">
        <v>112</v>
      </c>
      <c r="L445" s="139"/>
      <c r="M445" s="140" t="s">
        <v>1</v>
      </c>
      <c r="N445" s="141" t="s">
        <v>35</v>
      </c>
      <c r="O445" s="126">
        <v>0</v>
      </c>
      <c r="P445" s="126">
        <f>O445*H445</f>
        <v>0</v>
      </c>
      <c r="Q445" s="126">
        <v>0</v>
      </c>
      <c r="R445" s="126">
        <f>Q445*H445</f>
        <v>0</v>
      </c>
      <c r="S445" s="126">
        <v>0</v>
      </c>
      <c r="T445" s="127">
        <f>S445*H445</f>
        <v>0</v>
      </c>
      <c r="AR445" s="128" t="s">
        <v>129</v>
      </c>
      <c r="AT445" s="128" t="s">
        <v>125</v>
      </c>
      <c r="AU445" s="128" t="s">
        <v>75</v>
      </c>
      <c r="AY445" s="12" t="s">
        <v>107</v>
      </c>
      <c r="BE445" s="129">
        <f>IF(N445="základní",J445,0)</f>
        <v>771600</v>
      </c>
      <c r="BF445" s="129">
        <f>IF(N445="snížená",J445,0)</f>
        <v>0</v>
      </c>
      <c r="BG445" s="129">
        <f>IF(N445="zákl. přenesená",J445,0)</f>
        <v>0</v>
      </c>
      <c r="BH445" s="129">
        <f>IF(N445="sníž. přenesená",J445,0)</f>
        <v>0</v>
      </c>
      <c r="BI445" s="129">
        <f>IF(N445="nulová",J445,0)</f>
        <v>0</v>
      </c>
      <c r="BJ445" s="12" t="s">
        <v>75</v>
      </c>
      <c r="BK445" s="129">
        <f>ROUND(I445*H445,2)</f>
        <v>771600</v>
      </c>
      <c r="BL445" s="12" t="s">
        <v>106</v>
      </c>
      <c r="BM445" s="128" t="s">
        <v>842</v>
      </c>
    </row>
    <row r="446" spans="2:65" s="1" customFormat="1" ht="29.25">
      <c r="B446" s="24"/>
      <c r="D446" s="130" t="s">
        <v>114</v>
      </c>
      <c r="F446" s="131" t="s">
        <v>841</v>
      </c>
      <c r="L446" s="24"/>
      <c r="M446" s="132"/>
      <c r="T446" s="48"/>
      <c r="AT446" s="12" t="s">
        <v>114</v>
      </c>
      <c r="AU446" s="12" t="s">
        <v>75</v>
      </c>
    </row>
    <row r="447" spans="2:65" s="1" customFormat="1" ht="24.2" customHeight="1">
      <c r="B447" s="117"/>
      <c r="C447" s="133" t="s">
        <v>843</v>
      </c>
      <c r="D447" s="133" t="s">
        <v>125</v>
      </c>
      <c r="E447" s="134" t="s">
        <v>844</v>
      </c>
      <c r="F447" s="135" t="s">
        <v>845</v>
      </c>
      <c r="G447" s="136" t="s">
        <v>128</v>
      </c>
      <c r="H447" s="137">
        <v>2</v>
      </c>
      <c r="I447" s="138">
        <v>17400</v>
      </c>
      <c r="J447" s="138">
        <f>ROUND(I447*H447,2)</f>
        <v>34800</v>
      </c>
      <c r="K447" s="135" t="s">
        <v>112</v>
      </c>
      <c r="L447" s="139"/>
      <c r="M447" s="140" t="s">
        <v>1</v>
      </c>
      <c r="N447" s="141" t="s">
        <v>35</v>
      </c>
      <c r="O447" s="126">
        <v>0</v>
      </c>
      <c r="P447" s="126">
        <f>O447*H447</f>
        <v>0</v>
      </c>
      <c r="Q447" s="126">
        <v>0</v>
      </c>
      <c r="R447" s="126">
        <f>Q447*H447</f>
        <v>0</v>
      </c>
      <c r="S447" s="126">
        <v>0</v>
      </c>
      <c r="T447" s="127">
        <f>S447*H447</f>
        <v>0</v>
      </c>
      <c r="AR447" s="128" t="s">
        <v>129</v>
      </c>
      <c r="AT447" s="128" t="s">
        <v>125</v>
      </c>
      <c r="AU447" s="128" t="s">
        <v>75</v>
      </c>
      <c r="AY447" s="12" t="s">
        <v>107</v>
      </c>
      <c r="BE447" s="129">
        <f>IF(N447="základní",J447,0)</f>
        <v>34800</v>
      </c>
      <c r="BF447" s="129">
        <f>IF(N447="snížená",J447,0)</f>
        <v>0</v>
      </c>
      <c r="BG447" s="129">
        <f>IF(N447="zákl. přenesená",J447,0)</f>
        <v>0</v>
      </c>
      <c r="BH447" s="129">
        <f>IF(N447="sníž. přenesená",J447,0)</f>
        <v>0</v>
      </c>
      <c r="BI447" s="129">
        <f>IF(N447="nulová",J447,0)</f>
        <v>0</v>
      </c>
      <c r="BJ447" s="12" t="s">
        <v>75</v>
      </c>
      <c r="BK447" s="129">
        <f>ROUND(I447*H447,2)</f>
        <v>34800</v>
      </c>
      <c r="BL447" s="12" t="s">
        <v>106</v>
      </c>
      <c r="BM447" s="128" t="s">
        <v>846</v>
      </c>
    </row>
    <row r="448" spans="2:65" s="1" customFormat="1" ht="19.5">
      <c r="B448" s="24"/>
      <c r="D448" s="130" t="s">
        <v>114</v>
      </c>
      <c r="F448" s="131" t="s">
        <v>845</v>
      </c>
      <c r="L448" s="24"/>
      <c r="M448" s="132"/>
      <c r="T448" s="48"/>
      <c r="AT448" s="12" t="s">
        <v>114</v>
      </c>
      <c r="AU448" s="12" t="s">
        <v>75</v>
      </c>
    </row>
    <row r="449" spans="2:65" s="1" customFormat="1" ht="24.2" customHeight="1">
      <c r="B449" s="117"/>
      <c r="C449" s="133" t="s">
        <v>847</v>
      </c>
      <c r="D449" s="133" t="s">
        <v>125</v>
      </c>
      <c r="E449" s="134" t="s">
        <v>848</v>
      </c>
      <c r="F449" s="135" t="s">
        <v>849</v>
      </c>
      <c r="G449" s="136" t="s">
        <v>128</v>
      </c>
      <c r="H449" s="137">
        <v>2</v>
      </c>
      <c r="I449" s="138">
        <v>36100</v>
      </c>
      <c r="J449" s="138">
        <f>ROUND(I449*H449,2)</f>
        <v>72200</v>
      </c>
      <c r="K449" s="135" t="s">
        <v>112</v>
      </c>
      <c r="L449" s="139"/>
      <c r="M449" s="140" t="s">
        <v>1</v>
      </c>
      <c r="N449" s="141" t="s">
        <v>35</v>
      </c>
      <c r="O449" s="126">
        <v>0</v>
      </c>
      <c r="P449" s="126">
        <f>O449*H449</f>
        <v>0</v>
      </c>
      <c r="Q449" s="126">
        <v>0</v>
      </c>
      <c r="R449" s="126">
        <f>Q449*H449</f>
        <v>0</v>
      </c>
      <c r="S449" s="126">
        <v>0</v>
      </c>
      <c r="T449" s="127">
        <f>S449*H449</f>
        <v>0</v>
      </c>
      <c r="AR449" s="128" t="s">
        <v>129</v>
      </c>
      <c r="AT449" s="128" t="s">
        <v>125</v>
      </c>
      <c r="AU449" s="128" t="s">
        <v>75</v>
      </c>
      <c r="AY449" s="12" t="s">
        <v>107</v>
      </c>
      <c r="BE449" s="129">
        <f>IF(N449="základní",J449,0)</f>
        <v>72200</v>
      </c>
      <c r="BF449" s="129">
        <f>IF(N449="snížená",J449,0)</f>
        <v>0</v>
      </c>
      <c r="BG449" s="129">
        <f>IF(N449="zákl. přenesená",J449,0)</f>
        <v>0</v>
      </c>
      <c r="BH449" s="129">
        <f>IF(N449="sníž. přenesená",J449,0)</f>
        <v>0</v>
      </c>
      <c r="BI449" s="129">
        <f>IF(N449="nulová",J449,0)</f>
        <v>0</v>
      </c>
      <c r="BJ449" s="12" t="s">
        <v>75</v>
      </c>
      <c r="BK449" s="129">
        <f>ROUND(I449*H449,2)</f>
        <v>72200</v>
      </c>
      <c r="BL449" s="12" t="s">
        <v>106</v>
      </c>
      <c r="BM449" s="128" t="s">
        <v>850</v>
      </c>
    </row>
    <row r="450" spans="2:65" s="1" customFormat="1" ht="19.5">
      <c r="B450" s="24"/>
      <c r="D450" s="130" t="s">
        <v>114</v>
      </c>
      <c r="F450" s="131" t="s">
        <v>849</v>
      </c>
      <c r="L450" s="24"/>
      <c r="M450" s="132"/>
      <c r="T450" s="48"/>
      <c r="AT450" s="12" t="s">
        <v>114</v>
      </c>
      <c r="AU450" s="12" t="s">
        <v>75</v>
      </c>
    </row>
    <row r="451" spans="2:65" s="1" customFormat="1" ht="21.75" customHeight="1">
      <c r="B451" s="117"/>
      <c r="C451" s="133" t="s">
        <v>851</v>
      </c>
      <c r="D451" s="133" t="s">
        <v>125</v>
      </c>
      <c r="E451" s="134" t="s">
        <v>852</v>
      </c>
      <c r="F451" s="135" t="s">
        <v>853</v>
      </c>
      <c r="G451" s="136" t="s">
        <v>128</v>
      </c>
      <c r="H451" s="137">
        <v>2</v>
      </c>
      <c r="I451" s="138">
        <v>6300</v>
      </c>
      <c r="J451" s="138">
        <f>ROUND(I451*H451,2)</f>
        <v>12600</v>
      </c>
      <c r="K451" s="135" t="s">
        <v>112</v>
      </c>
      <c r="L451" s="139"/>
      <c r="M451" s="140" t="s">
        <v>1</v>
      </c>
      <c r="N451" s="141" t="s">
        <v>35</v>
      </c>
      <c r="O451" s="126">
        <v>0</v>
      </c>
      <c r="P451" s="126">
        <f>O451*H451</f>
        <v>0</v>
      </c>
      <c r="Q451" s="126">
        <v>0</v>
      </c>
      <c r="R451" s="126">
        <f>Q451*H451</f>
        <v>0</v>
      </c>
      <c r="S451" s="126">
        <v>0</v>
      </c>
      <c r="T451" s="127">
        <f>S451*H451</f>
        <v>0</v>
      </c>
      <c r="AR451" s="128" t="s">
        <v>129</v>
      </c>
      <c r="AT451" s="128" t="s">
        <v>125</v>
      </c>
      <c r="AU451" s="128" t="s">
        <v>75</v>
      </c>
      <c r="AY451" s="12" t="s">
        <v>107</v>
      </c>
      <c r="BE451" s="129">
        <f>IF(N451="základní",J451,0)</f>
        <v>12600</v>
      </c>
      <c r="BF451" s="129">
        <f>IF(N451="snížená",J451,0)</f>
        <v>0</v>
      </c>
      <c r="BG451" s="129">
        <f>IF(N451="zákl. přenesená",J451,0)</f>
        <v>0</v>
      </c>
      <c r="BH451" s="129">
        <f>IF(N451="sníž. přenesená",J451,0)</f>
        <v>0</v>
      </c>
      <c r="BI451" s="129">
        <f>IF(N451="nulová",J451,0)</f>
        <v>0</v>
      </c>
      <c r="BJ451" s="12" t="s">
        <v>75</v>
      </c>
      <c r="BK451" s="129">
        <f>ROUND(I451*H451,2)</f>
        <v>12600</v>
      </c>
      <c r="BL451" s="12" t="s">
        <v>106</v>
      </c>
      <c r="BM451" s="128" t="s">
        <v>854</v>
      </c>
    </row>
    <row r="452" spans="2:65" s="1" customFormat="1" ht="11.25">
      <c r="B452" s="24"/>
      <c r="D452" s="130" t="s">
        <v>114</v>
      </c>
      <c r="F452" s="131" t="s">
        <v>853</v>
      </c>
      <c r="L452" s="24"/>
      <c r="M452" s="132"/>
      <c r="T452" s="48"/>
      <c r="AT452" s="12" t="s">
        <v>114</v>
      </c>
      <c r="AU452" s="12" t="s">
        <v>75</v>
      </c>
    </row>
    <row r="453" spans="2:65" s="1" customFormat="1" ht="24.2" customHeight="1">
      <c r="B453" s="117"/>
      <c r="C453" s="133" t="s">
        <v>855</v>
      </c>
      <c r="D453" s="133" t="s">
        <v>125</v>
      </c>
      <c r="E453" s="134" t="s">
        <v>856</v>
      </c>
      <c r="F453" s="135" t="s">
        <v>857</v>
      </c>
      <c r="G453" s="136" t="s">
        <v>128</v>
      </c>
      <c r="H453" s="137">
        <v>2</v>
      </c>
      <c r="I453" s="138">
        <v>3630</v>
      </c>
      <c r="J453" s="138">
        <f>ROUND(I453*H453,2)</f>
        <v>7260</v>
      </c>
      <c r="K453" s="135" t="s">
        <v>112</v>
      </c>
      <c r="L453" s="139"/>
      <c r="M453" s="140" t="s">
        <v>1</v>
      </c>
      <c r="N453" s="141" t="s">
        <v>35</v>
      </c>
      <c r="O453" s="126">
        <v>0</v>
      </c>
      <c r="P453" s="126">
        <f>O453*H453</f>
        <v>0</v>
      </c>
      <c r="Q453" s="126">
        <v>0</v>
      </c>
      <c r="R453" s="126">
        <f>Q453*H453</f>
        <v>0</v>
      </c>
      <c r="S453" s="126">
        <v>0</v>
      </c>
      <c r="T453" s="127">
        <f>S453*H453</f>
        <v>0</v>
      </c>
      <c r="AR453" s="128" t="s">
        <v>129</v>
      </c>
      <c r="AT453" s="128" t="s">
        <v>125</v>
      </c>
      <c r="AU453" s="128" t="s">
        <v>75</v>
      </c>
      <c r="AY453" s="12" t="s">
        <v>107</v>
      </c>
      <c r="BE453" s="129">
        <f>IF(N453="základní",J453,0)</f>
        <v>7260</v>
      </c>
      <c r="BF453" s="129">
        <f>IF(N453="snížená",J453,0)</f>
        <v>0</v>
      </c>
      <c r="BG453" s="129">
        <f>IF(N453="zákl. přenesená",J453,0)</f>
        <v>0</v>
      </c>
      <c r="BH453" s="129">
        <f>IF(N453="sníž. přenesená",J453,0)</f>
        <v>0</v>
      </c>
      <c r="BI453" s="129">
        <f>IF(N453="nulová",J453,0)</f>
        <v>0</v>
      </c>
      <c r="BJ453" s="12" t="s">
        <v>75</v>
      </c>
      <c r="BK453" s="129">
        <f>ROUND(I453*H453,2)</f>
        <v>7260</v>
      </c>
      <c r="BL453" s="12" t="s">
        <v>106</v>
      </c>
      <c r="BM453" s="128" t="s">
        <v>858</v>
      </c>
    </row>
    <row r="454" spans="2:65" s="1" customFormat="1" ht="11.25">
      <c r="B454" s="24"/>
      <c r="D454" s="130" t="s">
        <v>114</v>
      </c>
      <c r="F454" s="131" t="s">
        <v>857</v>
      </c>
      <c r="L454" s="24"/>
      <c r="M454" s="132"/>
      <c r="T454" s="48"/>
      <c r="AT454" s="12" t="s">
        <v>114</v>
      </c>
      <c r="AU454" s="12" t="s">
        <v>75</v>
      </c>
    </row>
    <row r="455" spans="2:65" s="1" customFormat="1" ht="24.2" customHeight="1">
      <c r="B455" s="117"/>
      <c r="C455" s="133" t="s">
        <v>859</v>
      </c>
      <c r="D455" s="133" t="s">
        <v>125</v>
      </c>
      <c r="E455" s="134" t="s">
        <v>860</v>
      </c>
      <c r="F455" s="135" t="s">
        <v>861</v>
      </c>
      <c r="G455" s="136" t="s">
        <v>128</v>
      </c>
      <c r="H455" s="137">
        <v>2</v>
      </c>
      <c r="I455" s="138">
        <v>2570</v>
      </c>
      <c r="J455" s="138">
        <f>ROUND(I455*H455,2)</f>
        <v>5140</v>
      </c>
      <c r="K455" s="135" t="s">
        <v>112</v>
      </c>
      <c r="L455" s="139"/>
      <c r="M455" s="140" t="s">
        <v>1</v>
      </c>
      <c r="N455" s="141" t="s">
        <v>35</v>
      </c>
      <c r="O455" s="126">
        <v>0</v>
      </c>
      <c r="P455" s="126">
        <f>O455*H455</f>
        <v>0</v>
      </c>
      <c r="Q455" s="126">
        <v>0</v>
      </c>
      <c r="R455" s="126">
        <f>Q455*H455</f>
        <v>0</v>
      </c>
      <c r="S455" s="126">
        <v>0</v>
      </c>
      <c r="T455" s="127">
        <f>S455*H455</f>
        <v>0</v>
      </c>
      <c r="AR455" s="128" t="s">
        <v>129</v>
      </c>
      <c r="AT455" s="128" t="s">
        <v>125</v>
      </c>
      <c r="AU455" s="128" t="s">
        <v>75</v>
      </c>
      <c r="AY455" s="12" t="s">
        <v>107</v>
      </c>
      <c r="BE455" s="129">
        <f>IF(N455="základní",J455,0)</f>
        <v>5140</v>
      </c>
      <c r="BF455" s="129">
        <f>IF(N455="snížená",J455,0)</f>
        <v>0</v>
      </c>
      <c r="BG455" s="129">
        <f>IF(N455="zákl. přenesená",J455,0)</f>
        <v>0</v>
      </c>
      <c r="BH455" s="129">
        <f>IF(N455="sníž. přenesená",J455,0)</f>
        <v>0</v>
      </c>
      <c r="BI455" s="129">
        <f>IF(N455="nulová",J455,0)</f>
        <v>0</v>
      </c>
      <c r="BJ455" s="12" t="s">
        <v>75</v>
      </c>
      <c r="BK455" s="129">
        <f>ROUND(I455*H455,2)</f>
        <v>5140</v>
      </c>
      <c r="BL455" s="12" t="s">
        <v>106</v>
      </c>
      <c r="BM455" s="128" t="s">
        <v>862</v>
      </c>
    </row>
    <row r="456" spans="2:65" s="1" customFormat="1" ht="11.25">
      <c r="B456" s="24"/>
      <c r="D456" s="130" t="s">
        <v>114</v>
      </c>
      <c r="F456" s="131" t="s">
        <v>861</v>
      </c>
      <c r="L456" s="24"/>
      <c r="M456" s="132"/>
      <c r="T456" s="48"/>
      <c r="AT456" s="12" t="s">
        <v>114</v>
      </c>
      <c r="AU456" s="12" t="s">
        <v>75</v>
      </c>
    </row>
    <row r="457" spans="2:65" s="1" customFormat="1" ht="16.5" customHeight="1">
      <c r="B457" s="117"/>
      <c r="C457" s="133" t="s">
        <v>863</v>
      </c>
      <c r="D457" s="133" t="s">
        <v>125</v>
      </c>
      <c r="E457" s="134" t="s">
        <v>864</v>
      </c>
      <c r="F457" s="135" t="s">
        <v>865</v>
      </c>
      <c r="G457" s="136" t="s">
        <v>128</v>
      </c>
      <c r="H457" s="137">
        <v>2</v>
      </c>
      <c r="I457" s="138">
        <v>33200</v>
      </c>
      <c r="J457" s="138">
        <f>ROUND(I457*H457,2)</f>
        <v>66400</v>
      </c>
      <c r="K457" s="135" t="s">
        <v>112</v>
      </c>
      <c r="L457" s="139"/>
      <c r="M457" s="140" t="s">
        <v>1</v>
      </c>
      <c r="N457" s="141" t="s">
        <v>35</v>
      </c>
      <c r="O457" s="126">
        <v>0</v>
      </c>
      <c r="P457" s="126">
        <f>O457*H457</f>
        <v>0</v>
      </c>
      <c r="Q457" s="126">
        <v>0</v>
      </c>
      <c r="R457" s="126">
        <f>Q457*H457</f>
        <v>0</v>
      </c>
      <c r="S457" s="126">
        <v>0</v>
      </c>
      <c r="T457" s="127">
        <f>S457*H457</f>
        <v>0</v>
      </c>
      <c r="AR457" s="128" t="s">
        <v>129</v>
      </c>
      <c r="AT457" s="128" t="s">
        <v>125</v>
      </c>
      <c r="AU457" s="128" t="s">
        <v>75</v>
      </c>
      <c r="AY457" s="12" t="s">
        <v>107</v>
      </c>
      <c r="BE457" s="129">
        <f>IF(N457="základní",J457,0)</f>
        <v>66400</v>
      </c>
      <c r="BF457" s="129">
        <f>IF(N457="snížená",J457,0)</f>
        <v>0</v>
      </c>
      <c r="BG457" s="129">
        <f>IF(N457="zákl. přenesená",J457,0)</f>
        <v>0</v>
      </c>
      <c r="BH457" s="129">
        <f>IF(N457="sníž. přenesená",J457,0)</f>
        <v>0</v>
      </c>
      <c r="BI457" s="129">
        <f>IF(N457="nulová",J457,0)</f>
        <v>0</v>
      </c>
      <c r="BJ457" s="12" t="s">
        <v>75</v>
      </c>
      <c r="BK457" s="129">
        <f>ROUND(I457*H457,2)</f>
        <v>66400</v>
      </c>
      <c r="BL457" s="12" t="s">
        <v>106</v>
      </c>
      <c r="BM457" s="128" t="s">
        <v>866</v>
      </c>
    </row>
    <row r="458" spans="2:65" s="1" customFormat="1" ht="11.25">
      <c r="B458" s="24"/>
      <c r="D458" s="130" t="s">
        <v>114</v>
      </c>
      <c r="F458" s="131" t="s">
        <v>865</v>
      </c>
      <c r="L458" s="24"/>
      <c r="M458" s="132"/>
      <c r="T458" s="48"/>
      <c r="AT458" s="12" t="s">
        <v>114</v>
      </c>
      <c r="AU458" s="12" t="s">
        <v>75</v>
      </c>
    </row>
    <row r="459" spans="2:65" s="1" customFormat="1" ht="33" customHeight="1">
      <c r="B459" s="117"/>
      <c r="C459" s="133" t="s">
        <v>867</v>
      </c>
      <c r="D459" s="133" t="s">
        <v>125</v>
      </c>
      <c r="E459" s="134" t="s">
        <v>868</v>
      </c>
      <c r="F459" s="135" t="s">
        <v>869</v>
      </c>
      <c r="G459" s="136" t="s">
        <v>128</v>
      </c>
      <c r="H459" s="137">
        <v>18</v>
      </c>
      <c r="I459" s="138">
        <v>2780</v>
      </c>
      <c r="J459" s="138">
        <f>ROUND(I459*H459,2)</f>
        <v>50040</v>
      </c>
      <c r="K459" s="135" t="s">
        <v>112</v>
      </c>
      <c r="L459" s="139"/>
      <c r="M459" s="140" t="s">
        <v>1</v>
      </c>
      <c r="N459" s="141" t="s">
        <v>35</v>
      </c>
      <c r="O459" s="126">
        <v>0</v>
      </c>
      <c r="P459" s="126">
        <f>O459*H459</f>
        <v>0</v>
      </c>
      <c r="Q459" s="126">
        <v>0</v>
      </c>
      <c r="R459" s="126">
        <f>Q459*H459</f>
        <v>0</v>
      </c>
      <c r="S459" s="126">
        <v>0</v>
      </c>
      <c r="T459" s="127">
        <f>S459*H459</f>
        <v>0</v>
      </c>
      <c r="AR459" s="128" t="s">
        <v>129</v>
      </c>
      <c r="AT459" s="128" t="s">
        <v>125</v>
      </c>
      <c r="AU459" s="128" t="s">
        <v>75</v>
      </c>
      <c r="AY459" s="12" t="s">
        <v>107</v>
      </c>
      <c r="BE459" s="129">
        <f>IF(N459="základní",J459,0)</f>
        <v>50040</v>
      </c>
      <c r="BF459" s="129">
        <f>IF(N459="snížená",J459,0)</f>
        <v>0</v>
      </c>
      <c r="BG459" s="129">
        <f>IF(N459="zákl. přenesená",J459,0)</f>
        <v>0</v>
      </c>
      <c r="BH459" s="129">
        <f>IF(N459="sníž. přenesená",J459,0)</f>
        <v>0</v>
      </c>
      <c r="BI459" s="129">
        <f>IF(N459="nulová",J459,0)</f>
        <v>0</v>
      </c>
      <c r="BJ459" s="12" t="s">
        <v>75</v>
      </c>
      <c r="BK459" s="129">
        <f>ROUND(I459*H459,2)</f>
        <v>50040</v>
      </c>
      <c r="BL459" s="12" t="s">
        <v>106</v>
      </c>
      <c r="BM459" s="128" t="s">
        <v>870</v>
      </c>
    </row>
    <row r="460" spans="2:65" s="1" customFormat="1" ht="19.5">
      <c r="B460" s="24"/>
      <c r="D460" s="130" t="s">
        <v>114</v>
      </c>
      <c r="F460" s="131" t="s">
        <v>869</v>
      </c>
      <c r="L460" s="24"/>
      <c r="M460" s="132"/>
      <c r="T460" s="48"/>
      <c r="AT460" s="12" t="s">
        <v>114</v>
      </c>
      <c r="AU460" s="12" t="s">
        <v>75</v>
      </c>
    </row>
    <row r="461" spans="2:65" s="1" customFormat="1" ht="24.2" customHeight="1">
      <c r="B461" s="117"/>
      <c r="C461" s="133" t="s">
        <v>871</v>
      </c>
      <c r="D461" s="133" t="s">
        <v>125</v>
      </c>
      <c r="E461" s="134" t="s">
        <v>872</v>
      </c>
      <c r="F461" s="135" t="s">
        <v>873</v>
      </c>
      <c r="G461" s="136" t="s">
        <v>128</v>
      </c>
      <c r="H461" s="137">
        <v>4</v>
      </c>
      <c r="I461" s="138">
        <v>2780</v>
      </c>
      <c r="J461" s="138">
        <f>ROUND(I461*H461,2)</f>
        <v>11120</v>
      </c>
      <c r="K461" s="135" t="s">
        <v>112</v>
      </c>
      <c r="L461" s="139"/>
      <c r="M461" s="140" t="s">
        <v>1</v>
      </c>
      <c r="N461" s="141" t="s">
        <v>35</v>
      </c>
      <c r="O461" s="126">
        <v>0</v>
      </c>
      <c r="P461" s="126">
        <f>O461*H461</f>
        <v>0</v>
      </c>
      <c r="Q461" s="126">
        <v>0</v>
      </c>
      <c r="R461" s="126">
        <f>Q461*H461</f>
        <v>0</v>
      </c>
      <c r="S461" s="126">
        <v>0</v>
      </c>
      <c r="T461" s="127">
        <f>S461*H461</f>
        <v>0</v>
      </c>
      <c r="AR461" s="128" t="s">
        <v>129</v>
      </c>
      <c r="AT461" s="128" t="s">
        <v>125</v>
      </c>
      <c r="AU461" s="128" t="s">
        <v>75</v>
      </c>
      <c r="AY461" s="12" t="s">
        <v>107</v>
      </c>
      <c r="BE461" s="129">
        <f>IF(N461="základní",J461,0)</f>
        <v>11120</v>
      </c>
      <c r="BF461" s="129">
        <f>IF(N461="snížená",J461,0)</f>
        <v>0</v>
      </c>
      <c r="BG461" s="129">
        <f>IF(N461="zákl. přenesená",J461,0)</f>
        <v>0</v>
      </c>
      <c r="BH461" s="129">
        <f>IF(N461="sníž. přenesená",J461,0)</f>
        <v>0</v>
      </c>
      <c r="BI461" s="129">
        <f>IF(N461="nulová",J461,0)</f>
        <v>0</v>
      </c>
      <c r="BJ461" s="12" t="s">
        <v>75</v>
      </c>
      <c r="BK461" s="129">
        <f>ROUND(I461*H461,2)</f>
        <v>11120</v>
      </c>
      <c r="BL461" s="12" t="s">
        <v>106</v>
      </c>
      <c r="BM461" s="128" t="s">
        <v>874</v>
      </c>
    </row>
    <row r="462" spans="2:65" s="1" customFormat="1" ht="19.5">
      <c r="B462" s="24"/>
      <c r="D462" s="130" t="s">
        <v>114</v>
      </c>
      <c r="F462" s="131" t="s">
        <v>873</v>
      </c>
      <c r="L462" s="24"/>
      <c r="M462" s="132"/>
      <c r="T462" s="48"/>
      <c r="AT462" s="12" t="s">
        <v>114</v>
      </c>
      <c r="AU462" s="12" t="s">
        <v>75</v>
      </c>
    </row>
    <row r="463" spans="2:65" s="1" customFormat="1" ht="44.25" customHeight="1">
      <c r="B463" s="117"/>
      <c r="C463" s="118" t="s">
        <v>875</v>
      </c>
      <c r="D463" s="118" t="s">
        <v>108</v>
      </c>
      <c r="E463" s="119" t="s">
        <v>876</v>
      </c>
      <c r="F463" s="120" t="s">
        <v>877</v>
      </c>
      <c r="G463" s="121" t="s">
        <v>128</v>
      </c>
      <c r="H463" s="122">
        <v>14</v>
      </c>
      <c r="I463" s="123">
        <v>6191.66</v>
      </c>
      <c r="J463" s="123">
        <f>ROUND(I463*H463,2)</f>
        <v>86683.24</v>
      </c>
      <c r="K463" s="120" t="s">
        <v>112</v>
      </c>
      <c r="L463" s="24"/>
      <c r="M463" s="124" t="s">
        <v>1</v>
      </c>
      <c r="N463" s="125" t="s">
        <v>35</v>
      </c>
      <c r="O463" s="126">
        <v>6.3650000000000002</v>
      </c>
      <c r="P463" s="126">
        <f>O463*H463</f>
        <v>89.11</v>
      </c>
      <c r="Q463" s="126">
        <v>0</v>
      </c>
      <c r="R463" s="126">
        <f>Q463*H463</f>
        <v>0</v>
      </c>
      <c r="S463" s="126">
        <v>0</v>
      </c>
      <c r="T463" s="127">
        <f>S463*H463</f>
        <v>0</v>
      </c>
      <c r="AR463" s="128" t="s">
        <v>106</v>
      </c>
      <c r="AT463" s="128" t="s">
        <v>108</v>
      </c>
      <c r="AU463" s="128" t="s">
        <v>75</v>
      </c>
      <c r="AY463" s="12" t="s">
        <v>107</v>
      </c>
      <c r="BE463" s="129">
        <f>IF(N463="základní",J463,0)</f>
        <v>86683.24</v>
      </c>
      <c r="BF463" s="129">
        <f>IF(N463="snížená",J463,0)</f>
        <v>0</v>
      </c>
      <c r="BG463" s="129">
        <f>IF(N463="zákl. přenesená",J463,0)</f>
        <v>0</v>
      </c>
      <c r="BH463" s="129">
        <f>IF(N463="sníž. přenesená",J463,0)</f>
        <v>0</v>
      </c>
      <c r="BI463" s="129">
        <f>IF(N463="nulová",J463,0)</f>
        <v>0</v>
      </c>
      <c r="BJ463" s="12" t="s">
        <v>75</v>
      </c>
      <c r="BK463" s="129">
        <f>ROUND(I463*H463,2)</f>
        <v>86683.24</v>
      </c>
      <c r="BL463" s="12" t="s">
        <v>106</v>
      </c>
      <c r="BM463" s="128" t="s">
        <v>878</v>
      </c>
    </row>
    <row r="464" spans="2:65" s="1" customFormat="1" ht="87.75">
      <c r="B464" s="24"/>
      <c r="D464" s="130" t="s">
        <v>114</v>
      </c>
      <c r="F464" s="131" t="s">
        <v>879</v>
      </c>
      <c r="L464" s="24"/>
      <c r="M464" s="132"/>
      <c r="T464" s="48"/>
      <c r="AT464" s="12" t="s">
        <v>114</v>
      </c>
      <c r="AU464" s="12" t="s">
        <v>75</v>
      </c>
    </row>
    <row r="465" spans="2:65" s="1" customFormat="1" ht="44.25" customHeight="1">
      <c r="B465" s="117"/>
      <c r="C465" s="118" t="s">
        <v>880</v>
      </c>
      <c r="D465" s="118" t="s">
        <v>108</v>
      </c>
      <c r="E465" s="119" t="s">
        <v>881</v>
      </c>
      <c r="F465" s="120" t="s">
        <v>882</v>
      </c>
      <c r="G465" s="121" t="s">
        <v>128</v>
      </c>
      <c r="H465" s="122">
        <v>11</v>
      </c>
      <c r="I465" s="123">
        <v>13171.25</v>
      </c>
      <c r="J465" s="123">
        <f>ROUND(I465*H465,2)</f>
        <v>144883.75</v>
      </c>
      <c r="K465" s="120" t="s">
        <v>112</v>
      </c>
      <c r="L465" s="24"/>
      <c r="M465" s="124" t="s">
        <v>1</v>
      </c>
      <c r="N465" s="125" t="s">
        <v>35</v>
      </c>
      <c r="O465" s="126">
        <v>13.54</v>
      </c>
      <c r="P465" s="126">
        <f>O465*H465</f>
        <v>148.94</v>
      </c>
      <c r="Q465" s="126">
        <v>0</v>
      </c>
      <c r="R465" s="126">
        <f>Q465*H465</f>
        <v>0</v>
      </c>
      <c r="S465" s="126">
        <v>0</v>
      </c>
      <c r="T465" s="127">
        <f>S465*H465</f>
        <v>0</v>
      </c>
      <c r="AR465" s="128" t="s">
        <v>106</v>
      </c>
      <c r="AT465" s="128" t="s">
        <v>108</v>
      </c>
      <c r="AU465" s="128" t="s">
        <v>75</v>
      </c>
      <c r="AY465" s="12" t="s">
        <v>107</v>
      </c>
      <c r="BE465" s="129">
        <f>IF(N465="základní",J465,0)</f>
        <v>144883.75</v>
      </c>
      <c r="BF465" s="129">
        <f>IF(N465="snížená",J465,0)</f>
        <v>0</v>
      </c>
      <c r="BG465" s="129">
        <f>IF(N465="zákl. přenesená",J465,0)</f>
        <v>0</v>
      </c>
      <c r="BH465" s="129">
        <f>IF(N465="sníž. přenesená",J465,0)</f>
        <v>0</v>
      </c>
      <c r="BI465" s="129">
        <f>IF(N465="nulová",J465,0)</f>
        <v>0</v>
      </c>
      <c r="BJ465" s="12" t="s">
        <v>75</v>
      </c>
      <c r="BK465" s="129">
        <f>ROUND(I465*H465,2)</f>
        <v>144883.75</v>
      </c>
      <c r="BL465" s="12" t="s">
        <v>106</v>
      </c>
      <c r="BM465" s="128" t="s">
        <v>883</v>
      </c>
    </row>
    <row r="466" spans="2:65" s="1" customFormat="1" ht="87.75">
      <c r="B466" s="24"/>
      <c r="D466" s="130" t="s">
        <v>114</v>
      </c>
      <c r="F466" s="131" t="s">
        <v>884</v>
      </c>
      <c r="L466" s="24"/>
      <c r="M466" s="132"/>
      <c r="T466" s="48"/>
      <c r="AT466" s="12" t="s">
        <v>114</v>
      </c>
      <c r="AU466" s="12" t="s">
        <v>75</v>
      </c>
    </row>
    <row r="467" spans="2:65" s="1" customFormat="1" ht="24.2" customHeight="1">
      <c r="B467" s="117"/>
      <c r="C467" s="118" t="s">
        <v>885</v>
      </c>
      <c r="D467" s="118" t="s">
        <v>108</v>
      </c>
      <c r="E467" s="119" t="s">
        <v>886</v>
      </c>
      <c r="F467" s="120" t="s">
        <v>887</v>
      </c>
      <c r="G467" s="121" t="s">
        <v>128</v>
      </c>
      <c r="H467" s="122">
        <v>5</v>
      </c>
      <c r="I467" s="123">
        <v>1750.98</v>
      </c>
      <c r="J467" s="123">
        <f>ROUND(I467*H467,2)</f>
        <v>8754.9</v>
      </c>
      <c r="K467" s="120" t="s">
        <v>112</v>
      </c>
      <c r="L467" s="24"/>
      <c r="M467" s="124" t="s">
        <v>1</v>
      </c>
      <c r="N467" s="125" t="s">
        <v>35</v>
      </c>
      <c r="O467" s="126">
        <v>1.8</v>
      </c>
      <c r="P467" s="126">
        <f>O467*H467</f>
        <v>9</v>
      </c>
      <c r="Q467" s="126">
        <v>0</v>
      </c>
      <c r="R467" s="126">
        <f>Q467*H467</f>
        <v>0</v>
      </c>
      <c r="S467" s="126">
        <v>0</v>
      </c>
      <c r="T467" s="127">
        <f>S467*H467</f>
        <v>0</v>
      </c>
      <c r="AR467" s="128" t="s">
        <v>106</v>
      </c>
      <c r="AT467" s="128" t="s">
        <v>108</v>
      </c>
      <c r="AU467" s="128" t="s">
        <v>75</v>
      </c>
      <c r="AY467" s="12" t="s">
        <v>107</v>
      </c>
      <c r="BE467" s="129">
        <f>IF(N467="základní",J467,0)</f>
        <v>8754.9</v>
      </c>
      <c r="BF467" s="129">
        <f>IF(N467="snížená",J467,0)</f>
        <v>0</v>
      </c>
      <c r="BG467" s="129">
        <f>IF(N467="zákl. přenesená",J467,0)</f>
        <v>0</v>
      </c>
      <c r="BH467" s="129">
        <f>IF(N467="sníž. přenesená",J467,0)</f>
        <v>0</v>
      </c>
      <c r="BI467" s="129">
        <f>IF(N467="nulová",J467,0)</f>
        <v>0</v>
      </c>
      <c r="BJ467" s="12" t="s">
        <v>75</v>
      </c>
      <c r="BK467" s="129">
        <f>ROUND(I467*H467,2)</f>
        <v>8754.9</v>
      </c>
      <c r="BL467" s="12" t="s">
        <v>106</v>
      </c>
      <c r="BM467" s="128" t="s">
        <v>888</v>
      </c>
    </row>
    <row r="468" spans="2:65" s="1" customFormat="1" ht="19.5">
      <c r="B468" s="24"/>
      <c r="D468" s="130" t="s">
        <v>114</v>
      </c>
      <c r="F468" s="131" t="s">
        <v>887</v>
      </c>
      <c r="L468" s="24"/>
      <c r="M468" s="132"/>
      <c r="T468" s="48"/>
      <c r="AT468" s="12" t="s">
        <v>114</v>
      </c>
      <c r="AU468" s="12" t="s">
        <v>75</v>
      </c>
    </row>
    <row r="469" spans="2:65" s="1" customFormat="1" ht="24.2" customHeight="1">
      <c r="B469" s="117"/>
      <c r="C469" s="118" t="s">
        <v>889</v>
      </c>
      <c r="D469" s="118" t="s">
        <v>108</v>
      </c>
      <c r="E469" s="119" t="s">
        <v>890</v>
      </c>
      <c r="F469" s="120" t="s">
        <v>891</v>
      </c>
      <c r="G469" s="121" t="s">
        <v>128</v>
      </c>
      <c r="H469" s="122">
        <v>5</v>
      </c>
      <c r="I469" s="123">
        <v>2266.5500000000002</v>
      </c>
      <c r="J469" s="123">
        <f>ROUND(I469*H469,2)</f>
        <v>11332.75</v>
      </c>
      <c r="K469" s="120" t="s">
        <v>112</v>
      </c>
      <c r="L469" s="24"/>
      <c r="M469" s="124" t="s">
        <v>1</v>
      </c>
      <c r="N469" s="125" t="s">
        <v>35</v>
      </c>
      <c r="O469" s="126">
        <v>2.33</v>
      </c>
      <c r="P469" s="126">
        <f>O469*H469</f>
        <v>11.65</v>
      </c>
      <c r="Q469" s="126">
        <v>0</v>
      </c>
      <c r="R469" s="126">
        <f>Q469*H469</f>
        <v>0</v>
      </c>
      <c r="S469" s="126">
        <v>0</v>
      </c>
      <c r="T469" s="127">
        <f>S469*H469</f>
        <v>0</v>
      </c>
      <c r="AR469" s="128" t="s">
        <v>106</v>
      </c>
      <c r="AT469" s="128" t="s">
        <v>108</v>
      </c>
      <c r="AU469" s="128" t="s">
        <v>75</v>
      </c>
      <c r="AY469" s="12" t="s">
        <v>107</v>
      </c>
      <c r="BE469" s="129">
        <f>IF(N469="základní",J469,0)</f>
        <v>11332.75</v>
      </c>
      <c r="BF469" s="129">
        <f>IF(N469="snížená",J469,0)</f>
        <v>0</v>
      </c>
      <c r="BG469" s="129">
        <f>IF(N469="zákl. přenesená",J469,0)</f>
        <v>0</v>
      </c>
      <c r="BH469" s="129">
        <f>IF(N469="sníž. přenesená",J469,0)</f>
        <v>0</v>
      </c>
      <c r="BI469" s="129">
        <f>IF(N469="nulová",J469,0)</f>
        <v>0</v>
      </c>
      <c r="BJ469" s="12" t="s">
        <v>75</v>
      </c>
      <c r="BK469" s="129">
        <f>ROUND(I469*H469,2)</f>
        <v>11332.75</v>
      </c>
      <c r="BL469" s="12" t="s">
        <v>106</v>
      </c>
      <c r="BM469" s="128" t="s">
        <v>892</v>
      </c>
    </row>
    <row r="470" spans="2:65" s="1" customFormat="1" ht="19.5">
      <c r="B470" s="24"/>
      <c r="D470" s="130" t="s">
        <v>114</v>
      </c>
      <c r="F470" s="131" t="s">
        <v>891</v>
      </c>
      <c r="L470" s="24"/>
      <c r="M470" s="132"/>
      <c r="T470" s="48"/>
      <c r="AT470" s="12" t="s">
        <v>114</v>
      </c>
      <c r="AU470" s="12" t="s">
        <v>75</v>
      </c>
    </row>
    <row r="471" spans="2:65" s="1" customFormat="1" ht="24.2" customHeight="1">
      <c r="B471" s="117"/>
      <c r="C471" s="118" t="s">
        <v>893</v>
      </c>
      <c r="D471" s="118" t="s">
        <v>108</v>
      </c>
      <c r="E471" s="119" t="s">
        <v>894</v>
      </c>
      <c r="F471" s="120" t="s">
        <v>895</v>
      </c>
      <c r="G471" s="121" t="s">
        <v>128</v>
      </c>
      <c r="H471" s="122">
        <v>75</v>
      </c>
      <c r="I471" s="123">
        <v>1313.23</v>
      </c>
      <c r="J471" s="123">
        <f>ROUND(I471*H471,2)</f>
        <v>98492.25</v>
      </c>
      <c r="K471" s="120" t="s">
        <v>112</v>
      </c>
      <c r="L471" s="24"/>
      <c r="M471" s="124" t="s">
        <v>1</v>
      </c>
      <c r="N471" s="125" t="s">
        <v>35</v>
      </c>
      <c r="O471" s="126">
        <v>1.35</v>
      </c>
      <c r="P471" s="126">
        <f>O471*H471</f>
        <v>101.25</v>
      </c>
      <c r="Q471" s="126">
        <v>0</v>
      </c>
      <c r="R471" s="126">
        <f>Q471*H471</f>
        <v>0</v>
      </c>
      <c r="S471" s="126">
        <v>0</v>
      </c>
      <c r="T471" s="127">
        <f>S471*H471</f>
        <v>0</v>
      </c>
      <c r="AR471" s="128" t="s">
        <v>106</v>
      </c>
      <c r="AT471" s="128" t="s">
        <v>108</v>
      </c>
      <c r="AU471" s="128" t="s">
        <v>75</v>
      </c>
      <c r="AY471" s="12" t="s">
        <v>107</v>
      </c>
      <c r="BE471" s="129">
        <f>IF(N471="základní",J471,0)</f>
        <v>98492.25</v>
      </c>
      <c r="BF471" s="129">
        <f>IF(N471="snížená",J471,0)</f>
        <v>0</v>
      </c>
      <c r="BG471" s="129">
        <f>IF(N471="zákl. přenesená",J471,0)</f>
        <v>0</v>
      </c>
      <c r="BH471" s="129">
        <f>IF(N471="sníž. přenesená",J471,0)</f>
        <v>0</v>
      </c>
      <c r="BI471" s="129">
        <f>IF(N471="nulová",J471,0)</f>
        <v>0</v>
      </c>
      <c r="BJ471" s="12" t="s">
        <v>75</v>
      </c>
      <c r="BK471" s="129">
        <f>ROUND(I471*H471,2)</f>
        <v>98492.25</v>
      </c>
      <c r="BL471" s="12" t="s">
        <v>106</v>
      </c>
      <c r="BM471" s="128" t="s">
        <v>896</v>
      </c>
    </row>
    <row r="472" spans="2:65" s="1" customFormat="1" ht="19.5">
      <c r="B472" s="24"/>
      <c r="D472" s="130" t="s">
        <v>114</v>
      </c>
      <c r="F472" s="131" t="s">
        <v>895</v>
      </c>
      <c r="L472" s="24"/>
      <c r="M472" s="132"/>
      <c r="T472" s="48"/>
      <c r="AT472" s="12" t="s">
        <v>114</v>
      </c>
      <c r="AU472" s="12" t="s">
        <v>75</v>
      </c>
    </row>
    <row r="473" spans="2:65" s="1" customFormat="1" ht="37.9" customHeight="1">
      <c r="B473" s="117"/>
      <c r="C473" s="118" t="s">
        <v>897</v>
      </c>
      <c r="D473" s="118" t="s">
        <v>108</v>
      </c>
      <c r="E473" s="119" t="s">
        <v>898</v>
      </c>
      <c r="F473" s="120" t="s">
        <v>899</v>
      </c>
      <c r="G473" s="121" t="s">
        <v>128</v>
      </c>
      <c r="H473" s="122">
        <v>2</v>
      </c>
      <c r="I473" s="123">
        <v>5252.94</v>
      </c>
      <c r="J473" s="123">
        <f>ROUND(I473*H473,2)</f>
        <v>10505.88</v>
      </c>
      <c r="K473" s="120" t="s">
        <v>112</v>
      </c>
      <c r="L473" s="24"/>
      <c r="M473" s="124" t="s">
        <v>1</v>
      </c>
      <c r="N473" s="125" t="s">
        <v>35</v>
      </c>
      <c r="O473" s="126">
        <v>5.4</v>
      </c>
      <c r="P473" s="126">
        <f>O473*H473</f>
        <v>10.8</v>
      </c>
      <c r="Q473" s="126">
        <v>0</v>
      </c>
      <c r="R473" s="126">
        <f>Q473*H473</f>
        <v>0</v>
      </c>
      <c r="S473" s="126">
        <v>0</v>
      </c>
      <c r="T473" s="127">
        <f>S473*H473</f>
        <v>0</v>
      </c>
      <c r="AR473" s="128" t="s">
        <v>106</v>
      </c>
      <c r="AT473" s="128" t="s">
        <v>108</v>
      </c>
      <c r="AU473" s="128" t="s">
        <v>75</v>
      </c>
      <c r="AY473" s="12" t="s">
        <v>107</v>
      </c>
      <c r="BE473" s="129">
        <f>IF(N473="základní",J473,0)</f>
        <v>10505.88</v>
      </c>
      <c r="BF473" s="129">
        <f>IF(N473="snížená",J473,0)</f>
        <v>0</v>
      </c>
      <c r="BG473" s="129">
        <f>IF(N473="zákl. přenesená",J473,0)</f>
        <v>0</v>
      </c>
      <c r="BH473" s="129">
        <f>IF(N473="sníž. přenesená",J473,0)</f>
        <v>0</v>
      </c>
      <c r="BI473" s="129">
        <f>IF(N473="nulová",J473,0)</f>
        <v>0</v>
      </c>
      <c r="BJ473" s="12" t="s">
        <v>75</v>
      </c>
      <c r="BK473" s="129">
        <f>ROUND(I473*H473,2)</f>
        <v>10505.88</v>
      </c>
      <c r="BL473" s="12" t="s">
        <v>106</v>
      </c>
      <c r="BM473" s="128" t="s">
        <v>900</v>
      </c>
    </row>
    <row r="474" spans="2:65" s="1" customFormat="1" ht="29.25">
      <c r="B474" s="24"/>
      <c r="D474" s="130" t="s">
        <v>114</v>
      </c>
      <c r="F474" s="131" t="s">
        <v>901</v>
      </c>
      <c r="L474" s="24"/>
      <c r="M474" s="132"/>
      <c r="T474" s="48"/>
      <c r="AT474" s="12" t="s">
        <v>114</v>
      </c>
      <c r="AU474" s="12" t="s">
        <v>75</v>
      </c>
    </row>
    <row r="475" spans="2:65" s="1" customFormat="1" ht="37.9" customHeight="1">
      <c r="B475" s="117"/>
      <c r="C475" s="118" t="s">
        <v>902</v>
      </c>
      <c r="D475" s="118" t="s">
        <v>108</v>
      </c>
      <c r="E475" s="119" t="s">
        <v>903</v>
      </c>
      <c r="F475" s="120" t="s">
        <v>904</v>
      </c>
      <c r="G475" s="121" t="s">
        <v>128</v>
      </c>
      <c r="H475" s="122">
        <v>3</v>
      </c>
      <c r="I475" s="123">
        <v>7003.92</v>
      </c>
      <c r="J475" s="123">
        <f>ROUND(I475*H475,2)</f>
        <v>21011.759999999998</v>
      </c>
      <c r="K475" s="120" t="s">
        <v>112</v>
      </c>
      <c r="L475" s="24"/>
      <c r="M475" s="124" t="s">
        <v>1</v>
      </c>
      <c r="N475" s="125" t="s">
        <v>35</v>
      </c>
      <c r="O475" s="126">
        <v>7.2</v>
      </c>
      <c r="P475" s="126">
        <f>O475*H475</f>
        <v>21.6</v>
      </c>
      <c r="Q475" s="126">
        <v>0</v>
      </c>
      <c r="R475" s="126">
        <f>Q475*H475</f>
        <v>0</v>
      </c>
      <c r="S475" s="126">
        <v>0</v>
      </c>
      <c r="T475" s="127">
        <f>S475*H475</f>
        <v>0</v>
      </c>
      <c r="AR475" s="128" t="s">
        <v>106</v>
      </c>
      <c r="AT475" s="128" t="s">
        <v>108</v>
      </c>
      <c r="AU475" s="128" t="s">
        <v>75</v>
      </c>
      <c r="AY475" s="12" t="s">
        <v>107</v>
      </c>
      <c r="BE475" s="129">
        <f>IF(N475="základní",J475,0)</f>
        <v>21011.759999999998</v>
      </c>
      <c r="BF475" s="129">
        <f>IF(N475="snížená",J475,0)</f>
        <v>0</v>
      </c>
      <c r="BG475" s="129">
        <f>IF(N475="zákl. přenesená",J475,0)</f>
        <v>0</v>
      </c>
      <c r="BH475" s="129">
        <f>IF(N475="sníž. přenesená",J475,0)</f>
        <v>0</v>
      </c>
      <c r="BI475" s="129">
        <f>IF(N475="nulová",J475,0)</f>
        <v>0</v>
      </c>
      <c r="BJ475" s="12" t="s">
        <v>75</v>
      </c>
      <c r="BK475" s="129">
        <f>ROUND(I475*H475,2)</f>
        <v>21011.759999999998</v>
      </c>
      <c r="BL475" s="12" t="s">
        <v>106</v>
      </c>
      <c r="BM475" s="128" t="s">
        <v>905</v>
      </c>
    </row>
    <row r="476" spans="2:65" s="1" customFormat="1" ht="29.25">
      <c r="B476" s="24"/>
      <c r="D476" s="130" t="s">
        <v>114</v>
      </c>
      <c r="F476" s="131" t="s">
        <v>906</v>
      </c>
      <c r="L476" s="24"/>
      <c r="M476" s="132"/>
      <c r="T476" s="48"/>
      <c r="AT476" s="12" t="s">
        <v>114</v>
      </c>
      <c r="AU476" s="12" t="s">
        <v>75</v>
      </c>
    </row>
    <row r="477" spans="2:65" s="1" customFormat="1" ht="24.2" customHeight="1">
      <c r="B477" s="117"/>
      <c r="C477" s="118" t="s">
        <v>907</v>
      </c>
      <c r="D477" s="118" t="s">
        <v>108</v>
      </c>
      <c r="E477" s="119" t="s">
        <v>908</v>
      </c>
      <c r="F477" s="120" t="s">
        <v>909</v>
      </c>
      <c r="G477" s="121" t="s">
        <v>128</v>
      </c>
      <c r="H477" s="122">
        <v>1</v>
      </c>
      <c r="I477" s="123">
        <v>700.39</v>
      </c>
      <c r="J477" s="123">
        <f>ROUND(I477*H477,2)</f>
        <v>700.39</v>
      </c>
      <c r="K477" s="120" t="s">
        <v>112</v>
      </c>
      <c r="L477" s="24"/>
      <c r="M477" s="124" t="s">
        <v>1</v>
      </c>
      <c r="N477" s="125" t="s">
        <v>35</v>
      </c>
      <c r="O477" s="126">
        <v>0.72</v>
      </c>
      <c r="P477" s="126">
        <f>O477*H477</f>
        <v>0.72</v>
      </c>
      <c r="Q477" s="126">
        <v>0</v>
      </c>
      <c r="R477" s="126">
        <f>Q477*H477</f>
        <v>0</v>
      </c>
      <c r="S477" s="126">
        <v>0</v>
      </c>
      <c r="T477" s="127">
        <f>S477*H477</f>
        <v>0</v>
      </c>
      <c r="AR477" s="128" t="s">
        <v>106</v>
      </c>
      <c r="AT477" s="128" t="s">
        <v>108</v>
      </c>
      <c r="AU477" s="128" t="s">
        <v>75</v>
      </c>
      <c r="AY477" s="12" t="s">
        <v>107</v>
      </c>
      <c r="BE477" s="129">
        <f>IF(N477="základní",J477,0)</f>
        <v>700.39</v>
      </c>
      <c r="BF477" s="129">
        <f>IF(N477="snížená",J477,0)</f>
        <v>0</v>
      </c>
      <c r="BG477" s="129">
        <f>IF(N477="zákl. přenesená",J477,0)</f>
        <v>0</v>
      </c>
      <c r="BH477" s="129">
        <f>IF(N477="sníž. přenesená",J477,0)</f>
        <v>0</v>
      </c>
      <c r="BI477" s="129">
        <f>IF(N477="nulová",J477,0)</f>
        <v>0</v>
      </c>
      <c r="BJ477" s="12" t="s">
        <v>75</v>
      </c>
      <c r="BK477" s="129">
        <f>ROUND(I477*H477,2)</f>
        <v>700.39</v>
      </c>
      <c r="BL477" s="12" t="s">
        <v>106</v>
      </c>
      <c r="BM477" s="128" t="s">
        <v>910</v>
      </c>
    </row>
    <row r="478" spans="2:65" s="1" customFormat="1" ht="19.5">
      <c r="B478" s="24"/>
      <c r="D478" s="130" t="s">
        <v>114</v>
      </c>
      <c r="F478" s="131" t="s">
        <v>909</v>
      </c>
      <c r="L478" s="24"/>
      <c r="M478" s="132"/>
      <c r="T478" s="48"/>
      <c r="AT478" s="12" t="s">
        <v>114</v>
      </c>
      <c r="AU478" s="12" t="s">
        <v>75</v>
      </c>
    </row>
    <row r="479" spans="2:65" s="1" customFormat="1" ht="24.2" customHeight="1">
      <c r="B479" s="117"/>
      <c r="C479" s="118" t="s">
        <v>911</v>
      </c>
      <c r="D479" s="118" t="s">
        <v>108</v>
      </c>
      <c r="E479" s="119" t="s">
        <v>912</v>
      </c>
      <c r="F479" s="120" t="s">
        <v>913</v>
      </c>
      <c r="G479" s="121" t="s">
        <v>128</v>
      </c>
      <c r="H479" s="122">
        <v>53</v>
      </c>
      <c r="I479" s="123">
        <v>1750.98</v>
      </c>
      <c r="J479" s="123">
        <f>ROUND(I479*H479,2)</f>
        <v>92801.94</v>
      </c>
      <c r="K479" s="120" t="s">
        <v>112</v>
      </c>
      <c r="L479" s="24"/>
      <c r="M479" s="124" t="s">
        <v>1</v>
      </c>
      <c r="N479" s="125" t="s">
        <v>35</v>
      </c>
      <c r="O479" s="126">
        <v>1.8</v>
      </c>
      <c r="P479" s="126">
        <f>O479*H479</f>
        <v>95.4</v>
      </c>
      <c r="Q479" s="126">
        <v>0</v>
      </c>
      <c r="R479" s="126">
        <f>Q479*H479</f>
        <v>0</v>
      </c>
      <c r="S479" s="126">
        <v>0</v>
      </c>
      <c r="T479" s="127">
        <f>S479*H479</f>
        <v>0</v>
      </c>
      <c r="AR479" s="128" t="s">
        <v>106</v>
      </c>
      <c r="AT479" s="128" t="s">
        <v>108</v>
      </c>
      <c r="AU479" s="128" t="s">
        <v>75</v>
      </c>
      <c r="AY479" s="12" t="s">
        <v>107</v>
      </c>
      <c r="BE479" s="129">
        <f>IF(N479="základní",J479,0)</f>
        <v>92801.94</v>
      </c>
      <c r="BF479" s="129">
        <f>IF(N479="snížená",J479,0)</f>
        <v>0</v>
      </c>
      <c r="BG479" s="129">
        <f>IF(N479="zákl. přenesená",J479,0)</f>
        <v>0</v>
      </c>
      <c r="BH479" s="129">
        <f>IF(N479="sníž. přenesená",J479,0)</f>
        <v>0</v>
      </c>
      <c r="BI479" s="129">
        <f>IF(N479="nulová",J479,0)</f>
        <v>0</v>
      </c>
      <c r="BJ479" s="12" t="s">
        <v>75</v>
      </c>
      <c r="BK479" s="129">
        <f>ROUND(I479*H479,2)</f>
        <v>92801.94</v>
      </c>
      <c r="BL479" s="12" t="s">
        <v>106</v>
      </c>
      <c r="BM479" s="128" t="s">
        <v>914</v>
      </c>
    </row>
    <row r="480" spans="2:65" s="1" customFormat="1" ht="39">
      <c r="B480" s="24"/>
      <c r="D480" s="130" t="s">
        <v>114</v>
      </c>
      <c r="F480" s="131" t="s">
        <v>915</v>
      </c>
      <c r="L480" s="24"/>
      <c r="M480" s="132"/>
      <c r="T480" s="48"/>
      <c r="AT480" s="12" t="s">
        <v>114</v>
      </c>
      <c r="AU480" s="12" t="s">
        <v>75</v>
      </c>
    </row>
    <row r="481" spans="2:65" s="1" customFormat="1" ht="33" customHeight="1">
      <c r="B481" s="117"/>
      <c r="C481" s="118" t="s">
        <v>916</v>
      </c>
      <c r="D481" s="118" t="s">
        <v>108</v>
      </c>
      <c r="E481" s="119" t="s">
        <v>917</v>
      </c>
      <c r="F481" s="120" t="s">
        <v>918</v>
      </c>
      <c r="G481" s="121" t="s">
        <v>128</v>
      </c>
      <c r="H481" s="122">
        <v>4</v>
      </c>
      <c r="I481" s="123">
        <v>1750.98</v>
      </c>
      <c r="J481" s="123">
        <f>ROUND(I481*H481,2)</f>
        <v>7003.92</v>
      </c>
      <c r="K481" s="120" t="s">
        <v>112</v>
      </c>
      <c r="L481" s="24"/>
      <c r="M481" s="124" t="s">
        <v>1</v>
      </c>
      <c r="N481" s="125" t="s">
        <v>35</v>
      </c>
      <c r="O481" s="126">
        <v>1.8</v>
      </c>
      <c r="P481" s="126">
        <f>O481*H481</f>
        <v>7.2</v>
      </c>
      <c r="Q481" s="126">
        <v>0</v>
      </c>
      <c r="R481" s="126">
        <f>Q481*H481</f>
        <v>0</v>
      </c>
      <c r="S481" s="126">
        <v>0</v>
      </c>
      <c r="T481" s="127">
        <f>S481*H481</f>
        <v>0</v>
      </c>
      <c r="AR481" s="128" t="s">
        <v>106</v>
      </c>
      <c r="AT481" s="128" t="s">
        <v>108</v>
      </c>
      <c r="AU481" s="128" t="s">
        <v>75</v>
      </c>
      <c r="AY481" s="12" t="s">
        <v>107</v>
      </c>
      <c r="BE481" s="129">
        <f>IF(N481="základní",J481,0)</f>
        <v>7003.92</v>
      </c>
      <c r="BF481" s="129">
        <f>IF(N481="snížená",J481,0)</f>
        <v>0</v>
      </c>
      <c r="BG481" s="129">
        <f>IF(N481="zákl. přenesená",J481,0)</f>
        <v>0</v>
      </c>
      <c r="BH481" s="129">
        <f>IF(N481="sníž. přenesená",J481,0)</f>
        <v>0</v>
      </c>
      <c r="BI481" s="129">
        <f>IF(N481="nulová",J481,0)</f>
        <v>0</v>
      </c>
      <c r="BJ481" s="12" t="s">
        <v>75</v>
      </c>
      <c r="BK481" s="129">
        <f>ROUND(I481*H481,2)</f>
        <v>7003.92</v>
      </c>
      <c r="BL481" s="12" t="s">
        <v>106</v>
      </c>
      <c r="BM481" s="128" t="s">
        <v>919</v>
      </c>
    </row>
    <row r="482" spans="2:65" s="1" customFormat="1" ht="19.5">
      <c r="B482" s="24"/>
      <c r="D482" s="130" t="s">
        <v>114</v>
      </c>
      <c r="F482" s="131" t="s">
        <v>918</v>
      </c>
      <c r="L482" s="24"/>
      <c r="M482" s="132"/>
      <c r="T482" s="48"/>
      <c r="AT482" s="12" t="s">
        <v>114</v>
      </c>
      <c r="AU482" s="12" t="s">
        <v>75</v>
      </c>
    </row>
    <row r="483" spans="2:65" s="1" customFormat="1" ht="24.2" customHeight="1">
      <c r="B483" s="117"/>
      <c r="C483" s="118" t="s">
        <v>920</v>
      </c>
      <c r="D483" s="118" t="s">
        <v>108</v>
      </c>
      <c r="E483" s="119" t="s">
        <v>921</v>
      </c>
      <c r="F483" s="120" t="s">
        <v>922</v>
      </c>
      <c r="G483" s="121" t="s">
        <v>128</v>
      </c>
      <c r="H483" s="122">
        <v>2</v>
      </c>
      <c r="I483" s="123">
        <v>2626.47</v>
      </c>
      <c r="J483" s="123">
        <f>ROUND(I483*H483,2)</f>
        <v>5252.94</v>
      </c>
      <c r="K483" s="120" t="s">
        <v>112</v>
      </c>
      <c r="L483" s="24"/>
      <c r="M483" s="124" t="s">
        <v>1</v>
      </c>
      <c r="N483" s="125" t="s">
        <v>35</v>
      </c>
      <c r="O483" s="126">
        <v>2.7</v>
      </c>
      <c r="P483" s="126">
        <f>O483*H483</f>
        <v>5.4</v>
      </c>
      <c r="Q483" s="126">
        <v>0</v>
      </c>
      <c r="R483" s="126">
        <f>Q483*H483</f>
        <v>0</v>
      </c>
      <c r="S483" s="126">
        <v>0</v>
      </c>
      <c r="T483" s="127">
        <f>S483*H483</f>
        <v>0</v>
      </c>
      <c r="AR483" s="128" t="s">
        <v>106</v>
      </c>
      <c r="AT483" s="128" t="s">
        <v>108</v>
      </c>
      <c r="AU483" s="128" t="s">
        <v>75</v>
      </c>
      <c r="AY483" s="12" t="s">
        <v>107</v>
      </c>
      <c r="BE483" s="129">
        <f>IF(N483="základní",J483,0)</f>
        <v>5252.94</v>
      </c>
      <c r="BF483" s="129">
        <f>IF(N483="snížená",J483,0)</f>
        <v>0</v>
      </c>
      <c r="BG483" s="129">
        <f>IF(N483="zákl. přenesená",J483,0)</f>
        <v>0</v>
      </c>
      <c r="BH483" s="129">
        <f>IF(N483="sníž. přenesená",J483,0)</f>
        <v>0</v>
      </c>
      <c r="BI483" s="129">
        <f>IF(N483="nulová",J483,0)</f>
        <v>0</v>
      </c>
      <c r="BJ483" s="12" t="s">
        <v>75</v>
      </c>
      <c r="BK483" s="129">
        <f>ROUND(I483*H483,2)</f>
        <v>5252.94</v>
      </c>
      <c r="BL483" s="12" t="s">
        <v>106</v>
      </c>
      <c r="BM483" s="128" t="s">
        <v>923</v>
      </c>
    </row>
    <row r="484" spans="2:65" s="1" customFormat="1" ht="19.5">
      <c r="B484" s="24"/>
      <c r="D484" s="130" t="s">
        <v>114</v>
      </c>
      <c r="F484" s="131" t="s">
        <v>922</v>
      </c>
      <c r="L484" s="24"/>
      <c r="M484" s="132"/>
      <c r="T484" s="48"/>
      <c r="AT484" s="12" t="s">
        <v>114</v>
      </c>
      <c r="AU484" s="12" t="s">
        <v>75</v>
      </c>
    </row>
    <row r="485" spans="2:65" s="1" customFormat="1" ht="44.25" customHeight="1">
      <c r="B485" s="117"/>
      <c r="C485" s="133" t="s">
        <v>924</v>
      </c>
      <c r="D485" s="133" t="s">
        <v>125</v>
      </c>
      <c r="E485" s="134" t="s">
        <v>925</v>
      </c>
      <c r="F485" s="135" t="s">
        <v>926</v>
      </c>
      <c r="G485" s="136" t="s">
        <v>128</v>
      </c>
      <c r="H485" s="137">
        <v>1</v>
      </c>
      <c r="I485" s="138">
        <v>292000</v>
      </c>
      <c r="J485" s="138">
        <f>ROUND(I485*H485,2)</f>
        <v>292000</v>
      </c>
      <c r="K485" s="135" t="s">
        <v>112</v>
      </c>
      <c r="L485" s="139"/>
      <c r="M485" s="140" t="s">
        <v>1</v>
      </c>
      <c r="N485" s="141" t="s">
        <v>35</v>
      </c>
      <c r="O485" s="126">
        <v>0</v>
      </c>
      <c r="P485" s="126">
        <f>O485*H485</f>
        <v>0</v>
      </c>
      <c r="Q485" s="126">
        <v>0</v>
      </c>
      <c r="R485" s="126">
        <f>Q485*H485</f>
        <v>0</v>
      </c>
      <c r="S485" s="126">
        <v>0</v>
      </c>
      <c r="T485" s="127">
        <f>S485*H485</f>
        <v>0</v>
      </c>
      <c r="AR485" s="128" t="s">
        <v>129</v>
      </c>
      <c r="AT485" s="128" t="s">
        <v>125</v>
      </c>
      <c r="AU485" s="128" t="s">
        <v>75</v>
      </c>
      <c r="AY485" s="12" t="s">
        <v>107</v>
      </c>
      <c r="BE485" s="129">
        <f>IF(N485="základní",J485,0)</f>
        <v>292000</v>
      </c>
      <c r="BF485" s="129">
        <f>IF(N485="snížená",J485,0)</f>
        <v>0</v>
      </c>
      <c r="BG485" s="129">
        <f>IF(N485="zákl. přenesená",J485,0)</f>
        <v>0</v>
      </c>
      <c r="BH485" s="129">
        <f>IF(N485="sníž. přenesená",J485,0)</f>
        <v>0</v>
      </c>
      <c r="BI485" s="129">
        <f>IF(N485="nulová",J485,0)</f>
        <v>0</v>
      </c>
      <c r="BJ485" s="12" t="s">
        <v>75</v>
      </c>
      <c r="BK485" s="129">
        <f>ROUND(I485*H485,2)</f>
        <v>292000</v>
      </c>
      <c r="BL485" s="12" t="s">
        <v>106</v>
      </c>
      <c r="BM485" s="128" t="s">
        <v>927</v>
      </c>
    </row>
    <row r="486" spans="2:65" s="1" customFormat="1" ht="29.25">
      <c r="B486" s="24"/>
      <c r="D486" s="130" t="s">
        <v>114</v>
      </c>
      <c r="F486" s="131" t="s">
        <v>926</v>
      </c>
      <c r="L486" s="24"/>
      <c r="M486" s="132"/>
      <c r="T486" s="48"/>
      <c r="AT486" s="12" t="s">
        <v>114</v>
      </c>
      <c r="AU486" s="12" t="s">
        <v>75</v>
      </c>
    </row>
    <row r="487" spans="2:65" s="1" customFormat="1" ht="37.9" customHeight="1">
      <c r="B487" s="117"/>
      <c r="C487" s="133" t="s">
        <v>928</v>
      </c>
      <c r="D487" s="133" t="s">
        <v>125</v>
      </c>
      <c r="E487" s="134" t="s">
        <v>929</v>
      </c>
      <c r="F487" s="135" t="s">
        <v>930</v>
      </c>
      <c r="G487" s="136" t="s">
        <v>128</v>
      </c>
      <c r="H487" s="137">
        <v>1</v>
      </c>
      <c r="I487" s="138">
        <v>50700</v>
      </c>
      <c r="J487" s="138">
        <f>ROUND(I487*H487,2)</f>
        <v>50700</v>
      </c>
      <c r="K487" s="135" t="s">
        <v>112</v>
      </c>
      <c r="L487" s="139"/>
      <c r="M487" s="140" t="s">
        <v>1</v>
      </c>
      <c r="N487" s="141" t="s">
        <v>35</v>
      </c>
      <c r="O487" s="126">
        <v>0</v>
      </c>
      <c r="P487" s="126">
        <f>O487*H487</f>
        <v>0</v>
      </c>
      <c r="Q487" s="126">
        <v>0</v>
      </c>
      <c r="R487" s="126">
        <f>Q487*H487</f>
        <v>0</v>
      </c>
      <c r="S487" s="126">
        <v>0</v>
      </c>
      <c r="T487" s="127">
        <f>S487*H487</f>
        <v>0</v>
      </c>
      <c r="AR487" s="128" t="s">
        <v>129</v>
      </c>
      <c r="AT487" s="128" t="s">
        <v>125</v>
      </c>
      <c r="AU487" s="128" t="s">
        <v>75</v>
      </c>
      <c r="AY487" s="12" t="s">
        <v>107</v>
      </c>
      <c r="BE487" s="129">
        <f>IF(N487="základní",J487,0)</f>
        <v>50700</v>
      </c>
      <c r="BF487" s="129">
        <f>IF(N487="snížená",J487,0)</f>
        <v>0</v>
      </c>
      <c r="BG487" s="129">
        <f>IF(N487="zákl. přenesená",J487,0)</f>
        <v>0</v>
      </c>
      <c r="BH487" s="129">
        <f>IF(N487="sníž. přenesená",J487,0)</f>
        <v>0</v>
      </c>
      <c r="BI487" s="129">
        <f>IF(N487="nulová",J487,0)</f>
        <v>0</v>
      </c>
      <c r="BJ487" s="12" t="s">
        <v>75</v>
      </c>
      <c r="BK487" s="129">
        <f>ROUND(I487*H487,2)</f>
        <v>50700</v>
      </c>
      <c r="BL487" s="12" t="s">
        <v>106</v>
      </c>
      <c r="BM487" s="128" t="s">
        <v>931</v>
      </c>
    </row>
    <row r="488" spans="2:65" s="1" customFormat="1" ht="19.5">
      <c r="B488" s="24"/>
      <c r="D488" s="130" t="s">
        <v>114</v>
      </c>
      <c r="F488" s="131" t="s">
        <v>930</v>
      </c>
      <c r="L488" s="24"/>
      <c r="M488" s="132"/>
      <c r="T488" s="48"/>
      <c r="AT488" s="12" t="s">
        <v>114</v>
      </c>
      <c r="AU488" s="12" t="s">
        <v>75</v>
      </c>
    </row>
    <row r="489" spans="2:65" s="1" customFormat="1" ht="55.5" customHeight="1">
      <c r="B489" s="117"/>
      <c r="C489" s="133" t="s">
        <v>932</v>
      </c>
      <c r="D489" s="133" t="s">
        <v>125</v>
      </c>
      <c r="E489" s="134" t="s">
        <v>933</v>
      </c>
      <c r="F489" s="135" t="s">
        <v>934</v>
      </c>
      <c r="G489" s="136" t="s">
        <v>128</v>
      </c>
      <c r="H489" s="137">
        <v>1</v>
      </c>
      <c r="I489" s="138">
        <v>8500</v>
      </c>
      <c r="J489" s="138">
        <f>ROUND(I489*H489,2)</f>
        <v>8500</v>
      </c>
      <c r="K489" s="135" t="s">
        <v>112</v>
      </c>
      <c r="L489" s="139"/>
      <c r="M489" s="140" t="s">
        <v>1</v>
      </c>
      <c r="N489" s="141" t="s">
        <v>35</v>
      </c>
      <c r="O489" s="126">
        <v>0</v>
      </c>
      <c r="P489" s="126">
        <f>O489*H489</f>
        <v>0</v>
      </c>
      <c r="Q489" s="126">
        <v>0</v>
      </c>
      <c r="R489" s="126">
        <f>Q489*H489</f>
        <v>0</v>
      </c>
      <c r="S489" s="126">
        <v>0</v>
      </c>
      <c r="T489" s="127">
        <f>S489*H489</f>
        <v>0</v>
      </c>
      <c r="AR489" s="128" t="s">
        <v>129</v>
      </c>
      <c r="AT489" s="128" t="s">
        <v>125</v>
      </c>
      <c r="AU489" s="128" t="s">
        <v>75</v>
      </c>
      <c r="AY489" s="12" t="s">
        <v>107</v>
      </c>
      <c r="BE489" s="129">
        <f>IF(N489="základní",J489,0)</f>
        <v>8500</v>
      </c>
      <c r="BF489" s="129">
        <f>IF(N489="snížená",J489,0)</f>
        <v>0</v>
      </c>
      <c r="BG489" s="129">
        <f>IF(N489="zákl. přenesená",J489,0)</f>
        <v>0</v>
      </c>
      <c r="BH489" s="129">
        <f>IF(N489="sníž. přenesená",J489,0)</f>
        <v>0</v>
      </c>
      <c r="BI489" s="129">
        <f>IF(N489="nulová",J489,0)</f>
        <v>0</v>
      </c>
      <c r="BJ489" s="12" t="s">
        <v>75</v>
      </c>
      <c r="BK489" s="129">
        <f>ROUND(I489*H489,2)</f>
        <v>8500</v>
      </c>
      <c r="BL489" s="12" t="s">
        <v>106</v>
      </c>
      <c r="BM489" s="128" t="s">
        <v>935</v>
      </c>
    </row>
    <row r="490" spans="2:65" s="1" customFormat="1" ht="29.25">
      <c r="B490" s="24"/>
      <c r="D490" s="130" t="s">
        <v>114</v>
      </c>
      <c r="F490" s="131" t="s">
        <v>934</v>
      </c>
      <c r="L490" s="24"/>
      <c r="M490" s="132"/>
      <c r="T490" s="48"/>
      <c r="AT490" s="12" t="s">
        <v>114</v>
      </c>
      <c r="AU490" s="12" t="s">
        <v>75</v>
      </c>
    </row>
    <row r="491" spans="2:65" s="1" customFormat="1" ht="44.25" customHeight="1">
      <c r="B491" s="117"/>
      <c r="C491" s="133" t="s">
        <v>936</v>
      </c>
      <c r="D491" s="133" t="s">
        <v>125</v>
      </c>
      <c r="E491" s="134" t="s">
        <v>937</v>
      </c>
      <c r="F491" s="135" t="s">
        <v>938</v>
      </c>
      <c r="G491" s="136" t="s">
        <v>128</v>
      </c>
      <c r="H491" s="137">
        <v>1</v>
      </c>
      <c r="I491" s="138">
        <v>39100</v>
      </c>
      <c r="J491" s="138">
        <f>ROUND(I491*H491,2)</f>
        <v>39100</v>
      </c>
      <c r="K491" s="135" t="s">
        <v>112</v>
      </c>
      <c r="L491" s="139"/>
      <c r="M491" s="140" t="s">
        <v>1</v>
      </c>
      <c r="N491" s="141" t="s">
        <v>35</v>
      </c>
      <c r="O491" s="126">
        <v>0</v>
      </c>
      <c r="P491" s="126">
        <f>O491*H491</f>
        <v>0</v>
      </c>
      <c r="Q491" s="126">
        <v>0</v>
      </c>
      <c r="R491" s="126">
        <f>Q491*H491</f>
        <v>0</v>
      </c>
      <c r="S491" s="126">
        <v>0</v>
      </c>
      <c r="T491" s="127">
        <f>S491*H491</f>
        <v>0</v>
      </c>
      <c r="AR491" s="128" t="s">
        <v>129</v>
      </c>
      <c r="AT491" s="128" t="s">
        <v>125</v>
      </c>
      <c r="AU491" s="128" t="s">
        <v>75</v>
      </c>
      <c r="AY491" s="12" t="s">
        <v>107</v>
      </c>
      <c r="BE491" s="129">
        <f>IF(N491="základní",J491,0)</f>
        <v>39100</v>
      </c>
      <c r="BF491" s="129">
        <f>IF(N491="snížená",J491,0)</f>
        <v>0</v>
      </c>
      <c r="BG491" s="129">
        <f>IF(N491="zákl. přenesená",J491,0)</f>
        <v>0</v>
      </c>
      <c r="BH491" s="129">
        <f>IF(N491="sníž. přenesená",J491,0)</f>
        <v>0</v>
      </c>
      <c r="BI491" s="129">
        <f>IF(N491="nulová",J491,0)</f>
        <v>0</v>
      </c>
      <c r="BJ491" s="12" t="s">
        <v>75</v>
      </c>
      <c r="BK491" s="129">
        <f>ROUND(I491*H491,2)</f>
        <v>39100</v>
      </c>
      <c r="BL491" s="12" t="s">
        <v>106</v>
      </c>
      <c r="BM491" s="128" t="s">
        <v>939</v>
      </c>
    </row>
    <row r="492" spans="2:65" s="1" customFormat="1" ht="29.25">
      <c r="B492" s="24"/>
      <c r="D492" s="130" t="s">
        <v>114</v>
      </c>
      <c r="F492" s="131" t="s">
        <v>938</v>
      </c>
      <c r="L492" s="24"/>
      <c r="M492" s="132"/>
      <c r="T492" s="48"/>
      <c r="AT492" s="12" t="s">
        <v>114</v>
      </c>
      <c r="AU492" s="12" t="s">
        <v>75</v>
      </c>
    </row>
    <row r="493" spans="2:65" s="1" customFormat="1" ht="55.5" customHeight="1">
      <c r="B493" s="117"/>
      <c r="C493" s="133" t="s">
        <v>940</v>
      </c>
      <c r="D493" s="133" t="s">
        <v>125</v>
      </c>
      <c r="E493" s="134" t="s">
        <v>941</v>
      </c>
      <c r="F493" s="135" t="s">
        <v>942</v>
      </c>
      <c r="G493" s="136" t="s">
        <v>128</v>
      </c>
      <c r="H493" s="137">
        <v>1</v>
      </c>
      <c r="I493" s="138">
        <v>7690</v>
      </c>
      <c r="J493" s="138">
        <f>ROUND(I493*H493,2)</f>
        <v>7690</v>
      </c>
      <c r="K493" s="135" t="s">
        <v>112</v>
      </c>
      <c r="L493" s="139"/>
      <c r="M493" s="140" t="s">
        <v>1</v>
      </c>
      <c r="N493" s="141" t="s">
        <v>35</v>
      </c>
      <c r="O493" s="126">
        <v>0</v>
      </c>
      <c r="P493" s="126">
        <f>O493*H493</f>
        <v>0</v>
      </c>
      <c r="Q493" s="126">
        <v>0</v>
      </c>
      <c r="R493" s="126">
        <f>Q493*H493</f>
        <v>0</v>
      </c>
      <c r="S493" s="126">
        <v>0</v>
      </c>
      <c r="T493" s="127">
        <f>S493*H493</f>
        <v>0</v>
      </c>
      <c r="AR493" s="128" t="s">
        <v>129</v>
      </c>
      <c r="AT493" s="128" t="s">
        <v>125</v>
      </c>
      <c r="AU493" s="128" t="s">
        <v>75</v>
      </c>
      <c r="AY493" s="12" t="s">
        <v>107</v>
      </c>
      <c r="BE493" s="129">
        <f>IF(N493="základní",J493,0)</f>
        <v>7690</v>
      </c>
      <c r="BF493" s="129">
        <f>IF(N493="snížená",J493,0)</f>
        <v>0</v>
      </c>
      <c r="BG493" s="129">
        <f>IF(N493="zákl. přenesená",J493,0)</f>
        <v>0</v>
      </c>
      <c r="BH493" s="129">
        <f>IF(N493="sníž. přenesená",J493,0)</f>
        <v>0</v>
      </c>
      <c r="BI493" s="129">
        <f>IF(N493="nulová",J493,0)</f>
        <v>0</v>
      </c>
      <c r="BJ493" s="12" t="s">
        <v>75</v>
      </c>
      <c r="BK493" s="129">
        <f>ROUND(I493*H493,2)</f>
        <v>7690</v>
      </c>
      <c r="BL493" s="12" t="s">
        <v>106</v>
      </c>
      <c r="BM493" s="128" t="s">
        <v>943</v>
      </c>
    </row>
    <row r="494" spans="2:65" s="1" customFormat="1" ht="39">
      <c r="B494" s="24"/>
      <c r="D494" s="130" t="s">
        <v>114</v>
      </c>
      <c r="F494" s="131" t="s">
        <v>942</v>
      </c>
      <c r="L494" s="24"/>
      <c r="M494" s="132"/>
      <c r="T494" s="48"/>
      <c r="AT494" s="12" t="s">
        <v>114</v>
      </c>
      <c r="AU494" s="12" t="s">
        <v>75</v>
      </c>
    </row>
    <row r="495" spans="2:65" s="1" customFormat="1" ht="49.15" customHeight="1">
      <c r="B495" s="117"/>
      <c r="C495" s="133" t="s">
        <v>944</v>
      </c>
      <c r="D495" s="133" t="s">
        <v>125</v>
      </c>
      <c r="E495" s="134" t="s">
        <v>945</v>
      </c>
      <c r="F495" s="135" t="s">
        <v>946</v>
      </c>
      <c r="G495" s="136" t="s">
        <v>128</v>
      </c>
      <c r="H495" s="137">
        <v>1</v>
      </c>
      <c r="I495" s="138">
        <v>70400</v>
      </c>
      <c r="J495" s="138">
        <f>ROUND(I495*H495,2)</f>
        <v>70400</v>
      </c>
      <c r="K495" s="135" t="s">
        <v>112</v>
      </c>
      <c r="L495" s="139"/>
      <c r="M495" s="140" t="s">
        <v>1</v>
      </c>
      <c r="N495" s="141" t="s">
        <v>35</v>
      </c>
      <c r="O495" s="126">
        <v>0</v>
      </c>
      <c r="P495" s="126">
        <f>O495*H495</f>
        <v>0</v>
      </c>
      <c r="Q495" s="126">
        <v>0</v>
      </c>
      <c r="R495" s="126">
        <f>Q495*H495</f>
        <v>0</v>
      </c>
      <c r="S495" s="126">
        <v>0</v>
      </c>
      <c r="T495" s="127">
        <f>S495*H495</f>
        <v>0</v>
      </c>
      <c r="AR495" s="128" t="s">
        <v>129</v>
      </c>
      <c r="AT495" s="128" t="s">
        <v>125</v>
      </c>
      <c r="AU495" s="128" t="s">
        <v>75</v>
      </c>
      <c r="AY495" s="12" t="s">
        <v>107</v>
      </c>
      <c r="BE495" s="129">
        <f>IF(N495="základní",J495,0)</f>
        <v>70400</v>
      </c>
      <c r="BF495" s="129">
        <f>IF(N495="snížená",J495,0)</f>
        <v>0</v>
      </c>
      <c r="BG495" s="129">
        <f>IF(N495="zákl. přenesená",J495,0)</f>
        <v>0</v>
      </c>
      <c r="BH495" s="129">
        <f>IF(N495="sníž. přenesená",J495,0)</f>
        <v>0</v>
      </c>
      <c r="BI495" s="129">
        <f>IF(N495="nulová",J495,0)</f>
        <v>0</v>
      </c>
      <c r="BJ495" s="12" t="s">
        <v>75</v>
      </c>
      <c r="BK495" s="129">
        <f>ROUND(I495*H495,2)</f>
        <v>70400</v>
      </c>
      <c r="BL495" s="12" t="s">
        <v>106</v>
      </c>
      <c r="BM495" s="128" t="s">
        <v>947</v>
      </c>
    </row>
    <row r="496" spans="2:65" s="1" customFormat="1" ht="29.25">
      <c r="B496" s="24"/>
      <c r="D496" s="130" t="s">
        <v>114</v>
      </c>
      <c r="F496" s="131" t="s">
        <v>946</v>
      </c>
      <c r="L496" s="24"/>
      <c r="M496" s="132"/>
      <c r="T496" s="48"/>
      <c r="AT496" s="12" t="s">
        <v>114</v>
      </c>
      <c r="AU496" s="12" t="s">
        <v>75</v>
      </c>
    </row>
    <row r="497" spans="2:65" s="1" customFormat="1" ht="55.5" customHeight="1">
      <c r="B497" s="117"/>
      <c r="C497" s="133" t="s">
        <v>948</v>
      </c>
      <c r="D497" s="133" t="s">
        <v>125</v>
      </c>
      <c r="E497" s="134" t="s">
        <v>949</v>
      </c>
      <c r="F497" s="135" t="s">
        <v>950</v>
      </c>
      <c r="G497" s="136" t="s">
        <v>128</v>
      </c>
      <c r="H497" s="137">
        <v>2</v>
      </c>
      <c r="I497" s="138">
        <v>18900</v>
      </c>
      <c r="J497" s="138">
        <f>ROUND(I497*H497,2)</f>
        <v>37800</v>
      </c>
      <c r="K497" s="135" t="s">
        <v>112</v>
      </c>
      <c r="L497" s="139"/>
      <c r="M497" s="140" t="s">
        <v>1</v>
      </c>
      <c r="N497" s="141" t="s">
        <v>35</v>
      </c>
      <c r="O497" s="126">
        <v>0</v>
      </c>
      <c r="P497" s="126">
        <f>O497*H497</f>
        <v>0</v>
      </c>
      <c r="Q497" s="126">
        <v>0</v>
      </c>
      <c r="R497" s="126">
        <f>Q497*H497</f>
        <v>0</v>
      </c>
      <c r="S497" s="126">
        <v>0</v>
      </c>
      <c r="T497" s="127">
        <f>S497*H497</f>
        <v>0</v>
      </c>
      <c r="AR497" s="128" t="s">
        <v>129</v>
      </c>
      <c r="AT497" s="128" t="s">
        <v>125</v>
      </c>
      <c r="AU497" s="128" t="s">
        <v>75</v>
      </c>
      <c r="AY497" s="12" t="s">
        <v>107</v>
      </c>
      <c r="BE497" s="129">
        <f>IF(N497="základní",J497,0)</f>
        <v>37800</v>
      </c>
      <c r="BF497" s="129">
        <f>IF(N497="snížená",J497,0)</f>
        <v>0</v>
      </c>
      <c r="BG497" s="129">
        <f>IF(N497="zákl. přenesená",J497,0)</f>
        <v>0</v>
      </c>
      <c r="BH497" s="129">
        <f>IF(N497="sníž. přenesená",J497,0)</f>
        <v>0</v>
      </c>
      <c r="BI497" s="129">
        <f>IF(N497="nulová",J497,0)</f>
        <v>0</v>
      </c>
      <c r="BJ497" s="12" t="s">
        <v>75</v>
      </c>
      <c r="BK497" s="129">
        <f>ROUND(I497*H497,2)</f>
        <v>37800</v>
      </c>
      <c r="BL497" s="12" t="s">
        <v>106</v>
      </c>
      <c r="BM497" s="128" t="s">
        <v>951</v>
      </c>
    </row>
    <row r="498" spans="2:65" s="1" customFormat="1" ht="29.25">
      <c r="B498" s="24"/>
      <c r="D498" s="130" t="s">
        <v>114</v>
      </c>
      <c r="F498" s="131" t="s">
        <v>950</v>
      </c>
      <c r="L498" s="24"/>
      <c r="M498" s="132"/>
      <c r="T498" s="48"/>
      <c r="AT498" s="12" t="s">
        <v>114</v>
      </c>
      <c r="AU498" s="12" t="s">
        <v>75</v>
      </c>
    </row>
    <row r="499" spans="2:65" s="1" customFormat="1" ht="55.5" customHeight="1">
      <c r="B499" s="117"/>
      <c r="C499" s="133" t="s">
        <v>952</v>
      </c>
      <c r="D499" s="133" t="s">
        <v>125</v>
      </c>
      <c r="E499" s="134" t="s">
        <v>953</v>
      </c>
      <c r="F499" s="135" t="s">
        <v>954</v>
      </c>
      <c r="G499" s="136" t="s">
        <v>128</v>
      </c>
      <c r="H499" s="137">
        <v>3</v>
      </c>
      <c r="I499" s="138">
        <v>15400</v>
      </c>
      <c r="J499" s="138">
        <f>ROUND(I499*H499,2)</f>
        <v>46200</v>
      </c>
      <c r="K499" s="135" t="s">
        <v>112</v>
      </c>
      <c r="L499" s="139"/>
      <c r="M499" s="140" t="s">
        <v>1</v>
      </c>
      <c r="N499" s="141" t="s">
        <v>35</v>
      </c>
      <c r="O499" s="126">
        <v>0</v>
      </c>
      <c r="P499" s="126">
        <f>O499*H499</f>
        <v>0</v>
      </c>
      <c r="Q499" s="126">
        <v>0</v>
      </c>
      <c r="R499" s="126">
        <f>Q499*H499</f>
        <v>0</v>
      </c>
      <c r="S499" s="126">
        <v>0</v>
      </c>
      <c r="T499" s="127">
        <f>S499*H499</f>
        <v>0</v>
      </c>
      <c r="AR499" s="128" t="s">
        <v>129</v>
      </c>
      <c r="AT499" s="128" t="s">
        <v>125</v>
      </c>
      <c r="AU499" s="128" t="s">
        <v>75</v>
      </c>
      <c r="AY499" s="12" t="s">
        <v>107</v>
      </c>
      <c r="BE499" s="129">
        <f>IF(N499="základní",J499,0)</f>
        <v>46200</v>
      </c>
      <c r="BF499" s="129">
        <f>IF(N499="snížená",J499,0)</f>
        <v>0</v>
      </c>
      <c r="BG499" s="129">
        <f>IF(N499="zákl. přenesená",J499,0)</f>
        <v>0</v>
      </c>
      <c r="BH499" s="129">
        <f>IF(N499="sníž. přenesená",J499,0)</f>
        <v>0</v>
      </c>
      <c r="BI499" s="129">
        <f>IF(N499="nulová",J499,0)</f>
        <v>0</v>
      </c>
      <c r="BJ499" s="12" t="s">
        <v>75</v>
      </c>
      <c r="BK499" s="129">
        <f>ROUND(I499*H499,2)</f>
        <v>46200</v>
      </c>
      <c r="BL499" s="12" t="s">
        <v>106</v>
      </c>
      <c r="BM499" s="128" t="s">
        <v>955</v>
      </c>
    </row>
    <row r="500" spans="2:65" s="1" customFormat="1" ht="29.25">
      <c r="B500" s="24"/>
      <c r="D500" s="130" t="s">
        <v>114</v>
      </c>
      <c r="F500" s="131" t="s">
        <v>954</v>
      </c>
      <c r="L500" s="24"/>
      <c r="M500" s="132"/>
      <c r="T500" s="48"/>
      <c r="AT500" s="12" t="s">
        <v>114</v>
      </c>
      <c r="AU500" s="12" t="s">
        <v>75</v>
      </c>
    </row>
    <row r="501" spans="2:65" s="1" customFormat="1" ht="55.5" customHeight="1">
      <c r="B501" s="117"/>
      <c r="C501" s="118" t="s">
        <v>956</v>
      </c>
      <c r="D501" s="118" t="s">
        <v>108</v>
      </c>
      <c r="E501" s="119" t="s">
        <v>957</v>
      </c>
      <c r="F501" s="120" t="s">
        <v>958</v>
      </c>
      <c r="G501" s="121" t="s">
        <v>128</v>
      </c>
      <c r="H501" s="122">
        <v>1</v>
      </c>
      <c r="I501" s="123">
        <v>5953.33</v>
      </c>
      <c r="J501" s="123">
        <f>ROUND(I501*H501,2)</f>
        <v>5953.33</v>
      </c>
      <c r="K501" s="120" t="s">
        <v>112</v>
      </c>
      <c r="L501" s="24"/>
      <c r="M501" s="124" t="s">
        <v>1</v>
      </c>
      <c r="N501" s="125" t="s">
        <v>35</v>
      </c>
      <c r="O501" s="126">
        <v>6.12</v>
      </c>
      <c r="P501" s="126">
        <f>O501*H501</f>
        <v>6.12</v>
      </c>
      <c r="Q501" s="126">
        <v>0</v>
      </c>
      <c r="R501" s="126">
        <f>Q501*H501</f>
        <v>0</v>
      </c>
      <c r="S501" s="126">
        <v>0</v>
      </c>
      <c r="T501" s="127">
        <f>S501*H501</f>
        <v>0</v>
      </c>
      <c r="AR501" s="128" t="s">
        <v>106</v>
      </c>
      <c r="AT501" s="128" t="s">
        <v>108</v>
      </c>
      <c r="AU501" s="128" t="s">
        <v>75</v>
      </c>
      <c r="AY501" s="12" t="s">
        <v>107</v>
      </c>
      <c r="BE501" s="129">
        <f>IF(N501="základní",J501,0)</f>
        <v>5953.33</v>
      </c>
      <c r="BF501" s="129">
        <f>IF(N501="snížená",J501,0)</f>
        <v>0</v>
      </c>
      <c r="BG501" s="129">
        <f>IF(N501="zákl. přenesená",J501,0)</f>
        <v>0</v>
      </c>
      <c r="BH501" s="129">
        <f>IF(N501="sníž. přenesená",J501,0)</f>
        <v>0</v>
      </c>
      <c r="BI501" s="129">
        <f>IF(N501="nulová",J501,0)</f>
        <v>0</v>
      </c>
      <c r="BJ501" s="12" t="s">
        <v>75</v>
      </c>
      <c r="BK501" s="129">
        <f>ROUND(I501*H501,2)</f>
        <v>5953.33</v>
      </c>
      <c r="BL501" s="12" t="s">
        <v>106</v>
      </c>
      <c r="BM501" s="128" t="s">
        <v>959</v>
      </c>
    </row>
    <row r="502" spans="2:65" s="1" customFormat="1" ht="48.75">
      <c r="B502" s="24"/>
      <c r="D502" s="130" t="s">
        <v>114</v>
      </c>
      <c r="F502" s="131" t="s">
        <v>960</v>
      </c>
      <c r="L502" s="24"/>
      <c r="M502" s="132"/>
      <c r="T502" s="48"/>
      <c r="AT502" s="12" t="s">
        <v>114</v>
      </c>
      <c r="AU502" s="12" t="s">
        <v>75</v>
      </c>
    </row>
    <row r="503" spans="2:65" s="1" customFormat="1" ht="44.25" customHeight="1">
      <c r="B503" s="117"/>
      <c r="C503" s="118" t="s">
        <v>961</v>
      </c>
      <c r="D503" s="118" t="s">
        <v>108</v>
      </c>
      <c r="E503" s="119" t="s">
        <v>962</v>
      </c>
      <c r="F503" s="120" t="s">
        <v>963</v>
      </c>
      <c r="G503" s="121" t="s">
        <v>128</v>
      </c>
      <c r="H503" s="122">
        <v>1</v>
      </c>
      <c r="I503" s="123">
        <v>352.14</v>
      </c>
      <c r="J503" s="123">
        <f>ROUND(I503*H503,2)</f>
        <v>352.14</v>
      </c>
      <c r="K503" s="120" t="s">
        <v>112</v>
      </c>
      <c r="L503" s="24"/>
      <c r="M503" s="124" t="s">
        <v>1</v>
      </c>
      <c r="N503" s="125" t="s">
        <v>35</v>
      </c>
      <c r="O503" s="126">
        <v>0.36199999999999999</v>
      </c>
      <c r="P503" s="126">
        <f>O503*H503</f>
        <v>0.36199999999999999</v>
      </c>
      <c r="Q503" s="126">
        <v>0</v>
      </c>
      <c r="R503" s="126">
        <f>Q503*H503</f>
        <v>0</v>
      </c>
      <c r="S503" s="126">
        <v>0</v>
      </c>
      <c r="T503" s="127">
        <f>S503*H503</f>
        <v>0</v>
      </c>
      <c r="AR503" s="128" t="s">
        <v>106</v>
      </c>
      <c r="AT503" s="128" t="s">
        <v>108</v>
      </c>
      <c r="AU503" s="128" t="s">
        <v>75</v>
      </c>
      <c r="AY503" s="12" t="s">
        <v>107</v>
      </c>
      <c r="BE503" s="129">
        <f>IF(N503="základní",J503,0)</f>
        <v>352.14</v>
      </c>
      <c r="BF503" s="129">
        <f>IF(N503="snížená",J503,0)</f>
        <v>0</v>
      </c>
      <c r="BG503" s="129">
        <f>IF(N503="zákl. přenesená",J503,0)</f>
        <v>0</v>
      </c>
      <c r="BH503" s="129">
        <f>IF(N503="sníž. přenesená",J503,0)</f>
        <v>0</v>
      </c>
      <c r="BI503" s="129">
        <f>IF(N503="nulová",J503,0)</f>
        <v>0</v>
      </c>
      <c r="BJ503" s="12" t="s">
        <v>75</v>
      </c>
      <c r="BK503" s="129">
        <f>ROUND(I503*H503,2)</f>
        <v>352.14</v>
      </c>
      <c r="BL503" s="12" t="s">
        <v>106</v>
      </c>
      <c r="BM503" s="128" t="s">
        <v>964</v>
      </c>
    </row>
    <row r="504" spans="2:65" s="1" customFormat="1" ht="39">
      <c r="B504" s="24"/>
      <c r="D504" s="130" t="s">
        <v>114</v>
      </c>
      <c r="F504" s="131" t="s">
        <v>965</v>
      </c>
      <c r="L504" s="24"/>
      <c r="M504" s="132"/>
      <c r="T504" s="48"/>
      <c r="AT504" s="12" t="s">
        <v>114</v>
      </c>
      <c r="AU504" s="12" t="s">
        <v>75</v>
      </c>
    </row>
    <row r="505" spans="2:65" s="1" customFormat="1" ht="44.25" customHeight="1">
      <c r="B505" s="117"/>
      <c r="C505" s="118" t="s">
        <v>966</v>
      </c>
      <c r="D505" s="118" t="s">
        <v>108</v>
      </c>
      <c r="E505" s="119" t="s">
        <v>967</v>
      </c>
      <c r="F505" s="120" t="s">
        <v>968</v>
      </c>
      <c r="G505" s="121" t="s">
        <v>128</v>
      </c>
      <c r="H505" s="122">
        <v>1</v>
      </c>
      <c r="I505" s="123">
        <v>3521.41</v>
      </c>
      <c r="J505" s="123">
        <f>ROUND(I505*H505,2)</f>
        <v>3521.41</v>
      </c>
      <c r="K505" s="120" t="s">
        <v>112</v>
      </c>
      <c r="L505" s="24"/>
      <c r="M505" s="124" t="s">
        <v>1</v>
      </c>
      <c r="N505" s="125" t="s">
        <v>35</v>
      </c>
      <c r="O505" s="126">
        <v>3.62</v>
      </c>
      <c r="P505" s="126">
        <f>O505*H505</f>
        <v>3.62</v>
      </c>
      <c r="Q505" s="126">
        <v>0</v>
      </c>
      <c r="R505" s="126">
        <f>Q505*H505</f>
        <v>0</v>
      </c>
      <c r="S505" s="126">
        <v>0</v>
      </c>
      <c r="T505" s="127">
        <f>S505*H505</f>
        <v>0</v>
      </c>
      <c r="AR505" s="128" t="s">
        <v>106</v>
      </c>
      <c r="AT505" s="128" t="s">
        <v>108</v>
      </c>
      <c r="AU505" s="128" t="s">
        <v>75</v>
      </c>
      <c r="AY505" s="12" t="s">
        <v>107</v>
      </c>
      <c r="BE505" s="129">
        <f>IF(N505="základní",J505,0)</f>
        <v>3521.41</v>
      </c>
      <c r="BF505" s="129">
        <f>IF(N505="snížená",J505,0)</f>
        <v>0</v>
      </c>
      <c r="BG505" s="129">
        <f>IF(N505="zákl. přenesená",J505,0)</f>
        <v>0</v>
      </c>
      <c r="BH505" s="129">
        <f>IF(N505="sníž. přenesená",J505,0)</f>
        <v>0</v>
      </c>
      <c r="BI505" s="129">
        <f>IF(N505="nulová",J505,0)</f>
        <v>0</v>
      </c>
      <c r="BJ505" s="12" t="s">
        <v>75</v>
      </c>
      <c r="BK505" s="129">
        <f>ROUND(I505*H505,2)</f>
        <v>3521.41</v>
      </c>
      <c r="BL505" s="12" t="s">
        <v>106</v>
      </c>
      <c r="BM505" s="128" t="s">
        <v>969</v>
      </c>
    </row>
    <row r="506" spans="2:65" s="1" customFormat="1" ht="39">
      <c r="B506" s="24"/>
      <c r="D506" s="130" t="s">
        <v>114</v>
      </c>
      <c r="F506" s="131" t="s">
        <v>970</v>
      </c>
      <c r="L506" s="24"/>
      <c r="M506" s="132"/>
      <c r="T506" s="48"/>
      <c r="AT506" s="12" t="s">
        <v>114</v>
      </c>
      <c r="AU506" s="12" t="s">
        <v>75</v>
      </c>
    </row>
    <row r="507" spans="2:65" s="1" customFormat="1" ht="16.5" customHeight="1">
      <c r="B507" s="117"/>
      <c r="C507" s="118" t="s">
        <v>971</v>
      </c>
      <c r="D507" s="118" t="s">
        <v>108</v>
      </c>
      <c r="E507" s="119" t="s">
        <v>972</v>
      </c>
      <c r="F507" s="120" t="s">
        <v>973</v>
      </c>
      <c r="G507" s="121" t="s">
        <v>128</v>
      </c>
      <c r="H507" s="122">
        <v>2</v>
      </c>
      <c r="I507" s="123">
        <v>2089.4499999999998</v>
      </c>
      <c r="J507" s="123">
        <f>ROUND(I507*H507,2)</f>
        <v>4178.8999999999996</v>
      </c>
      <c r="K507" s="120" t="s">
        <v>112</v>
      </c>
      <c r="L507" s="24"/>
      <c r="M507" s="124" t="s">
        <v>1</v>
      </c>
      <c r="N507" s="125" t="s">
        <v>35</v>
      </c>
      <c r="O507" s="126">
        <v>2.177</v>
      </c>
      <c r="P507" s="126">
        <f>O507*H507</f>
        <v>4.3540000000000001</v>
      </c>
      <c r="Q507" s="126">
        <v>0</v>
      </c>
      <c r="R507" s="126">
        <f>Q507*H507</f>
        <v>0</v>
      </c>
      <c r="S507" s="126">
        <v>0</v>
      </c>
      <c r="T507" s="127">
        <f>S507*H507</f>
        <v>0</v>
      </c>
      <c r="AR507" s="128" t="s">
        <v>106</v>
      </c>
      <c r="AT507" s="128" t="s">
        <v>108</v>
      </c>
      <c r="AU507" s="128" t="s">
        <v>75</v>
      </c>
      <c r="AY507" s="12" t="s">
        <v>107</v>
      </c>
      <c r="BE507" s="129">
        <f>IF(N507="základní",J507,0)</f>
        <v>4178.8999999999996</v>
      </c>
      <c r="BF507" s="129">
        <f>IF(N507="snížená",J507,0)</f>
        <v>0</v>
      </c>
      <c r="BG507" s="129">
        <f>IF(N507="zákl. přenesená",J507,0)</f>
        <v>0</v>
      </c>
      <c r="BH507" s="129">
        <f>IF(N507="sníž. přenesená",J507,0)</f>
        <v>0</v>
      </c>
      <c r="BI507" s="129">
        <f>IF(N507="nulová",J507,0)</f>
        <v>0</v>
      </c>
      <c r="BJ507" s="12" t="s">
        <v>75</v>
      </c>
      <c r="BK507" s="129">
        <f>ROUND(I507*H507,2)</f>
        <v>4178.8999999999996</v>
      </c>
      <c r="BL507" s="12" t="s">
        <v>106</v>
      </c>
      <c r="BM507" s="128" t="s">
        <v>974</v>
      </c>
    </row>
    <row r="508" spans="2:65" s="1" customFormat="1" ht="48.75">
      <c r="B508" s="24"/>
      <c r="D508" s="130" t="s">
        <v>114</v>
      </c>
      <c r="F508" s="131" t="s">
        <v>975</v>
      </c>
      <c r="L508" s="24"/>
      <c r="M508" s="132"/>
      <c r="T508" s="48"/>
      <c r="AT508" s="12" t="s">
        <v>114</v>
      </c>
      <c r="AU508" s="12" t="s">
        <v>75</v>
      </c>
    </row>
    <row r="509" spans="2:65" s="1" customFormat="1" ht="33" customHeight="1">
      <c r="B509" s="117"/>
      <c r="C509" s="133" t="s">
        <v>976</v>
      </c>
      <c r="D509" s="133" t="s">
        <v>125</v>
      </c>
      <c r="E509" s="134" t="s">
        <v>977</v>
      </c>
      <c r="F509" s="135" t="s">
        <v>978</v>
      </c>
      <c r="G509" s="136" t="s">
        <v>128</v>
      </c>
      <c r="H509" s="137">
        <v>4</v>
      </c>
      <c r="I509" s="138">
        <v>1070</v>
      </c>
      <c r="J509" s="138">
        <f>ROUND(I509*H509,2)</f>
        <v>4280</v>
      </c>
      <c r="K509" s="135" t="s">
        <v>112</v>
      </c>
      <c r="L509" s="139"/>
      <c r="M509" s="140" t="s">
        <v>1</v>
      </c>
      <c r="N509" s="141" t="s">
        <v>35</v>
      </c>
      <c r="O509" s="126">
        <v>0</v>
      </c>
      <c r="P509" s="126">
        <f>O509*H509</f>
        <v>0</v>
      </c>
      <c r="Q509" s="126">
        <v>0</v>
      </c>
      <c r="R509" s="126">
        <f>Q509*H509</f>
        <v>0</v>
      </c>
      <c r="S509" s="126">
        <v>0</v>
      </c>
      <c r="T509" s="127">
        <f>S509*H509</f>
        <v>0</v>
      </c>
      <c r="AR509" s="128" t="s">
        <v>129</v>
      </c>
      <c r="AT509" s="128" t="s">
        <v>125</v>
      </c>
      <c r="AU509" s="128" t="s">
        <v>75</v>
      </c>
      <c r="AY509" s="12" t="s">
        <v>107</v>
      </c>
      <c r="BE509" s="129">
        <f>IF(N509="základní",J509,0)</f>
        <v>4280</v>
      </c>
      <c r="BF509" s="129">
        <f>IF(N509="snížená",J509,0)</f>
        <v>0</v>
      </c>
      <c r="BG509" s="129">
        <f>IF(N509="zákl. přenesená",J509,0)</f>
        <v>0</v>
      </c>
      <c r="BH509" s="129">
        <f>IF(N509="sníž. přenesená",J509,0)</f>
        <v>0</v>
      </c>
      <c r="BI509" s="129">
        <f>IF(N509="nulová",J509,0)</f>
        <v>0</v>
      </c>
      <c r="BJ509" s="12" t="s">
        <v>75</v>
      </c>
      <c r="BK509" s="129">
        <f>ROUND(I509*H509,2)</f>
        <v>4280</v>
      </c>
      <c r="BL509" s="12" t="s">
        <v>106</v>
      </c>
      <c r="BM509" s="128" t="s">
        <v>979</v>
      </c>
    </row>
    <row r="510" spans="2:65" s="1" customFormat="1" ht="19.5">
      <c r="B510" s="24"/>
      <c r="D510" s="130" t="s">
        <v>114</v>
      </c>
      <c r="F510" s="131" t="s">
        <v>978</v>
      </c>
      <c r="L510" s="24"/>
      <c r="M510" s="132"/>
      <c r="T510" s="48"/>
      <c r="AT510" s="12" t="s">
        <v>114</v>
      </c>
      <c r="AU510" s="12" t="s">
        <v>75</v>
      </c>
    </row>
    <row r="511" spans="2:65" s="1" customFormat="1" ht="44.25" customHeight="1">
      <c r="B511" s="117"/>
      <c r="C511" s="133" t="s">
        <v>980</v>
      </c>
      <c r="D511" s="133" t="s">
        <v>125</v>
      </c>
      <c r="E511" s="134" t="s">
        <v>981</v>
      </c>
      <c r="F511" s="135" t="s">
        <v>982</v>
      </c>
      <c r="G511" s="136" t="s">
        <v>128</v>
      </c>
      <c r="H511" s="137">
        <v>2</v>
      </c>
      <c r="I511" s="138">
        <v>180000</v>
      </c>
      <c r="J511" s="138">
        <f>ROUND(I511*H511,2)</f>
        <v>360000</v>
      </c>
      <c r="K511" s="135" t="s">
        <v>112</v>
      </c>
      <c r="L511" s="139"/>
      <c r="M511" s="140" t="s">
        <v>1</v>
      </c>
      <c r="N511" s="141" t="s">
        <v>35</v>
      </c>
      <c r="O511" s="126">
        <v>0</v>
      </c>
      <c r="P511" s="126">
        <f>O511*H511</f>
        <v>0</v>
      </c>
      <c r="Q511" s="126">
        <v>0</v>
      </c>
      <c r="R511" s="126">
        <f>Q511*H511</f>
        <v>0</v>
      </c>
      <c r="S511" s="126">
        <v>0</v>
      </c>
      <c r="T511" s="127">
        <f>S511*H511</f>
        <v>0</v>
      </c>
      <c r="AR511" s="128" t="s">
        <v>129</v>
      </c>
      <c r="AT511" s="128" t="s">
        <v>125</v>
      </c>
      <c r="AU511" s="128" t="s">
        <v>75</v>
      </c>
      <c r="AY511" s="12" t="s">
        <v>107</v>
      </c>
      <c r="BE511" s="129">
        <f>IF(N511="základní",J511,0)</f>
        <v>360000</v>
      </c>
      <c r="BF511" s="129">
        <f>IF(N511="snížená",J511,0)</f>
        <v>0</v>
      </c>
      <c r="BG511" s="129">
        <f>IF(N511="zákl. přenesená",J511,0)</f>
        <v>0</v>
      </c>
      <c r="BH511" s="129">
        <f>IF(N511="sníž. přenesená",J511,0)</f>
        <v>0</v>
      </c>
      <c r="BI511" s="129">
        <f>IF(N511="nulová",J511,0)</f>
        <v>0</v>
      </c>
      <c r="BJ511" s="12" t="s">
        <v>75</v>
      </c>
      <c r="BK511" s="129">
        <f>ROUND(I511*H511,2)</f>
        <v>360000</v>
      </c>
      <c r="BL511" s="12" t="s">
        <v>106</v>
      </c>
      <c r="BM511" s="128" t="s">
        <v>983</v>
      </c>
    </row>
    <row r="512" spans="2:65" s="1" customFormat="1" ht="29.25">
      <c r="B512" s="24"/>
      <c r="D512" s="130" t="s">
        <v>114</v>
      </c>
      <c r="F512" s="131" t="s">
        <v>982</v>
      </c>
      <c r="L512" s="24"/>
      <c r="M512" s="132"/>
      <c r="T512" s="48"/>
      <c r="AT512" s="12" t="s">
        <v>114</v>
      </c>
      <c r="AU512" s="12" t="s">
        <v>75</v>
      </c>
    </row>
    <row r="513" spans="2:65" s="1" customFormat="1" ht="37.9" customHeight="1">
      <c r="B513" s="117"/>
      <c r="C513" s="133" t="s">
        <v>984</v>
      </c>
      <c r="D513" s="133" t="s">
        <v>125</v>
      </c>
      <c r="E513" s="134" t="s">
        <v>985</v>
      </c>
      <c r="F513" s="135" t="s">
        <v>986</v>
      </c>
      <c r="G513" s="136" t="s">
        <v>128</v>
      </c>
      <c r="H513" s="137">
        <v>2</v>
      </c>
      <c r="I513" s="138">
        <v>1930</v>
      </c>
      <c r="J513" s="138">
        <f>ROUND(I513*H513,2)</f>
        <v>3860</v>
      </c>
      <c r="K513" s="135" t="s">
        <v>112</v>
      </c>
      <c r="L513" s="139"/>
      <c r="M513" s="140" t="s">
        <v>1</v>
      </c>
      <c r="N513" s="141" t="s">
        <v>35</v>
      </c>
      <c r="O513" s="126">
        <v>0</v>
      </c>
      <c r="P513" s="126">
        <f>O513*H513</f>
        <v>0</v>
      </c>
      <c r="Q513" s="126">
        <v>0</v>
      </c>
      <c r="R513" s="126">
        <f>Q513*H513</f>
        <v>0</v>
      </c>
      <c r="S513" s="126">
        <v>0</v>
      </c>
      <c r="T513" s="127">
        <f>S513*H513</f>
        <v>0</v>
      </c>
      <c r="AR513" s="128" t="s">
        <v>129</v>
      </c>
      <c r="AT513" s="128" t="s">
        <v>125</v>
      </c>
      <c r="AU513" s="128" t="s">
        <v>75</v>
      </c>
      <c r="AY513" s="12" t="s">
        <v>107</v>
      </c>
      <c r="BE513" s="129">
        <f>IF(N513="základní",J513,0)</f>
        <v>3860</v>
      </c>
      <c r="BF513" s="129">
        <f>IF(N513="snížená",J513,0)</f>
        <v>0</v>
      </c>
      <c r="BG513" s="129">
        <f>IF(N513="zákl. přenesená",J513,0)</f>
        <v>0</v>
      </c>
      <c r="BH513" s="129">
        <f>IF(N513="sníž. přenesená",J513,0)</f>
        <v>0</v>
      </c>
      <c r="BI513" s="129">
        <f>IF(N513="nulová",J513,0)</f>
        <v>0</v>
      </c>
      <c r="BJ513" s="12" t="s">
        <v>75</v>
      </c>
      <c r="BK513" s="129">
        <f>ROUND(I513*H513,2)</f>
        <v>3860</v>
      </c>
      <c r="BL513" s="12" t="s">
        <v>106</v>
      </c>
      <c r="BM513" s="128" t="s">
        <v>987</v>
      </c>
    </row>
    <row r="514" spans="2:65" s="1" customFormat="1" ht="19.5">
      <c r="B514" s="24"/>
      <c r="D514" s="130" t="s">
        <v>114</v>
      </c>
      <c r="F514" s="131" t="s">
        <v>986</v>
      </c>
      <c r="L514" s="24"/>
      <c r="M514" s="132"/>
      <c r="T514" s="48"/>
      <c r="AT514" s="12" t="s">
        <v>114</v>
      </c>
      <c r="AU514" s="12" t="s">
        <v>75</v>
      </c>
    </row>
    <row r="515" spans="2:65" s="1" customFormat="1" ht="37.9" customHeight="1">
      <c r="B515" s="117"/>
      <c r="C515" s="133" t="s">
        <v>988</v>
      </c>
      <c r="D515" s="133" t="s">
        <v>125</v>
      </c>
      <c r="E515" s="134" t="s">
        <v>989</v>
      </c>
      <c r="F515" s="135" t="s">
        <v>990</v>
      </c>
      <c r="G515" s="136" t="s">
        <v>128</v>
      </c>
      <c r="H515" s="137">
        <v>3</v>
      </c>
      <c r="I515" s="138">
        <v>5200</v>
      </c>
      <c r="J515" s="138">
        <f>ROUND(I515*H515,2)</f>
        <v>15600</v>
      </c>
      <c r="K515" s="135" t="s">
        <v>112</v>
      </c>
      <c r="L515" s="139"/>
      <c r="M515" s="140" t="s">
        <v>1</v>
      </c>
      <c r="N515" s="141" t="s">
        <v>35</v>
      </c>
      <c r="O515" s="126">
        <v>0</v>
      </c>
      <c r="P515" s="126">
        <f>O515*H515</f>
        <v>0</v>
      </c>
      <c r="Q515" s="126">
        <v>0</v>
      </c>
      <c r="R515" s="126">
        <f>Q515*H515</f>
        <v>0</v>
      </c>
      <c r="S515" s="126">
        <v>0</v>
      </c>
      <c r="T515" s="127">
        <f>S515*H515</f>
        <v>0</v>
      </c>
      <c r="AR515" s="128" t="s">
        <v>129</v>
      </c>
      <c r="AT515" s="128" t="s">
        <v>125</v>
      </c>
      <c r="AU515" s="128" t="s">
        <v>75</v>
      </c>
      <c r="AY515" s="12" t="s">
        <v>107</v>
      </c>
      <c r="BE515" s="129">
        <f>IF(N515="základní",J515,0)</f>
        <v>15600</v>
      </c>
      <c r="BF515" s="129">
        <f>IF(N515="snížená",J515,0)</f>
        <v>0</v>
      </c>
      <c r="BG515" s="129">
        <f>IF(N515="zákl. přenesená",J515,0)</f>
        <v>0</v>
      </c>
      <c r="BH515" s="129">
        <f>IF(N515="sníž. přenesená",J515,0)</f>
        <v>0</v>
      </c>
      <c r="BI515" s="129">
        <f>IF(N515="nulová",J515,0)</f>
        <v>0</v>
      </c>
      <c r="BJ515" s="12" t="s">
        <v>75</v>
      </c>
      <c r="BK515" s="129">
        <f>ROUND(I515*H515,2)</f>
        <v>15600</v>
      </c>
      <c r="BL515" s="12" t="s">
        <v>106</v>
      </c>
      <c r="BM515" s="128" t="s">
        <v>991</v>
      </c>
    </row>
    <row r="516" spans="2:65" s="1" customFormat="1" ht="19.5">
      <c r="B516" s="24"/>
      <c r="D516" s="130" t="s">
        <v>114</v>
      </c>
      <c r="F516" s="131" t="s">
        <v>990</v>
      </c>
      <c r="L516" s="24"/>
      <c r="M516" s="132"/>
      <c r="T516" s="48"/>
      <c r="AT516" s="12" t="s">
        <v>114</v>
      </c>
      <c r="AU516" s="12" t="s">
        <v>75</v>
      </c>
    </row>
    <row r="517" spans="2:65" s="1" customFormat="1" ht="33" customHeight="1">
      <c r="B517" s="117"/>
      <c r="C517" s="133" t="s">
        <v>992</v>
      </c>
      <c r="D517" s="133" t="s">
        <v>125</v>
      </c>
      <c r="E517" s="134" t="s">
        <v>993</v>
      </c>
      <c r="F517" s="135" t="s">
        <v>994</v>
      </c>
      <c r="G517" s="136" t="s">
        <v>128</v>
      </c>
      <c r="H517" s="137">
        <v>2</v>
      </c>
      <c r="I517" s="138">
        <v>1740</v>
      </c>
      <c r="J517" s="138">
        <f>ROUND(I517*H517,2)</f>
        <v>3480</v>
      </c>
      <c r="K517" s="135" t="s">
        <v>112</v>
      </c>
      <c r="L517" s="139"/>
      <c r="M517" s="140" t="s">
        <v>1</v>
      </c>
      <c r="N517" s="141" t="s">
        <v>35</v>
      </c>
      <c r="O517" s="126">
        <v>0</v>
      </c>
      <c r="P517" s="126">
        <f>O517*H517</f>
        <v>0</v>
      </c>
      <c r="Q517" s="126">
        <v>0</v>
      </c>
      <c r="R517" s="126">
        <f>Q517*H517</f>
        <v>0</v>
      </c>
      <c r="S517" s="126">
        <v>0</v>
      </c>
      <c r="T517" s="127">
        <f>S517*H517</f>
        <v>0</v>
      </c>
      <c r="AR517" s="128" t="s">
        <v>129</v>
      </c>
      <c r="AT517" s="128" t="s">
        <v>125</v>
      </c>
      <c r="AU517" s="128" t="s">
        <v>75</v>
      </c>
      <c r="AY517" s="12" t="s">
        <v>107</v>
      </c>
      <c r="BE517" s="129">
        <f>IF(N517="základní",J517,0)</f>
        <v>3480</v>
      </c>
      <c r="BF517" s="129">
        <f>IF(N517="snížená",J517,0)</f>
        <v>0</v>
      </c>
      <c r="BG517" s="129">
        <f>IF(N517="zákl. přenesená",J517,0)</f>
        <v>0</v>
      </c>
      <c r="BH517" s="129">
        <f>IF(N517="sníž. přenesená",J517,0)</f>
        <v>0</v>
      </c>
      <c r="BI517" s="129">
        <f>IF(N517="nulová",J517,0)</f>
        <v>0</v>
      </c>
      <c r="BJ517" s="12" t="s">
        <v>75</v>
      </c>
      <c r="BK517" s="129">
        <f>ROUND(I517*H517,2)</f>
        <v>3480</v>
      </c>
      <c r="BL517" s="12" t="s">
        <v>106</v>
      </c>
      <c r="BM517" s="128" t="s">
        <v>995</v>
      </c>
    </row>
    <row r="518" spans="2:65" s="1" customFormat="1" ht="19.5">
      <c r="B518" s="24"/>
      <c r="D518" s="130" t="s">
        <v>114</v>
      </c>
      <c r="F518" s="131" t="s">
        <v>994</v>
      </c>
      <c r="L518" s="24"/>
      <c r="M518" s="132"/>
      <c r="T518" s="48"/>
      <c r="AT518" s="12" t="s">
        <v>114</v>
      </c>
      <c r="AU518" s="12" t="s">
        <v>75</v>
      </c>
    </row>
    <row r="519" spans="2:65" s="1" customFormat="1" ht="55.5" customHeight="1">
      <c r="B519" s="117"/>
      <c r="C519" s="133" t="s">
        <v>996</v>
      </c>
      <c r="D519" s="133" t="s">
        <v>125</v>
      </c>
      <c r="E519" s="134" t="s">
        <v>997</v>
      </c>
      <c r="F519" s="135" t="s">
        <v>998</v>
      </c>
      <c r="G519" s="136" t="s">
        <v>128</v>
      </c>
      <c r="H519" s="137">
        <v>2</v>
      </c>
      <c r="I519" s="138">
        <v>1830</v>
      </c>
      <c r="J519" s="138">
        <f>ROUND(I519*H519,2)</f>
        <v>3660</v>
      </c>
      <c r="K519" s="135" t="s">
        <v>112</v>
      </c>
      <c r="L519" s="139"/>
      <c r="M519" s="140" t="s">
        <v>1</v>
      </c>
      <c r="N519" s="141" t="s">
        <v>35</v>
      </c>
      <c r="O519" s="126">
        <v>0</v>
      </c>
      <c r="P519" s="126">
        <f>O519*H519</f>
        <v>0</v>
      </c>
      <c r="Q519" s="126">
        <v>0</v>
      </c>
      <c r="R519" s="126">
        <f>Q519*H519</f>
        <v>0</v>
      </c>
      <c r="S519" s="126">
        <v>0</v>
      </c>
      <c r="T519" s="127">
        <f>S519*H519</f>
        <v>0</v>
      </c>
      <c r="AR519" s="128" t="s">
        <v>129</v>
      </c>
      <c r="AT519" s="128" t="s">
        <v>125</v>
      </c>
      <c r="AU519" s="128" t="s">
        <v>75</v>
      </c>
      <c r="AY519" s="12" t="s">
        <v>107</v>
      </c>
      <c r="BE519" s="129">
        <f>IF(N519="základní",J519,0)</f>
        <v>3660</v>
      </c>
      <c r="BF519" s="129">
        <f>IF(N519="snížená",J519,0)</f>
        <v>0</v>
      </c>
      <c r="BG519" s="129">
        <f>IF(N519="zákl. přenesená",J519,0)</f>
        <v>0</v>
      </c>
      <c r="BH519" s="129">
        <f>IF(N519="sníž. přenesená",J519,0)</f>
        <v>0</v>
      </c>
      <c r="BI519" s="129">
        <f>IF(N519="nulová",J519,0)</f>
        <v>0</v>
      </c>
      <c r="BJ519" s="12" t="s">
        <v>75</v>
      </c>
      <c r="BK519" s="129">
        <f>ROUND(I519*H519,2)</f>
        <v>3660</v>
      </c>
      <c r="BL519" s="12" t="s">
        <v>106</v>
      </c>
      <c r="BM519" s="128" t="s">
        <v>999</v>
      </c>
    </row>
    <row r="520" spans="2:65" s="1" customFormat="1" ht="29.25">
      <c r="B520" s="24"/>
      <c r="D520" s="130" t="s">
        <v>114</v>
      </c>
      <c r="F520" s="131" t="s">
        <v>998</v>
      </c>
      <c r="L520" s="24"/>
      <c r="M520" s="132"/>
      <c r="T520" s="48"/>
      <c r="AT520" s="12" t="s">
        <v>114</v>
      </c>
      <c r="AU520" s="12" t="s">
        <v>75</v>
      </c>
    </row>
    <row r="521" spans="2:65" s="1" customFormat="1" ht="49.15" customHeight="1">
      <c r="B521" s="117"/>
      <c r="C521" s="133" t="s">
        <v>1000</v>
      </c>
      <c r="D521" s="133" t="s">
        <v>125</v>
      </c>
      <c r="E521" s="134" t="s">
        <v>1001</v>
      </c>
      <c r="F521" s="135" t="s">
        <v>1002</v>
      </c>
      <c r="G521" s="136" t="s">
        <v>128</v>
      </c>
      <c r="H521" s="137">
        <v>2</v>
      </c>
      <c r="I521" s="138">
        <v>571</v>
      </c>
      <c r="J521" s="138">
        <f>ROUND(I521*H521,2)</f>
        <v>1142</v>
      </c>
      <c r="K521" s="135" t="s">
        <v>112</v>
      </c>
      <c r="L521" s="139"/>
      <c r="M521" s="140" t="s">
        <v>1</v>
      </c>
      <c r="N521" s="141" t="s">
        <v>35</v>
      </c>
      <c r="O521" s="126">
        <v>0</v>
      </c>
      <c r="P521" s="126">
        <f>O521*H521</f>
        <v>0</v>
      </c>
      <c r="Q521" s="126">
        <v>0</v>
      </c>
      <c r="R521" s="126">
        <f>Q521*H521</f>
        <v>0</v>
      </c>
      <c r="S521" s="126">
        <v>0</v>
      </c>
      <c r="T521" s="127">
        <f>S521*H521</f>
        <v>0</v>
      </c>
      <c r="AR521" s="128" t="s">
        <v>129</v>
      </c>
      <c r="AT521" s="128" t="s">
        <v>125</v>
      </c>
      <c r="AU521" s="128" t="s">
        <v>75</v>
      </c>
      <c r="AY521" s="12" t="s">
        <v>107</v>
      </c>
      <c r="BE521" s="129">
        <f>IF(N521="základní",J521,0)</f>
        <v>1142</v>
      </c>
      <c r="BF521" s="129">
        <f>IF(N521="snížená",J521,0)</f>
        <v>0</v>
      </c>
      <c r="BG521" s="129">
        <f>IF(N521="zákl. přenesená",J521,0)</f>
        <v>0</v>
      </c>
      <c r="BH521" s="129">
        <f>IF(N521="sníž. přenesená",J521,0)</f>
        <v>0</v>
      </c>
      <c r="BI521" s="129">
        <f>IF(N521="nulová",J521,0)</f>
        <v>0</v>
      </c>
      <c r="BJ521" s="12" t="s">
        <v>75</v>
      </c>
      <c r="BK521" s="129">
        <f>ROUND(I521*H521,2)</f>
        <v>1142</v>
      </c>
      <c r="BL521" s="12" t="s">
        <v>106</v>
      </c>
      <c r="BM521" s="128" t="s">
        <v>1003</v>
      </c>
    </row>
    <row r="522" spans="2:65" s="1" customFormat="1" ht="29.25">
      <c r="B522" s="24"/>
      <c r="D522" s="130" t="s">
        <v>114</v>
      </c>
      <c r="F522" s="131" t="s">
        <v>1002</v>
      </c>
      <c r="L522" s="24"/>
      <c r="M522" s="132"/>
      <c r="T522" s="48"/>
      <c r="AT522" s="12" t="s">
        <v>114</v>
      </c>
      <c r="AU522" s="12" t="s">
        <v>75</v>
      </c>
    </row>
    <row r="523" spans="2:65" s="1" customFormat="1" ht="33" customHeight="1">
      <c r="B523" s="117"/>
      <c r="C523" s="133" t="s">
        <v>1004</v>
      </c>
      <c r="D523" s="133" t="s">
        <v>125</v>
      </c>
      <c r="E523" s="134" t="s">
        <v>1005</v>
      </c>
      <c r="F523" s="135" t="s">
        <v>1006</v>
      </c>
      <c r="G523" s="136" t="s">
        <v>128</v>
      </c>
      <c r="H523" s="137">
        <v>4</v>
      </c>
      <c r="I523" s="138">
        <v>1050</v>
      </c>
      <c r="J523" s="138">
        <f>ROUND(I523*H523,2)</f>
        <v>4200</v>
      </c>
      <c r="K523" s="135" t="s">
        <v>112</v>
      </c>
      <c r="L523" s="139"/>
      <c r="M523" s="140" t="s">
        <v>1</v>
      </c>
      <c r="N523" s="141" t="s">
        <v>35</v>
      </c>
      <c r="O523" s="126">
        <v>0</v>
      </c>
      <c r="P523" s="126">
        <f>O523*H523</f>
        <v>0</v>
      </c>
      <c r="Q523" s="126">
        <v>0</v>
      </c>
      <c r="R523" s="126">
        <f>Q523*H523</f>
        <v>0</v>
      </c>
      <c r="S523" s="126">
        <v>0</v>
      </c>
      <c r="T523" s="127">
        <f>S523*H523</f>
        <v>0</v>
      </c>
      <c r="AR523" s="128" t="s">
        <v>129</v>
      </c>
      <c r="AT523" s="128" t="s">
        <v>125</v>
      </c>
      <c r="AU523" s="128" t="s">
        <v>75</v>
      </c>
      <c r="AY523" s="12" t="s">
        <v>107</v>
      </c>
      <c r="BE523" s="129">
        <f>IF(N523="základní",J523,0)</f>
        <v>4200</v>
      </c>
      <c r="BF523" s="129">
        <f>IF(N523="snížená",J523,0)</f>
        <v>0</v>
      </c>
      <c r="BG523" s="129">
        <f>IF(N523="zákl. přenesená",J523,0)</f>
        <v>0</v>
      </c>
      <c r="BH523" s="129">
        <f>IF(N523="sníž. přenesená",J523,0)</f>
        <v>0</v>
      </c>
      <c r="BI523" s="129">
        <f>IF(N523="nulová",J523,0)</f>
        <v>0</v>
      </c>
      <c r="BJ523" s="12" t="s">
        <v>75</v>
      </c>
      <c r="BK523" s="129">
        <f>ROUND(I523*H523,2)</f>
        <v>4200</v>
      </c>
      <c r="BL523" s="12" t="s">
        <v>106</v>
      </c>
      <c r="BM523" s="128" t="s">
        <v>1007</v>
      </c>
    </row>
    <row r="524" spans="2:65" s="1" customFormat="1" ht="19.5">
      <c r="B524" s="24"/>
      <c r="D524" s="130" t="s">
        <v>114</v>
      </c>
      <c r="F524" s="131" t="s">
        <v>1006</v>
      </c>
      <c r="L524" s="24"/>
      <c r="M524" s="132"/>
      <c r="T524" s="48"/>
      <c r="AT524" s="12" t="s">
        <v>114</v>
      </c>
      <c r="AU524" s="12" t="s">
        <v>75</v>
      </c>
    </row>
    <row r="525" spans="2:65" s="1" customFormat="1" ht="24.2" customHeight="1">
      <c r="B525" s="117"/>
      <c r="C525" s="133" t="s">
        <v>1008</v>
      </c>
      <c r="D525" s="133" t="s">
        <v>125</v>
      </c>
      <c r="E525" s="134" t="s">
        <v>1009</v>
      </c>
      <c r="F525" s="135" t="s">
        <v>1010</v>
      </c>
      <c r="G525" s="136" t="s">
        <v>128</v>
      </c>
      <c r="H525" s="137">
        <v>6</v>
      </c>
      <c r="I525" s="138">
        <v>2450</v>
      </c>
      <c r="J525" s="138">
        <f>ROUND(I525*H525,2)</f>
        <v>14700</v>
      </c>
      <c r="K525" s="135" t="s">
        <v>112</v>
      </c>
      <c r="L525" s="139"/>
      <c r="M525" s="140" t="s">
        <v>1</v>
      </c>
      <c r="N525" s="141" t="s">
        <v>35</v>
      </c>
      <c r="O525" s="126">
        <v>0</v>
      </c>
      <c r="P525" s="126">
        <f>O525*H525</f>
        <v>0</v>
      </c>
      <c r="Q525" s="126">
        <v>0</v>
      </c>
      <c r="R525" s="126">
        <f>Q525*H525</f>
        <v>0</v>
      </c>
      <c r="S525" s="126">
        <v>0</v>
      </c>
      <c r="T525" s="127">
        <f>S525*H525</f>
        <v>0</v>
      </c>
      <c r="AR525" s="128" t="s">
        <v>129</v>
      </c>
      <c r="AT525" s="128" t="s">
        <v>125</v>
      </c>
      <c r="AU525" s="128" t="s">
        <v>75</v>
      </c>
      <c r="AY525" s="12" t="s">
        <v>107</v>
      </c>
      <c r="BE525" s="129">
        <f>IF(N525="základní",J525,0)</f>
        <v>14700</v>
      </c>
      <c r="BF525" s="129">
        <f>IF(N525="snížená",J525,0)</f>
        <v>0</v>
      </c>
      <c r="BG525" s="129">
        <f>IF(N525="zákl. přenesená",J525,0)</f>
        <v>0</v>
      </c>
      <c r="BH525" s="129">
        <f>IF(N525="sníž. přenesená",J525,0)</f>
        <v>0</v>
      </c>
      <c r="BI525" s="129">
        <f>IF(N525="nulová",J525,0)</f>
        <v>0</v>
      </c>
      <c r="BJ525" s="12" t="s">
        <v>75</v>
      </c>
      <c r="BK525" s="129">
        <f>ROUND(I525*H525,2)</f>
        <v>14700</v>
      </c>
      <c r="BL525" s="12" t="s">
        <v>106</v>
      </c>
      <c r="BM525" s="128" t="s">
        <v>1011</v>
      </c>
    </row>
    <row r="526" spans="2:65" s="1" customFormat="1" ht="19.5">
      <c r="B526" s="24"/>
      <c r="D526" s="130" t="s">
        <v>114</v>
      </c>
      <c r="F526" s="131" t="s">
        <v>1010</v>
      </c>
      <c r="L526" s="24"/>
      <c r="M526" s="132"/>
      <c r="T526" s="48"/>
      <c r="AT526" s="12" t="s">
        <v>114</v>
      </c>
      <c r="AU526" s="12" t="s">
        <v>75</v>
      </c>
    </row>
    <row r="527" spans="2:65" s="1" customFormat="1" ht="37.9" customHeight="1">
      <c r="B527" s="117"/>
      <c r="C527" s="118" t="s">
        <v>1012</v>
      </c>
      <c r="D527" s="118" t="s">
        <v>108</v>
      </c>
      <c r="E527" s="119" t="s">
        <v>1013</v>
      </c>
      <c r="F527" s="120" t="s">
        <v>1014</v>
      </c>
      <c r="G527" s="121" t="s">
        <v>128</v>
      </c>
      <c r="H527" s="122">
        <v>1</v>
      </c>
      <c r="I527" s="123">
        <v>1087.55</v>
      </c>
      <c r="J527" s="123">
        <f>ROUND(I527*H527,2)</f>
        <v>1087.55</v>
      </c>
      <c r="K527" s="120" t="s">
        <v>112</v>
      </c>
      <c r="L527" s="24"/>
      <c r="M527" s="124" t="s">
        <v>1</v>
      </c>
      <c r="N527" s="125" t="s">
        <v>35</v>
      </c>
      <c r="O527" s="126">
        <v>1.1180000000000001</v>
      </c>
      <c r="P527" s="126">
        <f>O527*H527</f>
        <v>1.1180000000000001</v>
      </c>
      <c r="Q527" s="126">
        <v>0</v>
      </c>
      <c r="R527" s="126">
        <f>Q527*H527</f>
        <v>0</v>
      </c>
      <c r="S527" s="126">
        <v>0</v>
      </c>
      <c r="T527" s="127">
        <f>S527*H527</f>
        <v>0</v>
      </c>
      <c r="AR527" s="128" t="s">
        <v>106</v>
      </c>
      <c r="AT527" s="128" t="s">
        <v>108</v>
      </c>
      <c r="AU527" s="128" t="s">
        <v>75</v>
      </c>
      <c r="AY527" s="12" t="s">
        <v>107</v>
      </c>
      <c r="BE527" s="129">
        <f>IF(N527="základní",J527,0)</f>
        <v>1087.55</v>
      </c>
      <c r="BF527" s="129">
        <f>IF(N527="snížená",J527,0)</f>
        <v>0</v>
      </c>
      <c r="BG527" s="129">
        <f>IF(N527="zákl. přenesená",J527,0)</f>
        <v>0</v>
      </c>
      <c r="BH527" s="129">
        <f>IF(N527="sníž. přenesená",J527,0)</f>
        <v>0</v>
      </c>
      <c r="BI527" s="129">
        <f>IF(N527="nulová",J527,0)</f>
        <v>0</v>
      </c>
      <c r="BJ527" s="12" t="s">
        <v>75</v>
      </c>
      <c r="BK527" s="129">
        <f>ROUND(I527*H527,2)</f>
        <v>1087.55</v>
      </c>
      <c r="BL527" s="12" t="s">
        <v>106</v>
      </c>
      <c r="BM527" s="128" t="s">
        <v>1015</v>
      </c>
    </row>
    <row r="528" spans="2:65" s="1" customFormat="1" ht="48.75">
      <c r="B528" s="24"/>
      <c r="D528" s="130" t="s">
        <v>114</v>
      </c>
      <c r="F528" s="131" t="s">
        <v>1016</v>
      </c>
      <c r="L528" s="24"/>
      <c r="M528" s="132"/>
      <c r="T528" s="48"/>
      <c r="AT528" s="12" t="s">
        <v>114</v>
      </c>
      <c r="AU528" s="12" t="s">
        <v>75</v>
      </c>
    </row>
    <row r="529" spans="2:65" s="1" customFormat="1" ht="37.9" customHeight="1">
      <c r="B529" s="117"/>
      <c r="C529" s="118" t="s">
        <v>1017</v>
      </c>
      <c r="D529" s="118" t="s">
        <v>108</v>
      </c>
      <c r="E529" s="119" t="s">
        <v>1018</v>
      </c>
      <c r="F529" s="120" t="s">
        <v>1019</v>
      </c>
      <c r="G529" s="121" t="s">
        <v>128</v>
      </c>
      <c r="H529" s="122">
        <v>3</v>
      </c>
      <c r="I529" s="123">
        <v>3521.41</v>
      </c>
      <c r="J529" s="123">
        <f>ROUND(I529*H529,2)</f>
        <v>10564.23</v>
      </c>
      <c r="K529" s="120" t="s">
        <v>112</v>
      </c>
      <c r="L529" s="24"/>
      <c r="M529" s="124" t="s">
        <v>1</v>
      </c>
      <c r="N529" s="125" t="s">
        <v>35</v>
      </c>
      <c r="O529" s="126">
        <v>3.62</v>
      </c>
      <c r="P529" s="126">
        <f>O529*H529</f>
        <v>10.86</v>
      </c>
      <c r="Q529" s="126">
        <v>0</v>
      </c>
      <c r="R529" s="126">
        <f>Q529*H529</f>
        <v>0</v>
      </c>
      <c r="S529" s="126">
        <v>0</v>
      </c>
      <c r="T529" s="127">
        <f>S529*H529</f>
        <v>0</v>
      </c>
      <c r="AR529" s="128" t="s">
        <v>106</v>
      </c>
      <c r="AT529" s="128" t="s">
        <v>108</v>
      </c>
      <c r="AU529" s="128" t="s">
        <v>75</v>
      </c>
      <c r="AY529" s="12" t="s">
        <v>107</v>
      </c>
      <c r="BE529" s="129">
        <f>IF(N529="základní",J529,0)</f>
        <v>10564.23</v>
      </c>
      <c r="BF529" s="129">
        <f>IF(N529="snížená",J529,0)</f>
        <v>0</v>
      </c>
      <c r="BG529" s="129">
        <f>IF(N529="zákl. přenesená",J529,0)</f>
        <v>0</v>
      </c>
      <c r="BH529" s="129">
        <f>IF(N529="sníž. přenesená",J529,0)</f>
        <v>0</v>
      </c>
      <c r="BI529" s="129">
        <f>IF(N529="nulová",J529,0)</f>
        <v>0</v>
      </c>
      <c r="BJ529" s="12" t="s">
        <v>75</v>
      </c>
      <c r="BK529" s="129">
        <f>ROUND(I529*H529,2)</f>
        <v>10564.23</v>
      </c>
      <c r="BL529" s="12" t="s">
        <v>106</v>
      </c>
      <c r="BM529" s="128" t="s">
        <v>1020</v>
      </c>
    </row>
    <row r="530" spans="2:65" s="1" customFormat="1" ht="29.25">
      <c r="B530" s="24"/>
      <c r="D530" s="130" t="s">
        <v>114</v>
      </c>
      <c r="F530" s="131" t="s">
        <v>1021</v>
      </c>
      <c r="L530" s="24"/>
      <c r="M530" s="132"/>
      <c r="T530" s="48"/>
      <c r="AT530" s="12" t="s">
        <v>114</v>
      </c>
      <c r="AU530" s="12" t="s">
        <v>75</v>
      </c>
    </row>
    <row r="531" spans="2:65" s="1" customFormat="1" ht="37.9" customHeight="1">
      <c r="B531" s="117"/>
      <c r="C531" s="118" t="s">
        <v>1022</v>
      </c>
      <c r="D531" s="118" t="s">
        <v>108</v>
      </c>
      <c r="E531" s="119" t="s">
        <v>1023</v>
      </c>
      <c r="F531" s="120" t="s">
        <v>1024</v>
      </c>
      <c r="G531" s="121" t="s">
        <v>128</v>
      </c>
      <c r="H531" s="122">
        <v>3</v>
      </c>
      <c r="I531" s="123">
        <v>4581.7299999999996</v>
      </c>
      <c r="J531" s="123">
        <f>ROUND(I531*H531,2)</f>
        <v>13745.19</v>
      </c>
      <c r="K531" s="120" t="s">
        <v>112</v>
      </c>
      <c r="L531" s="24"/>
      <c r="M531" s="124" t="s">
        <v>1</v>
      </c>
      <c r="N531" s="125" t="s">
        <v>35</v>
      </c>
      <c r="O531" s="126">
        <v>4.71</v>
      </c>
      <c r="P531" s="126">
        <f>O531*H531</f>
        <v>14.129999999999999</v>
      </c>
      <c r="Q531" s="126">
        <v>0</v>
      </c>
      <c r="R531" s="126">
        <f>Q531*H531</f>
        <v>0</v>
      </c>
      <c r="S531" s="126">
        <v>0</v>
      </c>
      <c r="T531" s="127">
        <f>S531*H531</f>
        <v>0</v>
      </c>
      <c r="AR531" s="128" t="s">
        <v>106</v>
      </c>
      <c r="AT531" s="128" t="s">
        <v>108</v>
      </c>
      <c r="AU531" s="128" t="s">
        <v>75</v>
      </c>
      <c r="AY531" s="12" t="s">
        <v>107</v>
      </c>
      <c r="BE531" s="129">
        <f>IF(N531="základní",J531,0)</f>
        <v>13745.19</v>
      </c>
      <c r="BF531" s="129">
        <f>IF(N531="snížená",J531,0)</f>
        <v>0</v>
      </c>
      <c r="BG531" s="129">
        <f>IF(N531="zákl. přenesená",J531,0)</f>
        <v>0</v>
      </c>
      <c r="BH531" s="129">
        <f>IF(N531="sníž. přenesená",J531,0)</f>
        <v>0</v>
      </c>
      <c r="BI531" s="129">
        <f>IF(N531="nulová",J531,0)</f>
        <v>0</v>
      </c>
      <c r="BJ531" s="12" t="s">
        <v>75</v>
      </c>
      <c r="BK531" s="129">
        <f>ROUND(I531*H531,2)</f>
        <v>13745.19</v>
      </c>
      <c r="BL531" s="12" t="s">
        <v>106</v>
      </c>
      <c r="BM531" s="128" t="s">
        <v>1025</v>
      </c>
    </row>
    <row r="532" spans="2:65" s="1" customFormat="1" ht="29.25">
      <c r="B532" s="24"/>
      <c r="D532" s="130" t="s">
        <v>114</v>
      </c>
      <c r="F532" s="131" t="s">
        <v>1026</v>
      </c>
      <c r="L532" s="24"/>
      <c r="M532" s="132"/>
      <c r="T532" s="48"/>
      <c r="AT532" s="12" t="s">
        <v>114</v>
      </c>
      <c r="AU532" s="12" t="s">
        <v>75</v>
      </c>
    </row>
    <row r="533" spans="2:65" s="1" customFormat="1" ht="44.25" customHeight="1">
      <c r="B533" s="117"/>
      <c r="C533" s="118" t="s">
        <v>1027</v>
      </c>
      <c r="D533" s="118" t="s">
        <v>108</v>
      </c>
      <c r="E533" s="119" t="s">
        <v>1028</v>
      </c>
      <c r="F533" s="120" t="s">
        <v>1029</v>
      </c>
      <c r="G533" s="121" t="s">
        <v>128</v>
      </c>
      <c r="H533" s="122">
        <v>2</v>
      </c>
      <c r="I533" s="123">
        <v>458.17</v>
      </c>
      <c r="J533" s="123">
        <f>ROUND(I533*H533,2)</f>
        <v>916.34</v>
      </c>
      <c r="K533" s="120" t="s">
        <v>112</v>
      </c>
      <c r="L533" s="24"/>
      <c r="M533" s="124" t="s">
        <v>1</v>
      </c>
      <c r="N533" s="125" t="s">
        <v>35</v>
      </c>
      <c r="O533" s="126">
        <v>0.47099999999999997</v>
      </c>
      <c r="P533" s="126">
        <f>O533*H533</f>
        <v>0.94199999999999995</v>
      </c>
      <c r="Q533" s="126">
        <v>0</v>
      </c>
      <c r="R533" s="126">
        <f>Q533*H533</f>
        <v>0</v>
      </c>
      <c r="S533" s="126">
        <v>0</v>
      </c>
      <c r="T533" s="127">
        <f>S533*H533</f>
        <v>0</v>
      </c>
      <c r="AR533" s="128" t="s">
        <v>106</v>
      </c>
      <c r="AT533" s="128" t="s">
        <v>108</v>
      </c>
      <c r="AU533" s="128" t="s">
        <v>75</v>
      </c>
      <c r="AY533" s="12" t="s">
        <v>107</v>
      </c>
      <c r="BE533" s="129">
        <f>IF(N533="základní",J533,0)</f>
        <v>916.34</v>
      </c>
      <c r="BF533" s="129">
        <f>IF(N533="snížená",J533,0)</f>
        <v>0</v>
      </c>
      <c r="BG533" s="129">
        <f>IF(N533="zákl. přenesená",J533,0)</f>
        <v>0</v>
      </c>
      <c r="BH533" s="129">
        <f>IF(N533="sníž. přenesená",J533,0)</f>
        <v>0</v>
      </c>
      <c r="BI533" s="129">
        <f>IF(N533="nulová",J533,0)</f>
        <v>0</v>
      </c>
      <c r="BJ533" s="12" t="s">
        <v>75</v>
      </c>
      <c r="BK533" s="129">
        <f>ROUND(I533*H533,2)</f>
        <v>916.34</v>
      </c>
      <c r="BL533" s="12" t="s">
        <v>106</v>
      </c>
      <c r="BM533" s="128" t="s">
        <v>1030</v>
      </c>
    </row>
    <row r="534" spans="2:65" s="1" customFormat="1" ht="29.25">
      <c r="B534" s="24"/>
      <c r="D534" s="130" t="s">
        <v>114</v>
      </c>
      <c r="F534" s="131" t="s">
        <v>1031</v>
      </c>
      <c r="L534" s="24"/>
      <c r="M534" s="132"/>
      <c r="T534" s="48"/>
      <c r="AT534" s="12" t="s">
        <v>114</v>
      </c>
      <c r="AU534" s="12" t="s">
        <v>75</v>
      </c>
    </row>
    <row r="535" spans="2:65" s="1" customFormat="1" ht="24.2" customHeight="1">
      <c r="B535" s="117"/>
      <c r="C535" s="118" t="s">
        <v>1032</v>
      </c>
      <c r="D535" s="118" t="s">
        <v>108</v>
      </c>
      <c r="E535" s="119" t="s">
        <v>1033</v>
      </c>
      <c r="F535" s="120" t="s">
        <v>1034</v>
      </c>
      <c r="G535" s="121" t="s">
        <v>128</v>
      </c>
      <c r="H535" s="122">
        <v>2</v>
      </c>
      <c r="I535" s="123">
        <v>3501.96</v>
      </c>
      <c r="J535" s="123">
        <f>ROUND(I535*H535,2)</f>
        <v>7003.92</v>
      </c>
      <c r="K535" s="120" t="s">
        <v>112</v>
      </c>
      <c r="L535" s="24"/>
      <c r="M535" s="124" t="s">
        <v>1</v>
      </c>
      <c r="N535" s="125" t="s">
        <v>35</v>
      </c>
      <c r="O535" s="126">
        <v>3.6</v>
      </c>
      <c r="P535" s="126">
        <f>O535*H535</f>
        <v>7.2</v>
      </c>
      <c r="Q535" s="126">
        <v>0</v>
      </c>
      <c r="R535" s="126">
        <f>Q535*H535</f>
        <v>0</v>
      </c>
      <c r="S535" s="126">
        <v>0</v>
      </c>
      <c r="T535" s="127">
        <f>S535*H535</f>
        <v>0</v>
      </c>
      <c r="AR535" s="128" t="s">
        <v>106</v>
      </c>
      <c r="AT535" s="128" t="s">
        <v>108</v>
      </c>
      <c r="AU535" s="128" t="s">
        <v>75</v>
      </c>
      <c r="AY535" s="12" t="s">
        <v>107</v>
      </c>
      <c r="BE535" s="129">
        <f>IF(N535="základní",J535,0)</f>
        <v>7003.92</v>
      </c>
      <c r="BF535" s="129">
        <f>IF(N535="snížená",J535,0)</f>
        <v>0</v>
      </c>
      <c r="BG535" s="129">
        <f>IF(N535="zákl. přenesená",J535,0)</f>
        <v>0</v>
      </c>
      <c r="BH535" s="129">
        <f>IF(N535="sníž. přenesená",J535,0)</f>
        <v>0</v>
      </c>
      <c r="BI535" s="129">
        <f>IF(N535="nulová",J535,0)</f>
        <v>0</v>
      </c>
      <c r="BJ535" s="12" t="s">
        <v>75</v>
      </c>
      <c r="BK535" s="129">
        <f>ROUND(I535*H535,2)</f>
        <v>7003.92</v>
      </c>
      <c r="BL535" s="12" t="s">
        <v>106</v>
      </c>
      <c r="BM535" s="128" t="s">
        <v>1035</v>
      </c>
    </row>
    <row r="536" spans="2:65" s="1" customFormat="1" ht="39">
      <c r="B536" s="24"/>
      <c r="D536" s="130" t="s">
        <v>114</v>
      </c>
      <c r="F536" s="131" t="s">
        <v>1036</v>
      </c>
      <c r="L536" s="24"/>
      <c r="M536" s="132"/>
      <c r="T536" s="48"/>
      <c r="AT536" s="12" t="s">
        <v>114</v>
      </c>
      <c r="AU536" s="12" t="s">
        <v>75</v>
      </c>
    </row>
    <row r="537" spans="2:65" s="1" customFormat="1" ht="49.15" customHeight="1">
      <c r="B537" s="117"/>
      <c r="C537" s="118" t="s">
        <v>1037</v>
      </c>
      <c r="D537" s="118" t="s">
        <v>108</v>
      </c>
      <c r="E537" s="119" t="s">
        <v>1038</v>
      </c>
      <c r="F537" s="120" t="s">
        <v>1039</v>
      </c>
      <c r="G537" s="121" t="s">
        <v>128</v>
      </c>
      <c r="H537" s="122">
        <v>1</v>
      </c>
      <c r="I537" s="123">
        <v>2626.47</v>
      </c>
      <c r="J537" s="123">
        <f>ROUND(I537*H537,2)</f>
        <v>2626.47</v>
      </c>
      <c r="K537" s="120" t="s">
        <v>112</v>
      </c>
      <c r="L537" s="24"/>
      <c r="M537" s="124" t="s">
        <v>1</v>
      </c>
      <c r="N537" s="125" t="s">
        <v>35</v>
      </c>
      <c r="O537" s="126">
        <v>2.7</v>
      </c>
      <c r="P537" s="126">
        <f>O537*H537</f>
        <v>2.7</v>
      </c>
      <c r="Q537" s="126">
        <v>0</v>
      </c>
      <c r="R537" s="126">
        <f>Q537*H537</f>
        <v>0</v>
      </c>
      <c r="S537" s="126">
        <v>0</v>
      </c>
      <c r="T537" s="127">
        <f>S537*H537</f>
        <v>0</v>
      </c>
      <c r="AR537" s="128" t="s">
        <v>106</v>
      </c>
      <c r="AT537" s="128" t="s">
        <v>108</v>
      </c>
      <c r="AU537" s="128" t="s">
        <v>75</v>
      </c>
      <c r="AY537" s="12" t="s">
        <v>107</v>
      </c>
      <c r="BE537" s="129">
        <f>IF(N537="základní",J537,0)</f>
        <v>2626.47</v>
      </c>
      <c r="BF537" s="129">
        <f>IF(N537="snížená",J537,0)</f>
        <v>0</v>
      </c>
      <c r="BG537" s="129">
        <f>IF(N537="zákl. přenesená",J537,0)</f>
        <v>0</v>
      </c>
      <c r="BH537" s="129">
        <f>IF(N537="sníž. přenesená",J537,0)</f>
        <v>0</v>
      </c>
      <c r="BI537" s="129">
        <f>IF(N537="nulová",J537,0)</f>
        <v>0</v>
      </c>
      <c r="BJ537" s="12" t="s">
        <v>75</v>
      </c>
      <c r="BK537" s="129">
        <f>ROUND(I537*H537,2)</f>
        <v>2626.47</v>
      </c>
      <c r="BL537" s="12" t="s">
        <v>106</v>
      </c>
      <c r="BM537" s="128" t="s">
        <v>1040</v>
      </c>
    </row>
    <row r="538" spans="2:65" s="1" customFormat="1" ht="78">
      <c r="B538" s="24"/>
      <c r="D538" s="130" t="s">
        <v>114</v>
      </c>
      <c r="F538" s="131" t="s">
        <v>1041</v>
      </c>
      <c r="L538" s="24"/>
      <c r="M538" s="132"/>
      <c r="T538" s="48"/>
      <c r="AT538" s="12" t="s">
        <v>114</v>
      </c>
      <c r="AU538" s="12" t="s">
        <v>75</v>
      </c>
    </row>
    <row r="539" spans="2:65" s="1" customFormat="1" ht="16.5" customHeight="1">
      <c r="B539" s="117"/>
      <c r="C539" s="118" t="s">
        <v>1042</v>
      </c>
      <c r="D539" s="118" t="s">
        <v>108</v>
      </c>
      <c r="E539" s="119" t="s">
        <v>1043</v>
      </c>
      <c r="F539" s="120" t="s">
        <v>1044</v>
      </c>
      <c r="G539" s="121" t="s">
        <v>128</v>
      </c>
      <c r="H539" s="122">
        <v>6</v>
      </c>
      <c r="I539" s="123">
        <v>535.02</v>
      </c>
      <c r="J539" s="123">
        <f>ROUND(I539*H539,2)</f>
        <v>3210.12</v>
      </c>
      <c r="K539" s="120" t="s">
        <v>112</v>
      </c>
      <c r="L539" s="24"/>
      <c r="M539" s="124" t="s">
        <v>1</v>
      </c>
      <c r="N539" s="125" t="s">
        <v>35</v>
      </c>
      <c r="O539" s="126">
        <v>0.55000000000000004</v>
      </c>
      <c r="P539" s="126">
        <f>O539*H539</f>
        <v>3.3000000000000003</v>
      </c>
      <c r="Q539" s="126">
        <v>0</v>
      </c>
      <c r="R539" s="126">
        <f>Q539*H539</f>
        <v>0</v>
      </c>
      <c r="S539" s="126">
        <v>0</v>
      </c>
      <c r="T539" s="127">
        <f>S539*H539</f>
        <v>0</v>
      </c>
      <c r="AR539" s="128" t="s">
        <v>106</v>
      </c>
      <c r="AT539" s="128" t="s">
        <v>108</v>
      </c>
      <c r="AU539" s="128" t="s">
        <v>75</v>
      </c>
      <c r="AY539" s="12" t="s">
        <v>107</v>
      </c>
      <c r="BE539" s="129">
        <f>IF(N539="základní",J539,0)</f>
        <v>3210.12</v>
      </c>
      <c r="BF539" s="129">
        <f>IF(N539="snížená",J539,0)</f>
        <v>0</v>
      </c>
      <c r="BG539" s="129">
        <f>IF(N539="zákl. přenesená",J539,0)</f>
        <v>0</v>
      </c>
      <c r="BH539" s="129">
        <f>IF(N539="sníž. přenesená",J539,0)</f>
        <v>0</v>
      </c>
      <c r="BI539" s="129">
        <f>IF(N539="nulová",J539,0)</f>
        <v>0</v>
      </c>
      <c r="BJ539" s="12" t="s">
        <v>75</v>
      </c>
      <c r="BK539" s="129">
        <f>ROUND(I539*H539,2)</f>
        <v>3210.12</v>
      </c>
      <c r="BL539" s="12" t="s">
        <v>106</v>
      </c>
      <c r="BM539" s="128" t="s">
        <v>1045</v>
      </c>
    </row>
    <row r="540" spans="2:65" s="1" customFormat="1" ht="29.25">
      <c r="B540" s="24"/>
      <c r="D540" s="130" t="s">
        <v>114</v>
      </c>
      <c r="F540" s="131" t="s">
        <v>1046</v>
      </c>
      <c r="L540" s="24"/>
      <c r="M540" s="132"/>
      <c r="T540" s="48"/>
      <c r="AT540" s="12" t="s">
        <v>114</v>
      </c>
      <c r="AU540" s="12" t="s">
        <v>75</v>
      </c>
    </row>
    <row r="541" spans="2:65" s="1" customFormat="1" ht="16.5" customHeight="1">
      <c r="B541" s="117"/>
      <c r="C541" s="118" t="s">
        <v>1047</v>
      </c>
      <c r="D541" s="118" t="s">
        <v>108</v>
      </c>
      <c r="E541" s="119" t="s">
        <v>1048</v>
      </c>
      <c r="F541" s="120" t="s">
        <v>1049</v>
      </c>
      <c r="G541" s="121" t="s">
        <v>128</v>
      </c>
      <c r="H541" s="122">
        <v>5</v>
      </c>
      <c r="I541" s="123">
        <v>1945.53</v>
      </c>
      <c r="J541" s="123">
        <f>ROUND(I541*H541,2)</f>
        <v>9727.65</v>
      </c>
      <c r="K541" s="120" t="s">
        <v>112</v>
      </c>
      <c r="L541" s="24"/>
      <c r="M541" s="124" t="s">
        <v>1</v>
      </c>
      <c r="N541" s="125" t="s">
        <v>35</v>
      </c>
      <c r="O541" s="126">
        <v>2</v>
      </c>
      <c r="P541" s="126">
        <f>O541*H541</f>
        <v>10</v>
      </c>
      <c r="Q541" s="126">
        <v>0</v>
      </c>
      <c r="R541" s="126">
        <f>Q541*H541</f>
        <v>0</v>
      </c>
      <c r="S541" s="126">
        <v>0</v>
      </c>
      <c r="T541" s="127">
        <f>S541*H541</f>
        <v>0</v>
      </c>
      <c r="AR541" s="128" t="s">
        <v>106</v>
      </c>
      <c r="AT541" s="128" t="s">
        <v>108</v>
      </c>
      <c r="AU541" s="128" t="s">
        <v>75</v>
      </c>
      <c r="AY541" s="12" t="s">
        <v>107</v>
      </c>
      <c r="BE541" s="129">
        <f>IF(N541="základní",J541,0)</f>
        <v>9727.65</v>
      </c>
      <c r="BF541" s="129">
        <f>IF(N541="snížená",J541,0)</f>
        <v>0</v>
      </c>
      <c r="BG541" s="129">
        <f>IF(N541="zákl. přenesená",J541,0)</f>
        <v>0</v>
      </c>
      <c r="BH541" s="129">
        <f>IF(N541="sníž. přenesená",J541,0)</f>
        <v>0</v>
      </c>
      <c r="BI541" s="129">
        <f>IF(N541="nulová",J541,0)</f>
        <v>0</v>
      </c>
      <c r="BJ541" s="12" t="s">
        <v>75</v>
      </c>
      <c r="BK541" s="129">
        <f>ROUND(I541*H541,2)</f>
        <v>9727.65</v>
      </c>
      <c r="BL541" s="12" t="s">
        <v>106</v>
      </c>
      <c r="BM541" s="128" t="s">
        <v>1050</v>
      </c>
    </row>
    <row r="542" spans="2:65" s="1" customFormat="1" ht="29.25">
      <c r="B542" s="24"/>
      <c r="D542" s="130" t="s">
        <v>114</v>
      </c>
      <c r="F542" s="131" t="s">
        <v>1051</v>
      </c>
      <c r="L542" s="24"/>
      <c r="M542" s="132"/>
      <c r="T542" s="48"/>
      <c r="AT542" s="12" t="s">
        <v>114</v>
      </c>
      <c r="AU542" s="12" t="s">
        <v>75</v>
      </c>
    </row>
    <row r="543" spans="2:65" s="1" customFormat="1" ht="24.2" customHeight="1">
      <c r="B543" s="117"/>
      <c r="C543" s="118" t="s">
        <v>1052</v>
      </c>
      <c r="D543" s="118" t="s">
        <v>108</v>
      </c>
      <c r="E543" s="119" t="s">
        <v>1053</v>
      </c>
      <c r="F543" s="120" t="s">
        <v>1054</v>
      </c>
      <c r="G543" s="121" t="s">
        <v>128</v>
      </c>
      <c r="H543" s="122">
        <v>1</v>
      </c>
      <c r="I543" s="123">
        <v>972.77</v>
      </c>
      <c r="J543" s="123">
        <f>ROUND(I543*H543,2)</f>
        <v>972.77</v>
      </c>
      <c r="K543" s="120" t="s">
        <v>112</v>
      </c>
      <c r="L543" s="24"/>
      <c r="M543" s="124" t="s">
        <v>1</v>
      </c>
      <c r="N543" s="125" t="s">
        <v>35</v>
      </c>
      <c r="O543" s="126">
        <v>1</v>
      </c>
      <c r="P543" s="126">
        <f>O543*H543</f>
        <v>1</v>
      </c>
      <c r="Q543" s="126">
        <v>0</v>
      </c>
      <c r="R543" s="126">
        <f>Q543*H543</f>
        <v>0</v>
      </c>
      <c r="S543" s="126">
        <v>0</v>
      </c>
      <c r="T543" s="127">
        <f>S543*H543</f>
        <v>0</v>
      </c>
      <c r="AR543" s="128" t="s">
        <v>106</v>
      </c>
      <c r="AT543" s="128" t="s">
        <v>108</v>
      </c>
      <c r="AU543" s="128" t="s">
        <v>75</v>
      </c>
      <c r="AY543" s="12" t="s">
        <v>107</v>
      </c>
      <c r="BE543" s="129">
        <f>IF(N543="základní",J543,0)</f>
        <v>972.77</v>
      </c>
      <c r="BF543" s="129">
        <f>IF(N543="snížená",J543,0)</f>
        <v>0</v>
      </c>
      <c r="BG543" s="129">
        <f>IF(N543="zákl. přenesená",J543,0)</f>
        <v>0</v>
      </c>
      <c r="BH543" s="129">
        <f>IF(N543="sníž. přenesená",J543,0)</f>
        <v>0</v>
      </c>
      <c r="BI543" s="129">
        <f>IF(N543="nulová",J543,0)</f>
        <v>0</v>
      </c>
      <c r="BJ543" s="12" t="s">
        <v>75</v>
      </c>
      <c r="BK543" s="129">
        <f>ROUND(I543*H543,2)</f>
        <v>972.77</v>
      </c>
      <c r="BL543" s="12" t="s">
        <v>106</v>
      </c>
      <c r="BM543" s="128" t="s">
        <v>1055</v>
      </c>
    </row>
    <row r="544" spans="2:65" s="1" customFormat="1" ht="29.25">
      <c r="B544" s="24"/>
      <c r="D544" s="130" t="s">
        <v>114</v>
      </c>
      <c r="F544" s="131" t="s">
        <v>1056</v>
      </c>
      <c r="L544" s="24"/>
      <c r="M544" s="132"/>
      <c r="T544" s="48"/>
      <c r="AT544" s="12" t="s">
        <v>114</v>
      </c>
      <c r="AU544" s="12" t="s">
        <v>75</v>
      </c>
    </row>
    <row r="545" spans="2:65" s="1" customFormat="1" ht="24.2" customHeight="1">
      <c r="B545" s="117"/>
      <c r="C545" s="118" t="s">
        <v>1057</v>
      </c>
      <c r="D545" s="118" t="s">
        <v>108</v>
      </c>
      <c r="E545" s="119" t="s">
        <v>1058</v>
      </c>
      <c r="F545" s="120" t="s">
        <v>1059</v>
      </c>
      <c r="G545" s="121" t="s">
        <v>128</v>
      </c>
      <c r="H545" s="122">
        <v>1</v>
      </c>
      <c r="I545" s="123">
        <v>431.12</v>
      </c>
      <c r="J545" s="123">
        <f>ROUND(I545*H545,2)</f>
        <v>431.12</v>
      </c>
      <c r="K545" s="120" t="s">
        <v>112</v>
      </c>
      <c r="L545" s="24"/>
      <c r="M545" s="124" t="s">
        <v>1</v>
      </c>
      <c r="N545" s="125" t="s">
        <v>35</v>
      </c>
      <c r="O545" s="126">
        <v>0.48499999999999999</v>
      </c>
      <c r="P545" s="126">
        <f>O545*H545</f>
        <v>0.48499999999999999</v>
      </c>
      <c r="Q545" s="126">
        <v>0</v>
      </c>
      <c r="R545" s="126">
        <f>Q545*H545</f>
        <v>0</v>
      </c>
      <c r="S545" s="126">
        <v>0</v>
      </c>
      <c r="T545" s="127">
        <f>S545*H545</f>
        <v>0</v>
      </c>
      <c r="AR545" s="128" t="s">
        <v>106</v>
      </c>
      <c r="AT545" s="128" t="s">
        <v>108</v>
      </c>
      <c r="AU545" s="128" t="s">
        <v>75</v>
      </c>
      <c r="AY545" s="12" t="s">
        <v>107</v>
      </c>
      <c r="BE545" s="129">
        <f>IF(N545="základní",J545,0)</f>
        <v>431.12</v>
      </c>
      <c r="BF545" s="129">
        <f>IF(N545="snížená",J545,0)</f>
        <v>0</v>
      </c>
      <c r="BG545" s="129">
        <f>IF(N545="zákl. přenesená",J545,0)</f>
        <v>0</v>
      </c>
      <c r="BH545" s="129">
        <f>IF(N545="sníž. přenesená",J545,0)</f>
        <v>0</v>
      </c>
      <c r="BI545" s="129">
        <f>IF(N545="nulová",J545,0)</f>
        <v>0</v>
      </c>
      <c r="BJ545" s="12" t="s">
        <v>75</v>
      </c>
      <c r="BK545" s="129">
        <f>ROUND(I545*H545,2)</f>
        <v>431.12</v>
      </c>
      <c r="BL545" s="12" t="s">
        <v>106</v>
      </c>
      <c r="BM545" s="128" t="s">
        <v>1060</v>
      </c>
    </row>
    <row r="546" spans="2:65" s="1" customFormat="1" ht="11.25">
      <c r="B546" s="24"/>
      <c r="D546" s="130" t="s">
        <v>114</v>
      </c>
      <c r="F546" s="131" t="s">
        <v>1059</v>
      </c>
      <c r="L546" s="24"/>
      <c r="M546" s="132"/>
      <c r="T546" s="48"/>
      <c r="AT546" s="12" t="s">
        <v>114</v>
      </c>
      <c r="AU546" s="12" t="s">
        <v>75</v>
      </c>
    </row>
    <row r="547" spans="2:65" s="1" customFormat="1" ht="21.75" customHeight="1">
      <c r="B547" s="117"/>
      <c r="C547" s="118" t="s">
        <v>1061</v>
      </c>
      <c r="D547" s="118" t="s">
        <v>108</v>
      </c>
      <c r="E547" s="119" t="s">
        <v>1062</v>
      </c>
      <c r="F547" s="120" t="s">
        <v>1063</v>
      </c>
      <c r="G547" s="121" t="s">
        <v>128</v>
      </c>
      <c r="H547" s="122">
        <v>3</v>
      </c>
      <c r="I547" s="123">
        <v>880.91</v>
      </c>
      <c r="J547" s="123">
        <f>ROUND(I547*H547,2)</f>
        <v>2642.73</v>
      </c>
      <c r="K547" s="120" t="s">
        <v>112</v>
      </c>
      <c r="L547" s="24"/>
      <c r="M547" s="124" t="s">
        <v>1</v>
      </c>
      <c r="N547" s="125" t="s">
        <v>35</v>
      </c>
      <c r="O547" s="126">
        <v>0.99099999999999999</v>
      </c>
      <c r="P547" s="126">
        <f>O547*H547</f>
        <v>2.9729999999999999</v>
      </c>
      <c r="Q547" s="126">
        <v>0</v>
      </c>
      <c r="R547" s="126">
        <f>Q547*H547</f>
        <v>0</v>
      </c>
      <c r="S547" s="126">
        <v>0</v>
      </c>
      <c r="T547" s="127">
        <f>S547*H547</f>
        <v>0</v>
      </c>
      <c r="AR547" s="128" t="s">
        <v>106</v>
      </c>
      <c r="AT547" s="128" t="s">
        <v>108</v>
      </c>
      <c r="AU547" s="128" t="s">
        <v>75</v>
      </c>
      <c r="AY547" s="12" t="s">
        <v>107</v>
      </c>
      <c r="BE547" s="129">
        <f>IF(N547="základní",J547,0)</f>
        <v>2642.73</v>
      </c>
      <c r="BF547" s="129">
        <f>IF(N547="snížená",J547,0)</f>
        <v>0</v>
      </c>
      <c r="BG547" s="129">
        <f>IF(N547="zákl. přenesená",J547,0)</f>
        <v>0</v>
      </c>
      <c r="BH547" s="129">
        <f>IF(N547="sníž. přenesená",J547,0)</f>
        <v>0</v>
      </c>
      <c r="BI547" s="129">
        <f>IF(N547="nulová",J547,0)</f>
        <v>0</v>
      </c>
      <c r="BJ547" s="12" t="s">
        <v>75</v>
      </c>
      <c r="BK547" s="129">
        <f>ROUND(I547*H547,2)</f>
        <v>2642.73</v>
      </c>
      <c r="BL547" s="12" t="s">
        <v>106</v>
      </c>
      <c r="BM547" s="128" t="s">
        <v>1064</v>
      </c>
    </row>
    <row r="548" spans="2:65" s="1" customFormat="1" ht="11.25">
      <c r="B548" s="24"/>
      <c r="D548" s="130" t="s">
        <v>114</v>
      </c>
      <c r="F548" s="131" t="s">
        <v>1063</v>
      </c>
      <c r="L548" s="24"/>
      <c r="M548" s="132"/>
      <c r="T548" s="48"/>
      <c r="AT548" s="12" t="s">
        <v>114</v>
      </c>
      <c r="AU548" s="12" t="s">
        <v>75</v>
      </c>
    </row>
    <row r="549" spans="2:65" s="1" customFormat="1" ht="24.2" customHeight="1">
      <c r="B549" s="117"/>
      <c r="C549" s="118" t="s">
        <v>1065</v>
      </c>
      <c r="D549" s="118" t="s">
        <v>108</v>
      </c>
      <c r="E549" s="119" t="s">
        <v>1066</v>
      </c>
      <c r="F549" s="120" t="s">
        <v>1067</v>
      </c>
      <c r="G549" s="121" t="s">
        <v>128</v>
      </c>
      <c r="H549" s="122">
        <v>2</v>
      </c>
      <c r="I549" s="123">
        <v>504.9</v>
      </c>
      <c r="J549" s="123">
        <f>ROUND(I549*H549,2)</f>
        <v>1009.8</v>
      </c>
      <c r="K549" s="120" t="s">
        <v>112</v>
      </c>
      <c r="L549" s="24"/>
      <c r="M549" s="124" t="s">
        <v>1</v>
      </c>
      <c r="N549" s="125" t="s">
        <v>35</v>
      </c>
      <c r="O549" s="126">
        <v>0.56799999999999995</v>
      </c>
      <c r="P549" s="126">
        <f>O549*H549</f>
        <v>1.1359999999999999</v>
      </c>
      <c r="Q549" s="126">
        <v>0</v>
      </c>
      <c r="R549" s="126">
        <f>Q549*H549</f>
        <v>0</v>
      </c>
      <c r="S549" s="126">
        <v>0</v>
      </c>
      <c r="T549" s="127">
        <f>S549*H549</f>
        <v>0</v>
      </c>
      <c r="AR549" s="128" t="s">
        <v>106</v>
      </c>
      <c r="AT549" s="128" t="s">
        <v>108</v>
      </c>
      <c r="AU549" s="128" t="s">
        <v>75</v>
      </c>
      <c r="AY549" s="12" t="s">
        <v>107</v>
      </c>
      <c r="BE549" s="129">
        <f>IF(N549="základní",J549,0)</f>
        <v>1009.8</v>
      </c>
      <c r="BF549" s="129">
        <f>IF(N549="snížená",J549,0)</f>
        <v>0</v>
      </c>
      <c r="BG549" s="129">
        <f>IF(N549="zákl. přenesená",J549,0)</f>
        <v>0</v>
      </c>
      <c r="BH549" s="129">
        <f>IF(N549="sníž. přenesená",J549,0)</f>
        <v>0</v>
      </c>
      <c r="BI549" s="129">
        <f>IF(N549="nulová",J549,0)</f>
        <v>0</v>
      </c>
      <c r="BJ549" s="12" t="s">
        <v>75</v>
      </c>
      <c r="BK549" s="129">
        <f>ROUND(I549*H549,2)</f>
        <v>1009.8</v>
      </c>
      <c r="BL549" s="12" t="s">
        <v>106</v>
      </c>
      <c r="BM549" s="128" t="s">
        <v>1068</v>
      </c>
    </row>
    <row r="550" spans="2:65" s="1" customFormat="1" ht="19.5">
      <c r="B550" s="24"/>
      <c r="D550" s="130" t="s">
        <v>114</v>
      </c>
      <c r="F550" s="131" t="s">
        <v>1069</v>
      </c>
      <c r="L550" s="24"/>
      <c r="M550" s="132"/>
      <c r="T550" s="48"/>
      <c r="AT550" s="12" t="s">
        <v>114</v>
      </c>
      <c r="AU550" s="12" t="s">
        <v>75</v>
      </c>
    </row>
    <row r="551" spans="2:65" s="1" customFormat="1" ht="33" customHeight="1">
      <c r="B551" s="117"/>
      <c r="C551" s="118" t="s">
        <v>1070</v>
      </c>
      <c r="D551" s="118" t="s">
        <v>108</v>
      </c>
      <c r="E551" s="119" t="s">
        <v>1071</v>
      </c>
      <c r="F551" s="120" t="s">
        <v>1072</v>
      </c>
      <c r="G551" s="121" t="s">
        <v>128</v>
      </c>
      <c r="H551" s="122">
        <v>1</v>
      </c>
      <c r="I551" s="123">
        <v>618.67999999999995</v>
      </c>
      <c r="J551" s="123">
        <f>ROUND(I551*H551,2)</f>
        <v>618.67999999999995</v>
      </c>
      <c r="K551" s="120" t="s">
        <v>112</v>
      </c>
      <c r="L551" s="24"/>
      <c r="M551" s="124" t="s">
        <v>1</v>
      </c>
      <c r="N551" s="125" t="s">
        <v>35</v>
      </c>
      <c r="O551" s="126">
        <v>0.69599999999999995</v>
      </c>
      <c r="P551" s="126">
        <f>O551*H551</f>
        <v>0.69599999999999995</v>
      </c>
      <c r="Q551" s="126">
        <v>0</v>
      </c>
      <c r="R551" s="126">
        <f>Q551*H551</f>
        <v>0</v>
      </c>
      <c r="S551" s="126">
        <v>0</v>
      </c>
      <c r="T551" s="127">
        <f>S551*H551</f>
        <v>0</v>
      </c>
      <c r="AR551" s="128" t="s">
        <v>106</v>
      </c>
      <c r="AT551" s="128" t="s">
        <v>108</v>
      </c>
      <c r="AU551" s="128" t="s">
        <v>75</v>
      </c>
      <c r="AY551" s="12" t="s">
        <v>107</v>
      </c>
      <c r="BE551" s="129">
        <f>IF(N551="základní",J551,0)</f>
        <v>618.67999999999995</v>
      </c>
      <c r="BF551" s="129">
        <f>IF(N551="snížená",J551,0)</f>
        <v>0</v>
      </c>
      <c r="BG551" s="129">
        <f>IF(N551="zákl. přenesená",J551,0)</f>
        <v>0</v>
      </c>
      <c r="BH551" s="129">
        <f>IF(N551="sníž. přenesená",J551,0)</f>
        <v>0</v>
      </c>
      <c r="BI551" s="129">
        <f>IF(N551="nulová",J551,0)</f>
        <v>0</v>
      </c>
      <c r="BJ551" s="12" t="s">
        <v>75</v>
      </c>
      <c r="BK551" s="129">
        <f>ROUND(I551*H551,2)</f>
        <v>618.67999999999995</v>
      </c>
      <c r="BL551" s="12" t="s">
        <v>106</v>
      </c>
      <c r="BM551" s="128" t="s">
        <v>1073</v>
      </c>
    </row>
    <row r="552" spans="2:65" s="1" customFormat="1" ht="19.5">
      <c r="B552" s="24"/>
      <c r="D552" s="130" t="s">
        <v>114</v>
      </c>
      <c r="F552" s="131" t="s">
        <v>1072</v>
      </c>
      <c r="L552" s="24"/>
      <c r="M552" s="132"/>
      <c r="T552" s="48"/>
      <c r="AT552" s="12" t="s">
        <v>114</v>
      </c>
      <c r="AU552" s="12" t="s">
        <v>75</v>
      </c>
    </row>
    <row r="553" spans="2:65" s="1" customFormat="1" ht="24.2" customHeight="1">
      <c r="B553" s="117"/>
      <c r="C553" s="118" t="s">
        <v>1074</v>
      </c>
      <c r="D553" s="118" t="s">
        <v>108</v>
      </c>
      <c r="E553" s="119" t="s">
        <v>1075</v>
      </c>
      <c r="F553" s="120" t="s">
        <v>1076</v>
      </c>
      <c r="G553" s="121" t="s">
        <v>128</v>
      </c>
      <c r="H553" s="122">
        <v>4</v>
      </c>
      <c r="I553" s="123">
        <v>283.56</v>
      </c>
      <c r="J553" s="123">
        <f>ROUND(I553*H553,2)</f>
        <v>1134.24</v>
      </c>
      <c r="K553" s="120" t="s">
        <v>112</v>
      </c>
      <c r="L553" s="24"/>
      <c r="M553" s="124" t="s">
        <v>1</v>
      </c>
      <c r="N553" s="125" t="s">
        <v>35</v>
      </c>
      <c r="O553" s="126">
        <v>0.31900000000000001</v>
      </c>
      <c r="P553" s="126">
        <f>O553*H553</f>
        <v>1.276</v>
      </c>
      <c r="Q553" s="126">
        <v>0</v>
      </c>
      <c r="R553" s="126">
        <f>Q553*H553</f>
        <v>0</v>
      </c>
      <c r="S553" s="126">
        <v>0</v>
      </c>
      <c r="T553" s="127">
        <f>S553*H553</f>
        <v>0</v>
      </c>
      <c r="AR553" s="128" t="s">
        <v>106</v>
      </c>
      <c r="AT553" s="128" t="s">
        <v>108</v>
      </c>
      <c r="AU553" s="128" t="s">
        <v>75</v>
      </c>
      <c r="AY553" s="12" t="s">
        <v>107</v>
      </c>
      <c r="BE553" s="129">
        <f>IF(N553="základní",J553,0)</f>
        <v>1134.24</v>
      </c>
      <c r="BF553" s="129">
        <f>IF(N553="snížená",J553,0)</f>
        <v>0</v>
      </c>
      <c r="BG553" s="129">
        <f>IF(N553="zákl. přenesená",J553,0)</f>
        <v>0</v>
      </c>
      <c r="BH553" s="129">
        <f>IF(N553="sníž. přenesená",J553,0)</f>
        <v>0</v>
      </c>
      <c r="BI553" s="129">
        <f>IF(N553="nulová",J553,0)</f>
        <v>0</v>
      </c>
      <c r="BJ553" s="12" t="s">
        <v>75</v>
      </c>
      <c r="BK553" s="129">
        <f>ROUND(I553*H553,2)</f>
        <v>1134.24</v>
      </c>
      <c r="BL553" s="12" t="s">
        <v>106</v>
      </c>
      <c r="BM553" s="128" t="s">
        <v>1077</v>
      </c>
    </row>
    <row r="554" spans="2:65" s="1" customFormat="1" ht="11.25">
      <c r="B554" s="24"/>
      <c r="D554" s="130" t="s">
        <v>114</v>
      </c>
      <c r="F554" s="131" t="s">
        <v>1076</v>
      </c>
      <c r="L554" s="24"/>
      <c r="M554" s="132"/>
      <c r="T554" s="48"/>
      <c r="AT554" s="12" t="s">
        <v>114</v>
      </c>
      <c r="AU554" s="12" t="s">
        <v>75</v>
      </c>
    </row>
    <row r="555" spans="2:65" s="1" customFormat="1" ht="24.2" customHeight="1">
      <c r="B555" s="117"/>
      <c r="C555" s="118" t="s">
        <v>1078</v>
      </c>
      <c r="D555" s="118" t="s">
        <v>108</v>
      </c>
      <c r="E555" s="119" t="s">
        <v>1079</v>
      </c>
      <c r="F555" s="120" t="s">
        <v>1080</v>
      </c>
      <c r="G555" s="121" t="s">
        <v>128</v>
      </c>
      <c r="H555" s="122">
        <v>6</v>
      </c>
      <c r="I555" s="123">
        <v>3700</v>
      </c>
      <c r="J555" s="123">
        <f>ROUND(I555*H555,2)</f>
        <v>22200</v>
      </c>
      <c r="K555" s="120" t="s">
        <v>112</v>
      </c>
      <c r="L555" s="24"/>
      <c r="M555" s="124" t="s">
        <v>1</v>
      </c>
      <c r="N555" s="125" t="s">
        <v>35</v>
      </c>
      <c r="O555" s="126">
        <v>0</v>
      </c>
      <c r="P555" s="126">
        <f>O555*H555</f>
        <v>0</v>
      </c>
      <c r="Q555" s="126">
        <v>0</v>
      </c>
      <c r="R555" s="126">
        <f>Q555*H555</f>
        <v>0</v>
      </c>
      <c r="S555" s="126">
        <v>0</v>
      </c>
      <c r="T555" s="127">
        <f>S555*H555</f>
        <v>0</v>
      </c>
      <c r="AR555" s="128" t="s">
        <v>106</v>
      </c>
      <c r="AT555" s="128" t="s">
        <v>108</v>
      </c>
      <c r="AU555" s="128" t="s">
        <v>75</v>
      </c>
      <c r="AY555" s="12" t="s">
        <v>107</v>
      </c>
      <c r="BE555" s="129">
        <f>IF(N555="základní",J555,0)</f>
        <v>22200</v>
      </c>
      <c r="BF555" s="129">
        <f>IF(N555="snížená",J555,0)</f>
        <v>0</v>
      </c>
      <c r="BG555" s="129">
        <f>IF(N555="zákl. přenesená",J555,0)</f>
        <v>0</v>
      </c>
      <c r="BH555" s="129">
        <f>IF(N555="sníž. přenesená",J555,0)</f>
        <v>0</v>
      </c>
      <c r="BI555" s="129">
        <f>IF(N555="nulová",J555,0)</f>
        <v>0</v>
      </c>
      <c r="BJ555" s="12" t="s">
        <v>75</v>
      </c>
      <c r="BK555" s="129">
        <f>ROUND(I555*H555,2)</f>
        <v>22200</v>
      </c>
      <c r="BL555" s="12" t="s">
        <v>106</v>
      </c>
      <c r="BM555" s="128" t="s">
        <v>1081</v>
      </c>
    </row>
    <row r="556" spans="2:65" s="1" customFormat="1" ht="19.5">
      <c r="B556" s="24"/>
      <c r="D556" s="130" t="s">
        <v>114</v>
      </c>
      <c r="F556" s="131" t="s">
        <v>1082</v>
      </c>
      <c r="L556" s="24"/>
      <c r="M556" s="132"/>
      <c r="T556" s="48"/>
      <c r="AT556" s="12" t="s">
        <v>114</v>
      </c>
      <c r="AU556" s="12" t="s">
        <v>75</v>
      </c>
    </row>
    <row r="557" spans="2:65" s="1" customFormat="1" ht="37.9" customHeight="1">
      <c r="B557" s="117"/>
      <c r="C557" s="133" t="s">
        <v>1083</v>
      </c>
      <c r="D557" s="133" t="s">
        <v>125</v>
      </c>
      <c r="E557" s="134" t="s">
        <v>1084</v>
      </c>
      <c r="F557" s="135" t="s">
        <v>1085</v>
      </c>
      <c r="G557" s="136" t="s">
        <v>128</v>
      </c>
      <c r="H557" s="137">
        <v>2</v>
      </c>
      <c r="I557" s="138">
        <v>116700</v>
      </c>
      <c r="J557" s="138">
        <f>ROUND(I557*H557,2)</f>
        <v>233400</v>
      </c>
      <c r="K557" s="135" t="s">
        <v>112</v>
      </c>
      <c r="L557" s="139"/>
      <c r="M557" s="140" t="s">
        <v>1</v>
      </c>
      <c r="N557" s="141" t="s">
        <v>35</v>
      </c>
      <c r="O557" s="126">
        <v>0</v>
      </c>
      <c r="P557" s="126">
        <f>O557*H557</f>
        <v>0</v>
      </c>
      <c r="Q557" s="126">
        <v>0</v>
      </c>
      <c r="R557" s="126">
        <f>Q557*H557</f>
        <v>0</v>
      </c>
      <c r="S557" s="126">
        <v>0</v>
      </c>
      <c r="T557" s="127">
        <f>S557*H557</f>
        <v>0</v>
      </c>
      <c r="AR557" s="128" t="s">
        <v>129</v>
      </c>
      <c r="AT557" s="128" t="s">
        <v>125</v>
      </c>
      <c r="AU557" s="128" t="s">
        <v>75</v>
      </c>
      <c r="AY557" s="12" t="s">
        <v>107</v>
      </c>
      <c r="BE557" s="129">
        <f>IF(N557="základní",J557,0)</f>
        <v>233400</v>
      </c>
      <c r="BF557" s="129">
        <f>IF(N557="snížená",J557,0)</f>
        <v>0</v>
      </c>
      <c r="BG557" s="129">
        <f>IF(N557="zákl. přenesená",J557,0)</f>
        <v>0</v>
      </c>
      <c r="BH557" s="129">
        <f>IF(N557="sníž. přenesená",J557,0)</f>
        <v>0</v>
      </c>
      <c r="BI557" s="129">
        <f>IF(N557="nulová",J557,0)</f>
        <v>0</v>
      </c>
      <c r="BJ557" s="12" t="s">
        <v>75</v>
      </c>
      <c r="BK557" s="129">
        <f>ROUND(I557*H557,2)</f>
        <v>233400</v>
      </c>
      <c r="BL557" s="12" t="s">
        <v>106</v>
      </c>
      <c r="BM557" s="128" t="s">
        <v>1086</v>
      </c>
    </row>
    <row r="558" spans="2:65" s="1" customFormat="1" ht="29.25">
      <c r="B558" s="24"/>
      <c r="D558" s="130" t="s">
        <v>114</v>
      </c>
      <c r="F558" s="131" t="s">
        <v>1085</v>
      </c>
      <c r="L558" s="24"/>
      <c r="M558" s="132"/>
      <c r="T558" s="48"/>
      <c r="AT558" s="12" t="s">
        <v>114</v>
      </c>
      <c r="AU558" s="12" t="s">
        <v>75</v>
      </c>
    </row>
    <row r="559" spans="2:65" s="1" customFormat="1" ht="62.65" customHeight="1">
      <c r="B559" s="117"/>
      <c r="C559" s="133" t="s">
        <v>1087</v>
      </c>
      <c r="D559" s="133" t="s">
        <v>125</v>
      </c>
      <c r="E559" s="134" t="s">
        <v>1088</v>
      </c>
      <c r="F559" s="135" t="s">
        <v>1089</v>
      </c>
      <c r="G559" s="136" t="s">
        <v>128</v>
      </c>
      <c r="H559" s="137">
        <v>1</v>
      </c>
      <c r="I559" s="138">
        <v>350100</v>
      </c>
      <c r="J559" s="138">
        <f>ROUND(I559*H559,2)</f>
        <v>350100</v>
      </c>
      <c r="K559" s="135" t="s">
        <v>112</v>
      </c>
      <c r="L559" s="139"/>
      <c r="M559" s="140" t="s">
        <v>1</v>
      </c>
      <c r="N559" s="141" t="s">
        <v>35</v>
      </c>
      <c r="O559" s="126">
        <v>0</v>
      </c>
      <c r="P559" s="126">
        <f>O559*H559</f>
        <v>0</v>
      </c>
      <c r="Q559" s="126">
        <v>0</v>
      </c>
      <c r="R559" s="126">
        <f>Q559*H559</f>
        <v>0</v>
      </c>
      <c r="S559" s="126">
        <v>0</v>
      </c>
      <c r="T559" s="127">
        <f>S559*H559</f>
        <v>0</v>
      </c>
      <c r="AR559" s="128" t="s">
        <v>129</v>
      </c>
      <c r="AT559" s="128" t="s">
        <v>125</v>
      </c>
      <c r="AU559" s="128" t="s">
        <v>75</v>
      </c>
      <c r="AY559" s="12" t="s">
        <v>107</v>
      </c>
      <c r="BE559" s="129">
        <f>IF(N559="základní",J559,0)</f>
        <v>350100</v>
      </c>
      <c r="BF559" s="129">
        <f>IF(N559="snížená",J559,0)</f>
        <v>0</v>
      </c>
      <c r="BG559" s="129">
        <f>IF(N559="zákl. přenesená",J559,0)</f>
        <v>0</v>
      </c>
      <c r="BH559" s="129">
        <f>IF(N559="sníž. přenesená",J559,0)</f>
        <v>0</v>
      </c>
      <c r="BI559" s="129">
        <f>IF(N559="nulová",J559,0)</f>
        <v>0</v>
      </c>
      <c r="BJ559" s="12" t="s">
        <v>75</v>
      </c>
      <c r="BK559" s="129">
        <f>ROUND(I559*H559,2)</f>
        <v>350100</v>
      </c>
      <c r="BL559" s="12" t="s">
        <v>106</v>
      </c>
      <c r="BM559" s="128" t="s">
        <v>1090</v>
      </c>
    </row>
    <row r="560" spans="2:65" s="1" customFormat="1" ht="39">
      <c r="B560" s="24"/>
      <c r="D560" s="130" t="s">
        <v>114</v>
      </c>
      <c r="F560" s="131" t="s">
        <v>1089</v>
      </c>
      <c r="L560" s="24"/>
      <c r="M560" s="132"/>
      <c r="T560" s="48"/>
      <c r="AT560" s="12" t="s">
        <v>114</v>
      </c>
      <c r="AU560" s="12" t="s">
        <v>75</v>
      </c>
    </row>
    <row r="561" spans="2:65" s="1" customFormat="1" ht="44.25" customHeight="1">
      <c r="B561" s="117"/>
      <c r="C561" s="133" t="s">
        <v>1091</v>
      </c>
      <c r="D561" s="133" t="s">
        <v>125</v>
      </c>
      <c r="E561" s="134" t="s">
        <v>1092</v>
      </c>
      <c r="F561" s="135" t="s">
        <v>1093</v>
      </c>
      <c r="G561" s="136" t="s">
        <v>128</v>
      </c>
      <c r="H561" s="137">
        <v>1</v>
      </c>
      <c r="I561" s="138">
        <v>349500</v>
      </c>
      <c r="J561" s="138">
        <f>ROUND(I561*H561,2)</f>
        <v>349500</v>
      </c>
      <c r="K561" s="135" t="s">
        <v>112</v>
      </c>
      <c r="L561" s="139"/>
      <c r="M561" s="140" t="s">
        <v>1</v>
      </c>
      <c r="N561" s="141" t="s">
        <v>35</v>
      </c>
      <c r="O561" s="126">
        <v>0</v>
      </c>
      <c r="P561" s="126">
        <f>O561*H561</f>
        <v>0</v>
      </c>
      <c r="Q561" s="126">
        <v>0</v>
      </c>
      <c r="R561" s="126">
        <f>Q561*H561</f>
        <v>0</v>
      </c>
      <c r="S561" s="126">
        <v>0</v>
      </c>
      <c r="T561" s="127">
        <f>S561*H561</f>
        <v>0</v>
      </c>
      <c r="AR561" s="128" t="s">
        <v>129</v>
      </c>
      <c r="AT561" s="128" t="s">
        <v>125</v>
      </c>
      <c r="AU561" s="128" t="s">
        <v>75</v>
      </c>
      <c r="AY561" s="12" t="s">
        <v>107</v>
      </c>
      <c r="BE561" s="129">
        <f>IF(N561="základní",J561,0)</f>
        <v>349500</v>
      </c>
      <c r="BF561" s="129">
        <f>IF(N561="snížená",J561,0)</f>
        <v>0</v>
      </c>
      <c r="BG561" s="129">
        <f>IF(N561="zákl. přenesená",J561,0)</f>
        <v>0</v>
      </c>
      <c r="BH561" s="129">
        <f>IF(N561="sníž. přenesená",J561,0)</f>
        <v>0</v>
      </c>
      <c r="BI561" s="129">
        <f>IF(N561="nulová",J561,0)</f>
        <v>0</v>
      </c>
      <c r="BJ561" s="12" t="s">
        <v>75</v>
      </c>
      <c r="BK561" s="129">
        <f>ROUND(I561*H561,2)</f>
        <v>349500</v>
      </c>
      <c r="BL561" s="12" t="s">
        <v>106</v>
      </c>
      <c r="BM561" s="128" t="s">
        <v>1094</v>
      </c>
    </row>
    <row r="562" spans="2:65" s="1" customFormat="1" ht="29.25">
      <c r="B562" s="24"/>
      <c r="D562" s="130" t="s">
        <v>114</v>
      </c>
      <c r="F562" s="131" t="s">
        <v>1093</v>
      </c>
      <c r="L562" s="24"/>
      <c r="M562" s="132"/>
      <c r="T562" s="48"/>
      <c r="AT562" s="12" t="s">
        <v>114</v>
      </c>
      <c r="AU562" s="12" t="s">
        <v>75</v>
      </c>
    </row>
    <row r="563" spans="2:65" s="1" customFormat="1" ht="44.25" customHeight="1">
      <c r="B563" s="117"/>
      <c r="C563" s="133" t="s">
        <v>1095</v>
      </c>
      <c r="D563" s="133" t="s">
        <v>125</v>
      </c>
      <c r="E563" s="134" t="s">
        <v>1096</v>
      </c>
      <c r="F563" s="135" t="s">
        <v>1097</v>
      </c>
      <c r="G563" s="136" t="s">
        <v>128</v>
      </c>
      <c r="H563" s="137">
        <v>2</v>
      </c>
      <c r="I563" s="138">
        <v>1690000</v>
      </c>
      <c r="J563" s="138">
        <f>ROUND(I563*H563,2)</f>
        <v>3380000</v>
      </c>
      <c r="K563" s="135" t="s">
        <v>112</v>
      </c>
      <c r="L563" s="139"/>
      <c r="M563" s="140" t="s">
        <v>1</v>
      </c>
      <c r="N563" s="141" t="s">
        <v>35</v>
      </c>
      <c r="O563" s="126">
        <v>0</v>
      </c>
      <c r="P563" s="126">
        <f>O563*H563</f>
        <v>0</v>
      </c>
      <c r="Q563" s="126">
        <v>0</v>
      </c>
      <c r="R563" s="126">
        <f>Q563*H563</f>
        <v>0</v>
      </c>
      <c r="S563" s="126">
        <v>0</v>
      </c>
      <c r="T563" s="127">
        <f>S563*H563</f>
        <v>0</v>
      </c>
      <c r="AR563" s="128" t="s">
        <v>129</v>
      </c>
      <c r="AT563" s="128" t="s">
        <v>125</v>
      </c>
      <c r="AU563" s="128" t="s">
        <v>75</v>
      </c>
      <c r="AY563" s="12" t="s">
        <v>107</v>
      </c>
      <c r="BE563" s="129">
        <f>IF(N563="základní",J563,0)</f>
        <v>3380000</v>
      </c>
      <c r="BF563" s="129">
        <f>IF(N563="snížená",J563,0)</f>
        <v>0</v>
      </c>
      <c r="BG563" s="129">
        <f>IF(N563="zákl. přenesená",J563,0)</f>
        <v>0</v>
      </c>
      <c r="BH563" s="129">
        <f>IF(N563="sníž. přenesená",J563,0)</f>
        <v>0</v>
      </c>
      <c r="BI563" s="129">
        <f>IF(N563="nulová",J563,0)</f>
        <v>0</v>
      </c>
      <c r="BJ563" s="12" t="s">
        <v>75</v>
      </c>
      <c r="BK563" s="129">
        <f>ROUND(I563*H563,2)</f>
        <v>3380000</v>
      </c>
      <c r="BL563" s="12" t="s">
        <v>106</v>
      </c>
      <c r="BM563" s="128" t="s">
        <v>1098</v>
      </c>
    </row>
    <row r="564" spans="2:65" s="1" customFormat="1" ht="29.25">
      <c r="B564" s="24"/>
      <c r="D564" s="130" t="s">
        <v>114</v>
      </c>
      <c r="F564" s="131" t="s">
        <v>1097</v>
      </c>
      <c r="L564" s="24"/>
      <c r="M564" s="132"/>
      <c r="T564" s="48"/>
      <c r="AT564" s="12" t="s">
        <v>114</v>
      </c>
      <c r="AU564" s="12" t="s">
        <v>75</v>
      </c>
    </row>
    <row r="565" spans="2:65" s="1" customFormat="1" ht="33" customHeight="1">
      <c r="B565" s="117"/>
      <c r="C565" s="133" t="s">
        <v>1099</v>
      </c>
      <c r="D565" s="133" t="s">
        <v>125</v>
      </c>
      <c r="E565" s="134" t="s">
        <v>1100</v>
      </c>
      <c r="F565" s="135" t="s">
        <v>1101</v>
      </c>
      <c r="G565" s="136" t="s">
        <v>128</v>
      </c>
      <c r="H565" s="137">
        <v>6</v>
      </c>
      <c r="I565" s="138">
        <v>13000</v>
      </c>
      <c r="J565" s="138">
        <f>ROUND(I565*H565,2)</f>
        <v>78000</v>
      </c>
      <c r="K565" s="135" t="s">
        <v>112</v>
      </c>
      <c r="L565" s="139"/>
      <c r="M565" s="140" t="s">
        <v>1</v>
      </c>
      <c r="N565" s="141" t="s">
        <v>35</v>
      </c>
      <c r="O565" s="126">
        <v>0</v>
      </c>
      <c r="P565" s="126">
        <f>O565*H565</f>
        <v>0</v>
      </c>
      <c r="Q565" s="126">
        <v>0</v>
      </c>
      <c r="R565" s="126">
        <f>Q565*H565</f>
        <v>0</v>
      </c>
      <c r="S565" s="126">
        <v>0</v>
      </c>
      <c r="T565" s="127">
        <f>S565*H565</f>
        <v>0</v>
      </c>
      <c r="AR565" s="128" t="s">
        <v>129</v>
      </c>
      <c r="AT565" s="128" t="s">
        <v>125</v>
      </c>
      <c r="AU565" s="128" t="s">
        <v>75</v>
      </c>
      <c r="AY565" s="12" t="s">
        <v>107</v>
      </c>
      <c r="BE565" s="129">
        <f>IF(N565="základní",J565,0)</f>
        <v>78000</v>
      </c>
      <c r="BF565" s="129">
        <f>IF(N565="snížená",J565,0)</f>
        <v>0</v>
      </c>
      <c r="BG565" s="129">
        <f>IF(N565="zákl. přenesená",J565,0)</f>
        <v>0</v>
      </c>
      <c r="BH565" s="129">
        <f>IF(N565="sníž. přenesená",J565,0)</f>
        <v>0</v>
      </c>
      <c r="BI565" s="129">
        <f>IF(N565="nulová",J565,0)</f>
        <v>0</v>
      </c>
      <c r="BJ565" s="12" t="s">
        <v>75</v>
      </c>
      <c r="BK565" s="129">
        <f>ROUND(I565*H565,2)</f>
        <v>78000</v>
      </c>
      <c r="BL565" s="12" t="s">
        <v>106</v>
      </c>
      <c r="BM565" s="128" t="s">
        <v>1102</v>
      </c>
    </row>
    <row r="566" spans="2:65" s="1" customFormat="1" ht="19.5">
      <c r="B566" s="24"/>
      <c r="D566" s="130" t="s">
        <v>114</v>
      </c>
      <c r="F566" s="131" t="s">
        <v>1101</v>
      </c>
      <c r="L566" s="24"/>
      <c r="M566" s="132"/>
      <c r="T566" s="48"/>
      <c r="AT566" s="12" t="s">
        <v>114</v>
      </c>
      <c r="AU566" s="12" t="s">
        <v>75</v>
      </c>
    </row>
    <row r="567" spans="2:65" s="1" customFormat="1" ht="55.5" customHeight="1">
      <c r="B567" s="117"/>
      <c r="C567" s="133" t="s">
        <v>1103</v>
      </c>
      <c r="D567" s="133" t="s">
        <v>125</v>
      </c>
      <c r="E567" s="134" t="s">
        <v>1104</v>
      </c>
      <c r="F567" s="135" t="s">
        <v>1105</v>
      </c>
      <c r="G567" s="136" t="s">
        <v>128</v>
      </c>
      <c r="H567" s="137">
        <v>1</v>
      </c>
      <c r="I567" s="138">
        <v>374700</v>
      </c>
      <c r="J567" s="138">
        <f>ROUND(I567*H567,2)</f>
        <v>374700</v>
      </c>
      <c r="K567" s="135" t="s">
        <v>112</v>
      </c>
      <c r="L567" s="139"/>
      <c r="M567" s="140" t="s">
        <v>1</v>
      </c>
      <c r="N567" s="141" t="s">
        <v>35</v>
      </c>
      <c r="O567" s="126">
        <v>0</v>
      </c>
      <c r="P567" s="126">
        <f>O567*H567</f>
        <v>0</v>
      </c>
      <c r="Q567" s="126">
        <v>0</v>
      </c>
      <c r="R567" s="126">
        <f>Q567*H567</f>
        <v>0</v>
      </c>
      <c r="S567" s="126">
        <v>0</v>
      </c>
      <c r="T567" s="127">
        <f>S567*H567</f>
        <v>0</v>
      </c>
      <c r="AR567" s="128" t="s">
        <v>129</v>
      </c>
      <c r="AT567" s="128" t="s">
        <v>125</v>
      </c>
      <c r="AU567" s="128" t="s">
        <v>75</v>
      </c>
      <c r="AY567" s="12" t="s">
        <v>107</v>
      </c>
      <c r="BE567" s="129">
        <f>IF(N567="základní",J567,0)</f>
        <v>374700</v>
      </c>
      <c r="BF567" s="129">
        <f>IF(N567="snížená",J567,0)</f>
        <v>0</v>
      </c>
      <c r="BG567" s="129">
        <f>IF(N567="zákl. přenesená",J567,0)</f>
        <v>0</v>
      </c>
      <c r="BH567" s="129">
        <f>IF(N567="sníž. přenesená",J567,0)</f>
        <v>0</v>
      </c>
      <c r="BI567" s="129">
        <f>IF(N567="nulová",J567,0)</f>
        <v>0</v>
      </c>
      <c r="BJ567" s="12" t="s">
        <v>75</v>
      </c>
      <c r="BK567" s="129">
        <f>ROUND(I567*H567,2)</f>
        <v>374700</v>
      </c>
      <c r="BL567" s="12" t="s">
        <v>106</v>
      </c>
      <c r="BM567" s="128" t="s">
        <v>1106</v>
      </c>
    </row>
    <row r="568" spans="2:65" s="1" customFormat="1" ht="29.25">
      <c r="B568" s="24"/>
      <c r="D568" s="130" t="s">
        <v>114</v>
      </c>
      <c r="F568" s="131" t="s">
        <v>1105</v>
      </c>
      <c r="L568" s="24"/>
      <c r="M568" s="132"/>
      <c r="T568" s="48"/>
      <c r="AT568" s="12" t="s">
        <v>114</v>
      </c>
      <c r="AU568" s="12" t="s">
        <v>75</v>
      </c>
    </row>
    <row r="569" spans="2:65" s="1" customFormat="1" ht="44.25" customHeight="1">
      <c r="B569" s="117"/>
      <c r="C569" s="133" t="s">
        <v>1107</v>
      </c>
      <c r="D569" s="133" t="s">
        <v>125</v>
      </c>
      <c r="E569" s="134" t="s">
        <v>1108</v>
      </c>
      <c r="F569" s="135" t="s">
        <v>1109</v>
      </c>
      <c r="G569" s="136" t="s">
        <v>128</v>
      </c>
      <c r="H569" s="137">
        <v>12</v>
      </c>
      <c r="I569" s="138">
        <v>16200</v>
      </c>
      <c r="J569" s="138">
        <f>ROUND(I569*H569,2)</f>
        <v>194400</v>
      </c>
      <c r="K569" s="135" t="s">
        <v>112</v>
      </c>
      <c r="L569" s="139"/>
      <c r="M569" s="140" t="s">
        <v>1</v>
      </c>
      <c r="N569" s="141" t="s">
        <v>35</v>
      </c>
      <c r="O569" s="126">
        <v>0</v>
      </c>
      <c r="P569" s="126">
        <f>O569*H569</f>
        <v>0</v>
      </c>
      <c r="Q569" s="126">
        <v>0</v>
      </c>
      <c r="R569" s="126">
        <f>Q569*H569</f>
        <v>0</v>
      </c>
      <c r="S569" s="126">
        <v>0</v>
      </c>
      <c r="T569" s="127">
        <f>S569*H569</f>
        <v>0</v>
      </c>
      <c r="AR569" s="128" t="s">
        <v>129</v>
      </c>
      <c r="AT569" s="128" t="s">
        <v>125</v>
      </c>
      <c r="AU569" s="128" t="s">
        <v>75</v>
      </c>
      <c r="AY569" s="12" t="s">
        <v>107</v>
      </c>
      <c r="BE569" s="129">
        <f>IF(N569="základní",J569,0)</f>
        <v>194400</v>
      </c>
      <c r="BF569" s="129">
        <f>IF(N569="snížená",J569,0)</f>
        <v>0</v>
      </c>
      <c r="BG569" s="129">
        <f>IF(N569="zákl. přenesená",J569,0)</f>
        <v>0</v>
      </c>
      <c r="BH569" s="129">
        <f>IF(N569="sníž. přenesená",J569,0)</f>
        <v>0</v>
      </c>
      <c r="BI569" s="129">
        <f>IF(N569="nulová",J569,0)</f>
        <v>0</v>
      </c>
      <c r="BJ569" s="12" t="s">
        <v>75</v>
      </c>
      <c r="BK569" s="129">
        <f>ROUND(I569*H569,2)</f>
        <v>194400</v>
      </c>
      <c r="BL569" s="12" t="s">
        <v>106</v>
      </c>
      <c r="BM569" s="128" t="s">
        <v>1110</v>
      </c>
    </row>
    <row r="570" spans="2:65" s="1" customFormat="1" ht="29.25">
      <c r="B570" s="24"/>
      <c r="D570" s="130" t="s">
        <v>114</v>
      </c>
      <c r="F570" s="131" t="s">
        <v>1109</v>
      </c>
      <c r="L570" s="24"/>
      <c r="M570" s="132"/>
      <c r="T570" s="48"/>
      <c r="AT570" s="12" t="s">
        <v>114</v>
      </c>
      <c r="AU570" s="12" t="s">
        <v>75</v>
      </c>
    </row>
    <row r="571" spans="2:65" s="1" customFormat="1" ht="24.2" customHeight="1">
      <c r="B571" s="117"/>
      <c r="C571" s="118" t="s">
        <v>1111</v>
      </c>
      <c r="D571" s="118" t="s">
        <v>108</v>
      </c>
      <c r="E571" s="119" t="s">
        <v>1112</v>
      </c>
      <c r="F571" s="120" t="s">
        <v>1113</v>
      </c>
      <c r="G571" s="121" t="s">
        <v>128</v>
      </c>
      <c r="H571" s="122">
        <v>80</v>
      </c>
      <c r="I571" s="123">
        <v>65.8</v>
      </c>
      <c r="J571" s="123">
        <f>ROUND(I571*H571,2)</f>
        <v>5264</v>
      </c>
      <c r="K571" s="120" t="s">
        <v>112</v>
      </c>
      <c r="L571" s="24"/>
      <c r="M571" s="124" t="s">
        <v>1</v>
      </c>
      <c r="N571" s="125" t="s">
        <v>35</v>
      </c>
      <c r="O571" s="126">
        <v>0</v>
      </c>
      <c r="P571" s="126">
        <f>O571*H571</f>
        <v>0</v>
      </c>
      <c r="Q571" s="126">
        <v>0</v>
      </c>
      <c r="R571" s="126">
        <f>Q571*H571</f>
        <v>0</v>
      </c>
      <c r="S571" s="126">
        <v>0</v>
      </c>
      <c r="T571" s="127">
        <f>S571*H571</f>
        <v>0</v>
      </c>
      <c r="AR571" s="128" t="s">
        <v>106</v>
      </c>
      <c r="AT571" s="128" t="s">
        <v>108</v>
      </c>
      <c r="AU571" s="128" t="s">
        <v>75</v>
      </c>
      <c r="AY571" s="12" t="s">
        <v>107</v>
      </c>
      <c r="BE571" s="129">
        <f>IF(N571="základní",J571,0)</f>
        <v>5264</v>
      </c>
      <c r="BF571" s="129">
        <f>IF(N571="snížená",J571,0)</f>
        <v>0</v>
      </c>
      <c r="BG571" s="129">
        <f>IF(N571="zákl. přenesená",J571,0)</f>
        <v>0</v>
      </c>
      <c r="BH571" s="129">
        <f>IF(N571="sníž. přenesená",J571,0)</f>
        <v>0</v>
      </c>
      <c r="BI571" s="129">
        <f>IF(N571="nulová",J571,0)</f>
        <v>0</v>
      </c>
      <c r="BJ571" s="12" t="s">
        <v>75</v>
      </c>
      <c r="BK571" s="129">
        <f>ROUND(I571*H571,2)</f>
        <v>5264</v>
      </c>
      <c r="BL571" s="12" t="s">
        <v>106</v>
      </c>
      <c r="BM571" s="128" t="s">
        <v>1114</v>
      </c>
    </row>
    <row r="572" spans="2:65" s="1" customFormat="1" ht="19.5">
      <c r="B572" s="24"/>
      <c r="D572" s="130" t="s">
        <v>114</v>
      </c>
      <c r="F572" s="131" t="s">
        <v>1115</v>
      </c>
      <c r="L572" s="24"/>
      <c r="M572" s="132"/>
      <c r="T572" s="48"/>
      <c r="AT572" s="12" t="s">
        <v>114</v>
      </c>
      <c r="AU572" s="12" t="s">
        <v>75</v>
      </c>
    </row>
    <row r="573" spans="2:65" s="1" customFormat="1" ht="33" customHeight="1">
      <c r="B573" s="117"/>
      <c r="C573" s="118" t="s">
        <v>1116</v>
      </c>
      <c r="D573" s="118" t="s">
        <v>108</v>
      </c>
      <c r="E573" s="119" t="s">
        <v>1117</v>
      </c>
      <c r="F573" s="120" t="s">
        <v>1118</v>
      </c>
      <c r="G573" s="121" t="s">
        <v>128</v>
      </c>
      <c r="H573" s="122">
        <v>3</v>
      </c>
      <c r="I573" s="123">
        <v>972.77</v>
      </c>
      <c r="J573" s="123">
        <f>ROUND(I573*H573,2)</f>
        <v>2918.31</v>
      </c>
      <c r="K573" s="120" t="s">
        <v>112</v>
      </c>
      <c r="L573" s="24"/>
      <c r="M573" s="124" t="s">
        <v>1</v>
      </c>
      <c r="N573" s="125" t="s">
        <v>35</v>
      </c>
      <c r="O573" s="126">
        <v>1</v>
      </c>
      <c r="P573" s="126">
        <f>O573*H573</f>
        <v>3</v>
      </c>
      <c r="Q573" s="126">
        <v>0</v>
      </c>
      <c r="R573" s="126">
        <f>Q573*H573</f>
        <v>0</v>
      </c>
      <c r="S573" s="126">
        <v>0</v>
      </c>
      <c r="T573" s="127">
        <f>S573*H573</f>
        <v>0</v>
      </c>
      <c r="AR573" s="128" t="s">
        <v>106</v>
      </c>
      <c r="AT573" s="128" t="s">
        <v>108</v>
      </c>
      <c r="AU573" s="128" t="s">
        <v>75</v>
      </c>
      <c r="AY573" s="12" t="s">
        <v>107</v>
      </c>
      <c r="BE573" s="129">
        <f>IF(N573="základní",J573,0)</f>
        <v>2918.31</v>
      </c>
      <c r="BF573" s="129">
        <f>IF(N573="snížená",J573,0)</f>
        <v>0</v>
      </c>
      <c r="BG573" s="129">
        <f>IF(N573="zákl. přenesená",J573,0)</f>
        <v>0</v>
      </c>
      <c r="BH573" s="129">
        <f>IF(N573="sníž. přenesená",J573,0)</f>
        <v>0</v>
      </c>
      <c r="BI573" s="129">
        <f>IF(N573="nulová",J573,0)</f>
        <v>0</v>
      </c>
      <c r="BJ573" s="12" t="s">
        <v>75</v>
      </c>
      <c r="BK573" s="129">
        <f>ROUND(I573*H573,2)</f>
        <v>2918.31</v>
      </c>
      <c r="BL573" s="12" t="s">
        <v>106</v>
      </c>
      <c r="BM573" s="128" t="s">
        <v>1119</v>
      </c>
    </row>
    <row r="574" spans="2:65" s="1" customFormat="1" ht="19.5">
      <c r="B574" s="24"/>
      <c r="D574" s="130" t="s">
        <v>114</v>
      </c>
      <c r="F574" s="131" t="s">
        <v>1118</v>
      </c>
      <c r="L574" s="24"/>
      <c r="M574" s="132"/>
      <c r="T574" s="48"/>
      <c r="AT574" s="12" t="s">
        <v>114</v>
      </c>
      <c r="AU574" s="12" t="s">
        <v>75</v>
      </c>
    </row>
    <row r="575" spans="2:65" s="1" customFormat="1" ht="24.2" customHeight="1">
      <c r="B575" s="117"/>
      <c r="C575" s="118" t="s">
        <v>1120</v>
      </c>
      <c r="D575" s="118" t="s">
        <v>108</v>
      </c>
      <c r="E575" s="119" t="s">
        <v>1121</v>
      </c>
      <c r="F575" s="120" t="s">
        <v>1122</v>
      </c>
      <c r="G575" s="121" t="s">
        <v>128</v>
      </c>
      <c r="H575" s="122">
        <v>3</v>
      </c>
      <c r="I575" s="123">
        <v>972.77</v>
      </c>
      <c r="J575" s="123">
        <f>ROUND(I575*H575,2)</f>
        <v>2918.31</v>
      </c>
      <c r="K575" s="120" t="s">
        <v>112</v>
      </c>
      <c r="L575" s="24"/>
      <c r="M575" s="124" t="s">
        <v>1</v>
      </c>
      <c r="N575" s="125" t="s">
        <v>35</v>
      </c>
      <c r="O575" s="126">
        <v>1</v>
      </c>
      <c r="P575" s="126">
        <f>O575*H575</f>
        <v>3</v>
      </c>
      <c r="Q575" s="126">
        <v>0</v>
      </c>
      <c r="R575" s="126">
        <f>Q575*H575</f>
        <v>0</v>
      </c>
      <c r="S575" s="126">
        <v>0</v>
      </c>
      <c r="T575" s="127">
        <f>S575*H575</f>
        <v>0</v>
      </c>
      <c r="AR575" s="128" t="s">
        <v>106</v>
      </c>
      <c r="AT575" s="128" t="s">
        <v>108</v>
      </c>
      <c r="AU575" s="128" t="s">
        <v>75</v>
      </c>
      <c r="AY575" s="12" t="s">
        <v>107</v>
      </c>
      <c r="BE575" s="129">
        <f>IF(N575="základní",J575,0)</f>
        <v>2918.31</v>
      </c>
      <c r="BF575" s="129">
        <f>IF(N575="snížená",J575,0)</f>
        <v>0</v>
      </c>
      <c r="BG575" s="129">
        <f>IF(N575="zákl. přenesená",J575,0)</f>
        <v>0</v>
      </c>
      <c r="BH575" s="129">
        <f>IF(N575="sníž. přenesená",J575,0)</f>
        <v>0</v>
      </c>
      <c r="BI575" s="129">
        <f>IF(N575="nulová",J575,0)</f>
        <v>0</v>
      </c>
      <c r="BJ575" s="12" t="s">
        <v>75</v>
      </c>
      <c r="BK575" s="129">
        <f>ROUND(I575*H575,2)</f>
        <v>2918.31</v>
      </c>
      <c r="BL575" s="12" t="s">
        <v>106</v>
      </c>
      <c r="BM575" s="128" t="s">
        <v>1123</v>
      </c>
    </row>
    <row r="576" spans="2:65" s="1" customFormat="1" ht="19.5">
      <c r="B576" s="24"/>
      <c r="D576" s="130" t="s">
        <v>114</v>
      </c>
      <c r="F576" s="131" t="s">
        <v>1122</v>
      </c>
      <c r="L576" s="24"/>
      <c r="M576" s="132"/>
      <c r="T576" s="48"/>
      <c r="AT576" s="12" t="s">
        <v>114</v>
      </c>
      <c r="AU576" s="12" t="s">
        <v>75</v>
      </c>
    </row>
    <row r="577" spans="2:65" s="1" customFormat="1" ht="16.5" customHeight="1">
      <c r="B577" s="117"/>
      <c r="C577" s="118" t="s">
        <v>1124</v>
      </c>
      <c r="D577" s="118" t="s">
        <v>108</v>
      </c>
      <c r="E577" s="119" t="s">
        <v>1125</v>
      </c>
      <c r="F577" s="120" t="s">
        <v>1126</v>
      </c>
      <c r="G577" s="121" t="s">
        <v>128</v>
      </c>
      <c r="H577" s="122">
        <v>4</v>
      </c>
      <c r="I577" s="123">
        <v>6881.99</v>
      </c>
      <c r="J577" s="123">
        <f>ROUND(I577*H577,2)</f>
        <v>27527.96</v>
      </c>
      <c r="K577" s="120" t="s">
        <v>112</v>
      </c>
      <c r="L577" s="24"/>
      <c r="M577" s="124" t="s">
        <v>1</v>
      </c>
      <c r="N577" s="125" t="s">
        <v>35</v>
      </c>
      <c r="O577" s="126">
        <v>5.4</v>
      </c>
      <c r="P577" s="126">
        <f>O577*H577</f>
        <v>21.6</v>
      </c>
      <c r="Q577" s="126">
        <v>0</v>
      </c>
      <c r="R577" s="126">
        <f>Q577*H577</f>
        <v>0</v>
      </c>
      <c r="S577" s="126">
        <v>0</v>
      </c>
      <c r="T577" s="127">
        <f>S577*H577</f>
        <v>0</v>
      </c>
      <c r="AR577" s="128" t="s">
        <v>106</v>
      </c>
      <c r="AT577" s="128" t="s">
        <v>108</v>
      </c>
      <c r="AU577" s="128" t="s">
        <v>75</v>
      </c>
      <c r="AY577" s="12" t="s">
        <v>107</v>
      </c>
      <c r="BE577" s="129">
        <f>IF(N577="základní",J577,0)</f>
        <v>27527.96</v>
      </c>
      <c r="BF577" s="129">
        <f>IF(N577="snížená",J577,0)</f>
        <v>0</v>
      </c>
      <c r="BG577" s="129">
        <f>IF(N577="zákl. přenesená",J577,0)</f>
        <v>0</v>
      </c>
      <c r="BH577" s="129">
        <f>IF(N577="sníž. přenesená",J577,0)</f>
        <v>0</v>
      </c>
      <c r="BI577" s="129">
        <f>IF(N577="nulová",J577,0)</f>
        <v>0</v>
      </c>
      <c r="BJ577" s="12" t="s">
        <v>75</v>
      </c>
      <c r="BK577" s="129">
        <f>ROUND(I577*H577,2)</f>
        <v>27527.96</v>
      </c>
      <c r="BL577" s="12" t="s">
        <v>106</v>
      </c>
      <c r="BM577" s="128" t="s">
        <v>1127</v>
      </c>
    </row>
    <row r="578" spans="2:65" s="1" customFormat="1" ht="19.5">
      <c r="B578" s="24"/>
      <c r="D578" s="130" t="s">
        <v>114</v>
      </c>
      <c r="F578" s="131" t="s">
        <v>1128</v>
      </c>
      <c r="L578" s="24"/>
      <c r="M578" s="132"/>
      <c r="T578" s="48"/>
      <c r="AT578" s="12" t="s">
        <v>114</v>
      </c>
      <c r="AU578" s="12" t="s">
        <v>75</v>
      </c>
    </row>
    <row r="579" spans="2:65" s="1" customFormat="1" ht="24.2" customHeight="1">
      <c r="B579" s="117"/>
      <c r="C579" s="133" t="s">
        <v>1129</v>
      </c>
      <c r="D579" s="133" t="s">
        <v>125</v>
      </c>
      <c r="E579" s="134" t="s">
        <v>1130</v>
      </c>
      <c r="F579" s="135" t="s">
        <v>1131</v>
      </c>
      <c r="G579" s="136" t="s">
        <v>128</v>
      </c>
      <c r="H579" s="137">
        <v>7</v>
      </c>
      <c r="I579" s="138">
        <v>1458</v>
      </c>
      <c r="J579" s="138">
        <f>ROUND(I579*H579,2)</f>
        <v>10206</v>
      </c>
      <c r="K579" s="135" t="s">
        <v>112</v>
      </c>
      <c r="L579" s="139"/>
      <c r="M579" s="140" t="s">
        <v>1</v>
      </c>
      <c r="N579" s="141" t="s">
        <v>35</v>
      </c>
      <c r="O579" s="126">
        <v>0</v>
      </c>
      <c r="P579" s="126">
        <f>O579*H579</f>
        <v>0</v>
      </c>
      <c r="Q579" s="126">
        <v>0</v>
      </c>
      <c r="R579" s="126">
        <f>Q579*H579</f>
        <v>0</v>
      </c>
      <c r="S579" s="126">
        <v>0</v>
      </c>
      <c r="T579" s="127">
        <f>S579*H579</f>
        <v>0</v>
      </c>
      <c r="AR579" s="128" t="s">
        <v>129</v>
      </c>
      <c r="AT579" s="128" t="s">
        <v>125</v>
      </c>
      <c r="AU579" s="128" t="s">
        <v>75</v>
      </c>
      <c r="AY579" s="12" t="s">
        <v>107</v>
      </c>
      <c r="BE579" s="129">
        <f>IF(N579="základní",J579,0)</f>
        <v>10206</v>
      </c>
      <c r="BF579" s="129">
        <f>IF(N579="snížená",J579,0)</f>
        <v>0</v>
      </c>
      <c r="BG579" s="129">
        <f>IF(N579="zákl. přenesená",J579,0)</f>
        <v>0</v>
      </c>
      <c r="BH579" s="129">
        <f>IF(N579="sníž. přenesená",J579,0)</f>
        <v>0</v>
      </c>
      <c r="BI579" s="129">
        <f>IF(N579="nulová",J579,0)</f>
        <v>0</v>
      </c>
      <c r="BJ579" s="12" t="s">
        <v>75</v>
      </c>
      <c r="BK579" s="129">
        <f>ROUND(I579*H579,2)</f>
        <v>10206</v>
      </c>
      <c r="BL579" s="12" t="s">
        <v>106</v>
      </c>
      <c r="BM579" s="128" t="s">
        <v>1132</v>
      </c>
    </row>
    <row r="580" spans="2:65" s="1" customFormat="1" ht="19.5">
      <c r="B580" s="24"/>
      <c r="D580" s="130" t="s">
        <v>114</v>
      </c>
      <c r="F580" s="131" t="s">
        <v>1131</v>
      </c>
      <c r="L580" s="24"/>
      <c r="M580" s="132"/>
      <c r="T580" s="48"/>
      <c r="AT580" s="12" t="s">
        <v>114</v>
      </c>
      <c r="AU580" s="12" t="s">
        <v>75</v>
      </c>
    </row>
    <row r="581" spans="2:65" s="1" customFormat="1" ht="24.2" customHeight="1">
      <c r="B581" s="117"/>
      <c r="C581" s="118" t="s">
        <v>1133</v>
      </c>
      <c r="D581" s="118" t="s">
        <v>108</v>
      </c>
      <c r="E581" s="119" t="s">
        <v>1134</v>
      </c>
      <c r="F581" s="120" t="s">
        <v>1135</v>
      </c>
      <c r="G581" s="121" t="s">
        <v>128</v>
      </c>
      <c r="H581" s="122">
        <v>7</v>
      </c>
      <c r="I581" s="123">
        <v>1750.98</v>
      </c>
      <c r="J581" s="123">
        <f>ROUND(I581*H581,2)</f>
        <v>12256.86</v>
      </c>
      <c r="K581" s="120" t="s">
        <v>112</v>
      </c>
      <c r="L581" s="24"/>
      <c r="M581" s="124" t="s">
        <v>1</v>
      </c>
      <c r="N581" s="125" t="s">
        <v>35</v>
      </c>
      <c r="O581" s="126">
        <v>1.8</v>
      </c>
      <c r="P581" s="126">
        <f>O581*H581</f>
        <v>12.6</v>
      </c>
      <c r="Q581" s="126">
        <v>0</v>
      </c>
      <c r="R581" s="126">
        <f>Q581*H581</f>
        <v>0</v>
      </c>
      <c r="S581" s="126">
        <v>0</v>
      </c>
      <c r="T581" s="127">
        <f>S581*H581</f>
        <v>0</v>
      </c>
      <c r="AR581" s="128" t="s">
        <v>106</v>
      </c>
      <c r="AT581" s="128" t="s">
        <v>108</v>
      </c>
      <c r="AU581" s="128" t="s">
        <v>75</v>
      </c>
      <c r="AY581" s="12" t="s">
        <v>107</v>
      </c>
      <c r="BE581" s="129">
        <f>IF(N581="základní",J581,0)</f>
        <v>12256.86</v>
      </c>
      <c r="BF581" s="129">
        <f>IF(N581="snížená",J581,0)</f>
        <v>0</v>
      </c>
      <c r="BG581" s="129">
        <f>IF(N581="zákl. přenesená",J581,0)</f>
        <v>0</v>
      </c>
      <c r="BH581" s="129">
        <f>IF(N581="sníž. přenesená",J581,0)</f>
        <v>0</v>
      </c>
      <c r="BI581" s="129">
        <f>IF(N581="nulová",J581,0)</f>
        <v>0</v>
      </c>
      <c r="BJ581" s="12" t="s">
        <v>75</v>
      </c>
      <c r="BK581" s="129">
        <f>ROUND(I581*H581,2)</f>
        <v>12256.86</v>
      </c>
      <c r="BL581" s="12" t="s">
        <v>106</v>
      </c>
      <c r="BM581" s="128" t="s">
        <v>1136</v>
      </c>
    </row>
    <row r="582" spans="2:65" s="1" customFormat="1" ht="19.5">
      <c r="B582" s="24"/>
      <c r="D582" s="130" t="s">
        <v>114</v>
      </c>
      <c r="F582" s="131" t="s">
        <v>1137</v>
      </c>
      <c r="L582" s="24"/>
      <c r="M582" s="132"/>
      <c r="T582" s="48"/>
      <c r="AT582" s="12" t="s">
        <v>114</v>
      </c>
      <c r="AU582" s="12" t="s">
        <v>75</v>
      </c>
    </row>
    <row r="583" spans="2:65" s="1" customFormat="1" ht="24.2" customHeight="1">
      <c r="B583" s="117"/>
      <c r="C583" s="118" t="s">
        <v>1138</v>
      </c>
      <c r="D583" s="118" t="s">
        <v>108</v>
      </c>
      <c r="E583" s="119" t="s">
        <v>1139</v>
      </c>
      <c r="F583" s="120" t="s">
        <v>1140</v>
      </c>
      <c r="G583" s="121" t="s">
        <v>128</v>
      </c>
      <c r="H583" s="122">
        <v>1</v>
      </c>
      <c r="I583" s="123">
        <v>9009.59</v>
      </c>
      <c r="J583" s="123">
        <f>ROUND(I583*H583,2)</f>
        <v>9009.59</v>
      </c>
      <c r="K583" s="120" t="s">
        <v>112</v>
      </c>
      <c r="L583" s="24"/>
      <c r="M583" s="124" t="s">
        <v>1</v>
      </c>
      <c r="N583" s="125" t="s">
        <v>35</v>
      </c>
      <c r="O583" s="126">
        <v>3.6</v>
      </c>
      <c r="P583" s="126">
        <f>O583*H583</f>
        <v>3.6</v>
      </c>
      <c r="Q583" s="126">
        <v>0</v>
      </c>
      <c r="R583" s="126">
        <f>Q583*H583</f>
        <v>0</v>
      </c>
      <c r="S583" s="126">
        <v>0</v>
      </c>
      <c r="T583" s="127">
        <f>S583*H583</f>
        <v>0</v>
      </c>
      <c r="AR583" s="128" t="s">
        <v>106</v>
      </c>
      <c r="AT583" s="128" t="s">
        <v>108</v>
      </c>
      <c r="AU583" s="128" t="s">
        <v>75</v>
      </c>
      <c r="AY583" s="12" t="s">
        <v>107</v>
      </c>
      <c r="BE583" s="129">
        <f>IF(N583="základní",J583,0)</f>
        <v>9009.59</v>
      </c>
      <c r="BF583" s="129">
        <f>IF(N583="snížená",J583,0)</f>
        <v>0</v>
      </c>
      <c r="BG583" s="129">
        <f>IF(N583="zákl. přenesená",J583,0)</f>
        <v>0</v>
      </c>
      <c r="BH583" s="129">
        <f>IF(N583="sníž. přenesená",J583,0)</f>
        <v>0</v>
      </c>
      <c r="BI583" s="129">
        <f>IF(N583="nulová",J583,0)</f>
        <v>0</v>
      </c>
      <c r="BJ583" s="12" t="s">
        <v>75</v>
      </c>
      <c r="BK583" s="129">
        <f>ROUND(I583*H583,2)</f>
        <v>9009.59</v>
      </c>
      <c r="BL583" s="12" t="s">
        <v>106</v>
      </c>
      <c r="BM583" s="128" t="s">
        <v>1141</v>
      </c>
    </row>
    <row r="584" spans="2:65" s="1" customFormat="1" ht="29.25">
      <c r="B584" s="24"/>
      <c r="D584" s="130" t="s">
        <v>114</v>
      </c>
      <c r="F584" s="131" t="s">
        <v>1142</v>
      </c>
      <c r="L584" s="24"/>
      <c r="M584" s="132"/>
      <c r="T584" s="48"/>
      <c r="AT584" s="12" t="s">
        <v>114</v>
      </c>
      <c r="AU584" s="12" t="s">
        <v>75</v>
      </c>
    </row>
    <row r="585" spans="2:65" s="1" customFormat="1" ht="16.5" customHeight="1">
      <c r="B585" s="117"/>
      <c r="C585" s="118" t="s">
        <v>1143</v>
      </c>
      <c r="D585" s="118" t="s">
        <v>108</v>
      </c>
      <c r="E585" s="119" t="s">
        <v>1144</v>
      </c>
      <c r="F585" s="120" t="s">
        <v>1145</v>
      </c>
      <c r="G585" s="121" t="s">
        <v>128</v>
      </c>
      <c r="H585" s="122">
        <v>3</v>
      </c>
      <c r="I585" s="123">
        <v>437.74</v>
      </c>
      <c r="J585" s="123">
        <f>ROUND(I585*H585,2)</f>
        <v>1313.22</v>
      </c>
      <c r="K585" s="120" t="s">
        <v>112</v>
      </c>
      <c r="L585" s="24"/>
      <c r="M585" s="124" t="s">
        <v>1</v>
      </c>
      <c r="N585" s="125" t="s">
        <v>35</v>
      </c>
      <c r="O585" s="126">
        <v>0.45</v>
      </c>
      <c r="P585" s="126">
        <f>O585*H585</f>
        <v>1.35</v>
      </c>
      <c r="Q585" s="126">
        <v>0</v>
      </c>
      <c r="R585" s="126">
        <f>Q585*H585</f>
        <v>0</v>
      </c>
      <c r="S585" s="126">
        <v>0</v>
      </c>
      <c r="T585" s="127">
        <f>S585*H585</f>
        <v>0</v>
      </c>
      <c r="AR585" s="128" t="s">
        <v>106</v>
      </c>
      <c r="AT585" s="128" t="s">
        <v>108</v>
      </c>
      <c r="AU585" s="128" t="s">
        <v>75</v>
      </c>
      <c r="AY585" s="12" t="s">
        <v>107</v>
      </c>
      <c r="BE585" s="129">
        <f>IF(N585="základní",J585,0)</f>
        <v>1313.22</v>
      </c>
      <c r="BF585" s="129">
        <f>IF(N585="snížená",J585,0)</f>
        <v>0</v>
      </c>
      <c r="BG585" s="129">
        <f>IF(N585="zákl. přenesená",J585,0)</f>
        <v>0</v>
      </c>
      <c r="BH585" s="129">
        <f>IF(N585="sníž. přenesená",J585,0)</f>
        <v>0</v>
      </c>
      <c r="BI585" s="129">
        <f>IF(N585="nulová",J585,0)</f>
        <v>0</v>
      </c>
      <c r="BJ585" s="12" t="s">
        <v>75</v>
      </c>
      <c r="BK585" s="129">
        <f>ROUND(I585*H585,2)</f>
        <v>1313.22</v>
      </c>
      <c r="BL585" s="12" t="s">
        <v>106</v>
      </c>
      <c r="BM585" s="128" t="s">
        <v>1146</v>
      </c>
    </row>
    <row r="586" spans="2:65" s="1" customFormat="1" ht="11.25">
      <c r="B586" s="24"/>
      <c r="D586" s="130" t="s">
        <v>114</v>
      </c>
      <c r="F586" s="131" t="s">
        <v>1145</v>
      </c>
      <c r="L586" s="24"/>
      <c r="M586" s="132"/>
      <c r="T586" s="48"/>
      <c r="AT586" s="12" t="s">
        <v>114</v>
      </c>
      <c r="AU586" s="12" t="s">
        <v>75</v>
      </c>
    </row>
    <row r="587" spans="2:65" s="1" customFormat="1" ht="24.2" customHeight="1">
      <c r="B587" s="117"/>
      <c r="C587" s="118" t="s">
        <v>1147</v>
      </c>
      <c r="D587" s="118" t="s">
        <v>108</v>
      </c>
      <c r="E587" s="119" t="s">
        <v>1148</v>
      </c>
      <c r="F587" s="120" t="s">
        <v>1149</v>
      </c>
      <c r="G587" s="121" t="s">
        <v>128</v>
      </c>
      <c r="H587" s="122">
        <v>1</v>
      </c>
      <c r="I587" s="123">
        <v>5617.28</v>
      </c>
      <c r="J587" s="123">
        <f>ROUND(I587*H587,2)</f>
        <v>5617.28</v>
      </c>
      <c r="K587" s="120" t="s">
        <v>112</v>
      </c>
      <c r="L587" s="24"/>
      <c r="M587" s="124" t="s">
        <v>1</v>
      </c>
      <c r="N587" s="125" t="s">
        <v>35</v>
      </c>
      <c r="O587" s="126">
        <v>2</v>
      </c>
      <c r="P587" s="126">
        <f>O587*H587</f>
        <v>2</v>
      </c>
      <c r="Q587" s="126">
        <v>0</v>
      </c>
      <c r="R587" s="126">
        <f>Q587*H587</f>
        <v>0</v>
      </c>
      <c r="S587" s="126">
        <v>0</v>
      </c>
      <c r="T587" s="127">
        <f>S587*H587</f>
        <v>0</v>
      </c>
      <c r="AR587" s="128" t="s">
        <v>106</v>
      </c>
      <c r="AT587" s="128" t="s">
        <v>108</v>
      </c>
      <c r="AU587" s="128" t="s">
        <v>75</v>
      </c>
      <c r="AY587" s="12" t="s">
        <v>107</v>
      </c>
      <c r="BE587" s="129">
        <f>IF(N587="základní",J587,0)</f>
        <v>5617.28</v>
      </c>
      <c r="BF587" s="129">
        <f>IF(N587="snížená",J587,0)</f>
        <v>0</v>
      </c>
      <c r="BG587" s="129">
        <f>IF(N587="zákl. přenesená",J587,0)</f>
        <v>0</v>
      </c>
      <c r="BH587" s="129">
        <f>IF(N587="sníž. přenesená",J587,0)</f>
        <v>0</v>
      </c>
      <c r="BI587" s="129">
        <f>IF(N587="nulová",J587,0)</f>
        <v>0</v>
      </c>
      <c r="BJ587" s="12" t="s">
        <v>75</v>
      </c>
      <c r="BK587" s="129">
        <f>ROUND(I587*H587,2)</f>
        <v>5617.28</v>
      </c>
      <c r="BL587" s="12" t="s">
        <v>106</v>
      </c>
      <c r="BM587" s="128" t="s">
        <v>1150</v>
      </c>
    </row>
    <row r="588" spans="2:65" s="1" customFormat="1" ht="19.5">
      <c r="B588" s="24"/>
      <c r="D588" s="130" t="s">
        <v>114</v>
      </c>
      <c r="F588" s="131" t="s">
        <v>1149</v>
      </c>
      <c r="L588" s="24"/>
      <c r="M588" s="132"/>
      <c r="T588" s="48"/>
      <c r="AT588" s="12" t="s">
        <v>114</v>
      </c>
      <c r="AU588" s="12" t="s">
        <v>75</v>
      </c>
    </row>
    <row r="589" spans="2:65" s="1" customFormat="1" ht="24.2" customHeight="1">
      <c r="B589" s="117"/>
      <c r="C589" s="118" t="s">
        <v>1151</v>
      </c>
      <c r="D589" s="118" t="s">
        <v>108</v>
      </c>
      <c r="E589" s="119" t="s">
        <v>1152</v>
      </c>
      <c r="F589" s="120" t="s">
        <v>1153</v>
      </c>
      <c r="G589" s="121" t="s">
        <v>128</v>
      </c>
      <c r="H589" s="122">
        <v>2</v>
      </c>
      <c r="I589" s="123">
        <v>5617.28</v>
      </c>
      <c r="J589" s="123">
        <f>ROUND(I589*H589,2)</f>
        <v>11234.56</v>
      </c>
      <c r="K589" s="120" t="s">
        <v>112</v>
      </c>
      <c r="L589" s="24"/>
      <c r="M589" s="124" t="s">
        <v>1</v>
      </c>
      <c r="N589" s="125" t="s">
        <v>35</v>
      </c>
      <c r="O589" s="126">
        <v>2</v>
      </c>
      <c r="P589" s="126">
        <f>O589*H589</f>
        <v>4</v>
      </c>
      <c r="Q589" s="126">
        <v>0</v>
      </c>
      <c r="R589" s="126">
        <f>Q589*H589</f>
        <v>0</v>
      </c>
      <c r="S589" s="126">
        <v>0</v>
      </c>
      <c r="T589" s="127">
        <f>S589*H589</f>
        <v>0</v>
      </c>
      <c r="AR589" s="128" t="s">
        <v>106</v>
      </c>
      <c r="AT589" s="128" t="s">
        <v>108</v>
      </c>
      <c r="AU589" s="128" t="s">
        <v>75</v>
      </c>
      <c r="AY589" s="12" t="s">
        <v>107</v>
      </c>
      <c r="BE589" s="129">
        <f>IF(N589="základní",J589,0)</f>
        <v>11234.56</v>
      </c>
      <c r="BF589" s="129">
        <f>IF(N589="snížená",J589,0)</f>
        <v>0</v>
      </c>
      <c r="BG589" s="129">
        <f>IF(N589="zákl. přenesená",J589,0)</f>
        <v>0</v>
      </c>
      <c r="BH589" s="129">
        <f>IF(N589="sníž. přenesená",J589,0)</f>
        <v>0</v>
      </c>
      <c r="BI589" s="129">
        <f>IF(N589="nulová",J589,0)</f>
        <v>0</v>
      </c>
      <c r="BJ589" s="12" t="s">
        <v>75</v>
      </c>
      <c r="BK589" s="129">
        <f>ROUND(I589*H589,2)</f>
        <v>11234.56</v>
      </c>
      <c r="BL589" s="12" t="s">
        <v>106</v>
      </c>
      <c r="BM589" s="128" t="s">
        <v>1154</v>
      </c>
    </row>
    <row r="590" spans="2:65" s="1" customFormat="1" ht="19.5">
      <c r="B590" s="24"/>
      <c r="D590" s="130" t="s">
        <v>114</v>
      </c>
      <c r="F590" s="131" t="s">
        <v>1153</v>
      </c>
      <c r="L590" s="24"/>
      <c r="M590" s="132"/>
      <c r="T590" s="48"/>
      <c r="AT590" s="12" t="s">
        <v>114</v>
      </c>
      <c r="AU590" s="12" t="s">
        <v>75</v>
      </c>
    </row>
    <row r="591" spans="2:65" s="1" customFormat="1" ht="24.2" customHeight="1">
      <c r="B591" s="117"/>
      <c r="C591" s="133" t="s">
        <v>1155</v>
      </c>
      <c r="D591" s="133" t="s">
        <v>125</v>
      </c>
      <c r="E591" s="134" t="s">
        <v>1156</v>
      </c>
      <c r="F591" s="135" t="s">
        <v>1157</v>
      </c>
      <c r="G591" s="136" t="s">
        <v>128</v>
      </c>
      <c r="H591" s="137">
        <v>1</v>
      </c>
      <c r="I591" s="138">
        <v>540800</v>
      </c>
      <c r="J591" s="138">
        <f>ROUND(I591*H591,2)</f>
        <v>540800</v>
      </c>
      <c r="K591" s="135" t="s">
        <v>112</v>
      </c>
      <c r="L591" s="139"/>
      <c r="M591" s="140" t="s">
        <v>1</v>
      </c>
      <c r="N591" s="141" t="s">
        <v>35</v>
      </c>
      <c r="O591" s="126">
        <v>0</v>
      </c>
      <c r="P591" s="126">
        <f>O591*H591</f>
        <v>0</v>
      </c>
      <c r="Q591" s="126">
        <v>0</v>
      </c>
      <c r="R591" s="126">
        <f>Q591*H591</f>
        <v>0</v>
      </c>
      <c r="S591" s="126">
        <v>0</v>
      </c>
      <c r="T591" s="127">
        <f>S591*H591</f>
        <v>0</v>
      </c>
      <c r="AR591" s="128" t="s">
        <v>129</v>
      </c>
      <c r="AT591" s="128" t="s">
        <v>125</v>
      </c>
      <c r="AU591" s="128" t="s">
        <v>75</v>
      </c>
      <c r="AY591" s="12" t="s">
        <v>107</v>
      </c>
      <c r="BE591" s="129">
        <f>IF(N591="základní",J591,0)</f>
        <v>540800</v>
      </c>
      <c r="BF591" s="129">
        <f>IF(N591="snížená",J591,0)</f>
        <v>0</v>
      </c>
      <c r="BG591" s="129">
        <f>IF(N591="zákl. přenesená",J591,0)</f>
        <v>0</v>
      </c>
      <c r="BH591" s="129">
        <f>IF(N591="sníž. přenesená",J591,0)</f>
        <v>0</v>
      </c>
      <c r="BI591" s="129">
        <f>IF(N591="nulová",J591,0)</f>
        <v>0</v>
      </c>
      <c r="BJ591" s="12" t="s">
        <v>75</v>
      </c>
      <c r="BK591" s="129">
        <f>ROUND(I591*H591,2)</f>
        <v>540800</v>
      </c>
      <c r="BL591" s="12" t="s">
        <v>106</v>
      </c>
      <c r="BM591" s="128" t="s">
        <v>1158</v>
      </c>
    </row>
    <row r="592" spans="2:65" s="1" customFormat="1" ht="19.5">
      <c r="B592" s="24"/>
      <c r="D592" s="130" t="s">
        <v>114</v>
      </c>
      <c r="F592" s="131" t="s">
        <v>1157</v>
      </c>
      <c r="L592" s="24"/>
      <c r="M592" s="132"/>
      <c r="T592" s="48"/>
      <c r="AT592" s="12" t="s">
        <v>114</v>
      </c>
      <c r="AU592" s="12" t="s">
        <v>75</v>
      </c>
    </row>
    <row r="593" spans="2:65" s="1" customFormat="1" ht="24.2" customHeight="1">
      <c r="B593" s="117"/>
      <c r="C593" s="133" t="s">
        <v>1159</v>
      </c>
      <c r="D593" s="133" t="s">
        <v>125</v>
      </c>
      <c r="E593" s="134" t="s">
        <v>1160</v>
      </c>
      <c r="F593" s="135" t="s">
        <v>1161</v>
      </c>
      <c r="G593" s="136" t="s">
        <v>128</v>
      </c>
      <c r="H593" s="137">
        <v>1</v>
      </c>
      <c r="I593" s="138">
        <v>809300</v>
      </c>
      <c r="J593" s="138">
        <f>ROUND(I593*H593,2)</f>
        <v>809300</v>
      </c>
      <c r="K593" s="135" t="s">
        <v>112</v>
      </c>
      <c r="L593" s="139"/>
      <c r="M593" s="140" t="s">
        <v>1</v>
      </c>
      <c r="N593" s="141" t="s">
        <v>35</v>
      </c>
      <c r="O593" s="126">
        <v>0</v>
      </c>
      <c r="P593" s="126">
        <f>O593*H593</f>
        <v>0</v>
      </c>
      <c r="Q593" s="126">
        <v>0</v>
      </c>
      <c r="R593" s="126">
        <f>Q593*H593</f>
        <v>0</v>
      </c>
      <c r="S593" s="126">
        <v>0</v>
      </c>
      <c r="T593" s="127">
        <f>S593*H593</f>
        <v>0</v>
      </c>
      <c r="AR593" s="128" t="s">
        <v>129</v>
      </c>
      <c r="AT593" s="128" t="s">
        <v>125</v>
      </c>
      <c r="AU593" s="128" t="s">
        <v>75</v>
      </c>
      <c r="AY593" s="12" t="s">
        <v>107</v>
      </c>
      <c r="BE593" s="129">
        <f>IF(N593="základní",J593,0)</f>
        <v>809300</v>
      </c>
      <c r="BF593" s="129">
        <f>IF(N593="snížená",J593,0)</f>
        <v>0</v>
      </c>
      <c r="BG593" s="129">
        <f>IF(N593="zákl. přenesená",J593,0)</f>
        <v>0</v>
      </c>
      <c r="BH593" s="129">
        <f>IF(N593="sníž. přenesená",J593,0)</f>
        <v>0</v>
      </c>
      <c r="BI593" s="129">
        <f>IF(N593="nulová",J593,0)</f>
        <v>0</v>
      </c>
      <c r="BJ593" s="12" t="s">
        <v>75</v>
      </c>
      <c r="BK593" s="129">
        <f>ROUND(I593*H593,2)</f>
        <v>809300</v>
      </c>
      <c r="BL593" s="12" t="s">
        <v>106</v>
      </c>
      <c r="BM593" s="128" t="s">
        <v>1162</v>
      </c>
    </row>
    <row r="594" spans="2:65" s="1" customFormat="1" ht="19.5">
      <c r="B594" s="24"/>
      <c r="D594" s="130" t="s">
        <v>114</v>
      </c>
      <c r="F594" s="131" t="s">
        <v>1161</v>
      </c>
      <c r="L594" s="24"/>
      <c r="M594" s="132"/>
      <c r="T594" s="48"/>
      <c r="AT594" s="12" t="s">
        <v>114</v>
      </c>
      <c r="AU594" s="12" t="s">
        <v>75</v>
      </c>
    </row>
    <row r="595" spans="2:65" s="1" customFormat="1" ht="37.9" customHeight="1">
      <c r="B595" s="117"/>
      <c r="C595" s="133" t="s">
        <v>1163</v>
      </c>
      <c r="D595" s="133" t="s">
        <v>125</v>
      </c>
      <c r="E595" s="134" t="s">
        <v>1164</v>
      </c>
      <c r="F595" s="135" t="s">
        <v>1165</v>
      </c>
      <c r="G595" s="136" t="s">
        <v>128</v>
      </c>
      <c r="H595" s="137">
        <v>2</v>
      </c>
      <c r="I595" s="138">
        <v>8320</v>
      </c>
      <c r="J595" s="138">
        <f>ROUND(I595*H595,2)</f>
        <v>16640</v>
      </c>
      <c r="K595" s="135" t="s">
        <v>112</v>
      </c>
      <c r="L595" s="139"/>
      <c r="M595" s="140" t="s">
        <v>1</v>
      </c>
      <c r="N595" s="141" t="s">
        <v>35</v>
      </c>
      <c r="O595" s="126">
        <v>0</v>
      </c>
      <c r="P595" s="126">
        <f>O595*H595</f>
        <v>0</v>
      </c>
      <c r="Q595" s="126">
        <v>0</v>
      </c>
      <c r="R595" s="126">
        <f>Q595*H595</f>
        <v>0</v>
      </c>
      <c r="S595" s="126">
        <v>0</v>
      </c>
      <c r="T595" s="127">
        <f>S595*H595</f>
        <v>0</v>
      </c>
      <c r="AR595" s="128" t="s">
        <v>129</v>
      </c>
      <c r="AT595" s="128" t="s">
        <v>125</v>
      </c>
      <c r="AU595" s="128" t="s">
        <v>75</v>
      </c>
      <c r="AY595" s="12" t="s">
        <v>107</v>
      </c>
      <c r="BE595" s="129">
        <f>IF(N595="základní",J595,0)</f>
        <v>16640</v>
      </c>
      <c r="BF595" s="129">
        <f>IF(N595="snížená",J595,0)</f>
        <v>0</v>
      </c>
      <c r="BG595" s="129">
        <f>IF(N595="zákl. přenesená",J595,0)</f>
        <v>0</v>
      </c>
      <c r="BH595" s="129">
        <f>IF(N595="sníž. přenesená",J595,0)</f>
        <v>0</v>
      </c>
      <c r="BI595" s="129">
        <f>IF(N595="nulová",J595,0)</f>
        <v>0</v>
      </c>
      <c r="BJ595" s="12" t="s">
        <v>75</v>
      </c>
      <c r="BK595" s="129">
        <f>ROUND(I595*H595,2)</f>
        <v>16640</v>
      </c>
      <c r="BL595" s="12" t="s">
        <v>106</v>
      </c>
      <c r="BM595" s="128" t="s">
        <v>1166</v>
      </c>
    </row>
    <row r="596" spans="2:65" s="1" customFormat="1" ht="19.5">
      <c r="B596" s="24"/>
      <c r="D596" s="130" t="s">
        <v>114</v>
      </c>
      <c r="F596" s="131" t="s">
        <v>1165</v>
      </c>
      <c r="L596" s="24"/>
      <c r="M596" s="132"/>
      <c r="T596" s="48"/>
      <c r="AT596" s="12" t="s">
        <v>114</v>
      </c>
      <c r="AU596" s="12" t="s">
        <v>75</v>
      </c>
    </row>
    <row r="597" spans="2:65" s="1" customFormat="1" ht="16.5" customHeight="1">
      <c r="B597" s="117"/>
      <c r="C597" s="118" t="s">
        <v>1167</v>
      </c>
      <c r="D597" s="118" t="s">
        <v>108</v>
      </c>
      <c r="E597" s="119" t="s">
        <v>1168</v>
      </c>
      <c r="F597" s="120" t="s">
        <v>1169</v>
      </c>
      <c r="G597" s="121" t="s">
        <v>128</v>
      </c>
      <c r="H597" s="122">
        <v>2</v>
      </c>
      <c r="I597" s="123">
        <v>12708.93</v>
      </c>
      <c r="J597" s="123">
        <f>ROUND(I597*H597,2)</f>
        <v>25417.86</v>
      </c>
      <c r="K597" s="120" t="s">
        <v>112</v>
      </c>
      <c r="L597" s="24"/>
      <c r="M597" s="124" t="s">
        <v>1</v>
      </c>
      <c r="N597" s="125" t="s">
        <v>35</v>
      </c>
      <c r="O597" s="126">
        <v>10.8</v>
      </c>
      <c r="P597" s="126">
        <f>O597*H597</f>
        <v>21.6</v>
      </c>
      <c r="Q597" s="126">
        <v>0</v>
      </c>
      <c r="R597" s="126">
        <f>Q597*H597</f>
        <v>0</v>
      </c>
      <c r="S597" s="126">
        <v>0</v>
      </c>
      <c r="T597" s="127">
        <f>S597*H597</f>
        <v>0</v>
      </c>
      <c r="AR597" s="128" t="s">
        <v>106</v>
      </c>
      <c r="AT597" s="128" t="s">
        <v>108</v>
      </c>
      <c r="AU597" s="128" t="s">
        <v>75</v>
      </c>
      <c r="AY597" s="12" t="s">
        <v>107</v>
      </c>
      <c r="BE597" s="129">
        <f>IF(N597="základní",J597,0)</f>
        <v>25417.86</v>
      </c>
      <c r="BF597" s="129">
        <f>IF(N597="snížená",J597,0)</f>
        <v>0</v>
      </c>
      <c r="BG597" s="129">
        <f>IF(N597="zákl. přenesená",J597,0)</f>
        <v>0</v>
      </c>
      <c r="BH597" s="129">
        <f>IF(N597="sníž. přenesená",J597,0)</f>
        <v>0</v>
      </c>
      <c r="BI597" s="129">
        <f>IF(N597="nulová",J597,0)</f>
        <v>0</v>
      </c>
      <c r="BJ597" s="12" t="s">
        <v>75</v>
      </c>
      <c r="BK597" s="129">
        <f>ROUND(I597*H597,2)</f>
        <v>25417.86</v>
      </c>
      <c r="BL597" s="12" t="s">
        <v>106</v>
      </c>
      <c r="BM597" s="128" t="s">
        <v>1170</v>
      </c>
    </row>
    <row r="598" spans="2:65" s="1" customFormat="1" ht="19.5">
      <c r="B598" s="24"/>
      <c r="D598" s="130" t="s">
        <v>114</v>
      </c>
      <c r="F598" s="131" t="s">
        <v>1171</v>
      </c>
      <c r="L598" s="24"/>
      <c r="M598" s="132"/>
      <c r="T598" s="48"/>
      <c r="AT598" s="12" t="s">
        <v>114</v>
      </c>
      <c r="AU598" s="12" t="s">
        <v>75</v>
      </c>
    </row>
    <row r="599" spans="2:65" s="1" customFormat="1" ht="24.2" customHeight="1">
      <c r="B599" s="117"/>
      <c r="C599" s="118" t="s">
        <v>1172</v>
      </c>
      <c r="D599" s="118" t="s">
        <v>108</v>
      </c>
      <c r="E599" s="119" t="s">
        <v>1173</v>
      </c>
      <c r="F599" s="120" t="s">
        <v>1174</v>
      </c>
      <c r="G599" s="121" t="s">
        <v>128</v>
      </c>
      <c r="H599" s="122">
        <v>1</v>
      </c>
      <c r="I599" s="123">
        <v>8557.51</v>
      </c>
      <c r="J599" s="123">
        <f>ROUND(I599*H599,2)</f>
        <v>8557.51</v>
      </c>
      <c r="K599" s="120" t="s">
        <v>112</v>
      </c>
      <c r="L599" s="24"/>
      <c r="M599" s="124" t="s">
        <v>1</v>
      </c>
      <c r="N599" s="125" t="s">
        <v>35</v>
      </c>
      <c r="O599" s="126">
        <v>5.4</v>
      </c>
      <c r="P599" s="126">
        <f>O599*H599</f>
        <v>5.4</v>
      </c>
      <c r="Q599" s="126">
        <v>0</v>
      </c>
      <c r="R599" s="126">
        <f>Q599*H599</f>
        <v>0</v>
      </c>
      <c r="S599" s="126">
        <v>0</v>
      </c>
      <c r="T599" s="127">
        <f>S599*H599</f>
        <v>0</v>
      </c>
      <c r="AR599" s="128" t="s">
        <v>106</v>
      </c>
      <c r="AT599" s="128" t="s">
        <v>108</v>
      </c>
      <c r="AU599" s="128" t="s">
        <v>75</v>
      </c>
      <c r="AY599" s="12" t="s">
        <v>107</v>
      </c>
      <c r="BE599" s="129">
        <f>IF(N599="základní",J599,0)</f>
        <v>8557.51</v>
      </c>
      <c r="BF599" s="129">
        <f>IF(N599="snížená",J599,0)</f>
        <v>0</v>
      </c>
      <c r="BG599" s="129">
        <f>IF(N599="zákl. přenesená",J599,0)</f>
        <v>0</v>
      </c>
      <c r="BH599" s="129">
        <f>IF(N599="sníž. přenesená",J599,0)</f>
        <v>0</v>
      </c>
      <c r="BI599" s="129">
        <f>IF(N599="nulová",J599,0)</f>
        <v>0</v>
      </c>
      <c r="BJ599" s="12" t="s">
        <v>75</v>
      </c>
      <c r="BK599" s="129">
        <f>ROUND(I599*H599,2)</f>
        <v>8557.51</v>
      </c>
      <c r="BL599" s="12" t="s">
        <v>106</v>
      </c>
      <c r="BM599" s="128" t="s">
        <v>1175</v>
      </c>
    </row>
    <row r="600" spans="2:65" s="1" customFormat="1" ht="19.5">
      <c r="B600" s="24"/>
      <c r="D600" s="130" t="s">
        <v>114</v>
      </c>
      <c r="F600" s="131" t="s">
        <v>1176</v>
      </c>
      <c r="L600" s="24"/>
      <c r="M600" s="132"/>
      <c r="T600" s="48"/>
      <c r="AT600" s="12" t="s">
        <v>114</v>
      </c>
      <c r="AU600" s="12" t="s">
        <v>75</v>
      </c>
    </row>
    <row r="601" spans="2:65" s="1" customFormat="1" ht="24.2" customHeight="1">
      <c r="B601" s="117"/>
      <c r="C601" s="118" t="s">
        <v>1177</v>
      </c>
      <c r="D601" s="118" t="s">
        <v>108</v>
      </c>
      <c r="E601" s="119" t="s">
        <v>1178</v>
      </c>
      <c r="F601" s="120" t="s">
        <v>1179</v>
      </c>
      <c r="G601" s="121" t="s">
        <v>128</v>
      </c>
      <c r="H601" s="122">
        <v>6</v>
      </c>
      <c r="I601" s="123">
        <v>2626.47</v>
      </c>
      <c r="J601" s="123">
        <f>ROUND(I601*H601,2)</f>
        <v>15758.82</v>
      </c>
      <c r="K601" s="120" t="s">
        <v>112</v>
      </c>
      <c r="L601" s="24"/>
      <c r="M601" s="124" t="s">
        <v>1</v>
      </c>
      <c r="N601" s="125" t="s">
        <v>35</v>
      </c>
      <c r="O601" s="126">
        <v>2.7</v>
      </c>
      <c r="P601" s="126">
        <f>O601*H601</f>
        <v>16.200000000000003</v>
      </c>
      <c r="Q601" s="126">
        <v>0</v>
      </c>
      <c r="R601" s="126">
        <f>Q601*H601</f>
        <v>0</v>
      </c>
      <c r="S601" s="126">
        <v>0</v>
      </c>
      <c r="T601" s="127">
        <f>S601*H601</f>
        <v>0</v>
      </c>
      <c r="AR601" s="128" t="s">
        <v>106</v>
      </c>
      <c r="AT601" s="128" t="s">
        <v>108</v>
      </c>
      <c r="AU601" s="128" t="s">
        <v>75</v>
      </c>
      <c r="AY601" s="12" t="s">
        <v>107</v>
      </c>
      <c r="BE601" s="129">
        <f>IF(N601="základní",J601,0)</f>
        <v>15758.82</v>
      </c>
      <c r="BF601" s="129">
        <f>IF(N601="snížená",J601,0)</f>
        <v>0</v>
      </c>
      <c r="BG601" s="129">
        <f>IF(N601="zákl. přenesená",J601,0)</f>
        <v>0</v>
      </c>
      <c r="BH601" s="129">
        <f>IF(N601="sníž. přenesená",J601,0)</f>
        <v>0</v>
      </c>
      <c r="BI601" s="129">
        <f>IF(N601="nulová",J601,0)</f>
        <v>0</v>
      </c>
      <c r="BJ601" s="12" t="s">
        <v>75</v>
      </c>
      <c r="BK601" s="129">
        <f>ROUND(I601*H601,2)</f>
        <v>15758.82</v>
      </c>
      <c r="BL601" s="12" t="s">
        <v>106</v>
      </c>
      <c r="BM601" s="128" t="s">
        <v>1180</v>
      </c>
    </row>
    <row r="602" spans="2:65" s="1" customFormat="1" ht="29.25">
      <c r="B602" s="24"/>
      <c r="D602" s="130" t="s">
        <v>114</v>
      </c>
      <c r="F602" s="131" t="s">
        <v>1181</v>
      </c>
      <c r="L602" s="24"/>
      <c r="M602" s="132"/>
      <c r="T602" s="48"/>
      <c r="AT602" s="12" t="s">
        <v>114</v>
      </c>
      <c r="AU602" s="12" t="s">
        <v>75</v>
      </c>
    </row>
    <row r="603" spans="2:65" s="1" customFormat="1" ht="24.2" customHeight="1">
      <c r="B603" s="117"/>
      <c r="C603" s="118" t="s">
        <v>1182</v>
      </c>
      <c r="D603" s="118" t="s">
        <v>108</v>
      </c>
      <c r="E603" s="119" t="s">
        <v>1183</v>
      </c>
      <c r="F603" s="120" t="s">
        <v>1184</v>
      </c>
      <c r="G603" s="121" t="s">
        <v>128</v>
      </c>
      <c r="H603" s="122">
        <v>2</v>
      </c>
      <c r="I603" s="123">
        <v>1750.98</v>
      </c>
      <c r="J603" s="123">
        <f>ROUND(I603*H603,2)</f>
        <v>3501.96</v>
      </c>
      <c r="K603" s="120" t="s">
        <v>112</v>
      </c>
      <c r="L603" s="24"/>
      <c r="M603" s="124" t="s">
        <v>1</v>
      </c>
      <c r="N603" s="125" t="s">
        <v>35</v>
      </c>
      <c r="O603" s="126">
        <v>1.8</v>
      </c>
      <c r="P603" s="126">
        <f>O603*H603</f>
        <v>3.6</v>
      </c>
      <c r="Q603" s="126">
        <v>0</v>
      </c>
      <c r="R603" s="126">
        <f>Q603*H603</f>
        <v>0</v>
      </c>
      <c r="S603" s="126">
        <v>0</v>
      </c>
      <c r="T603" s="127">
        <f>S603*H603</f>
        <v>0</v>
      </c>
      <c r="AR603" s="128" t="s">
        <v>106</v>
      </c>
      <c r="AT603" s="128" t="s">
        <v>108</v>
      </c>
      <c r="AU603" s="128" t="s">
        <v>75</v>
      </c>
      <c r="AY603" s="12" t="s">
        <v>107</v>
      </c>
      <c r="BE603" s="129">
        <f>IF(N603="základní",J603,0)</f>
        <v>3501.96</v>
      </c>
      <c r="BF603" s="129">
        <f>IF(N603="snížená",J603,0)</f>
        <v>0</v>
      </c>
      <c r="BG603" s="129">
        <f>IF(N603="zákl. přenesená",J603,0)</f>
        <v>0</v>
      </c>
      <c r="BH603" s="129">
        <f>IF(N603="sníž. přenesená",J603,0)</f>
        <v>0</v>
      </c>
      <c r="BI603" s="129">
        <f>IF(N603="nulová",J603,0)</f>
        <v>0</v>
      </c>
      <c r="BJ603" s="12" t="s">
        <v>75</v>
      </c>
      <c r="BK603" s="129">
        <f>ROUND(I603*H603,2)</f>
        <v>3501.96</v>
      </c>
      <c r="BL603" s="12" t="s">
        <v>106</v>
      </c>
      <c r="BM603" s="128" t="s">
        <v>1185</v>
      </c>
    </row>
    <row r="604" spans="2:65" s="1" customFormat="1" ht="29.25">
      <c r="B604" s="24"/>
      <c r="D604" s="130" t="s">
        <v>114</v>
      </c>
      <c r="F604" s="131" t="s">
        <v>1186</v>
      </c>
      <c r="L604" s="24"/>
      <c r="M604" s="132"/>
      <c r="T604" s="48"/>
      <c r="AT604" s="12" t="s">
        <v>114</v>
      </c>
      <c r="AU604" s="12" t="s">
        <v>75</v>
      </c>
    </row>
    <row r="605" spans="2:65" s="1" customFormat="1" ht="24.2" customHeight="1">
      <c r="B605" s="117"/>
      <c r="C605" s="118" t="s">
        <v>1187</v>
      </c>
      <c r="D605" s="118" t="s">
        <v>108</v>
      </c>
      <c r="E605" s="119" t="s">
        <v>1188</v>
      </c>
      <c r="F605" s="120" t="s">
        <v>1189</v>
      </c>
      <c r="G605" s="121" t="s">
        <v>128</v>
      </c>
      <c r="H605" s="122">
        <v>1</v>
      </c>
      <c r="I605" s="123">
        <v>7562.82</v>
      </c>
      <c r="J605" s="123">
        <f>ROUND(I605*H605,2)</f>
        <v>7562.82</v>
      </c>
      <c r="K605" s="120" t="s">
        <v>112</v>
      </c>
      <c r="L605" s="24"/>
      <c r="M605" s="124" t="s">
        <v>1</v>
      </c>
      <c r="N605" s="125" t="s">
        <v>35</v>
      </c>
      <c r="O605" s="126">
        <v>4</v>
      </c>
      <c r="P605" s="126">
        <f>O605*H605</f>
        <v>4</v>
      </c>
      <c r="Q605" s="126">
        <v>0</v>
      </c>
      <c r="R605" s="126">
        <f>Q605*H605</f>
        <v>0</v>
      </c>
      <c r="S605" s="126">
        <v>0</v>
      </c>
      <c r="T605" s="127">
        <f>S605*H605</f>
        <v>0</v>
      </c>
      <c r="AR605" s="128" t="s">
        <v>106</v>
      </c>
      <c r="AT605" s="128" t="s">
        <v>108</v>
      </c>
      <c r="AU605" s="128" t="s">
        <v>75</v>
      </c>
      <c r="AY605" s="12" t="s">
        <v>107</v>
      </c>
      <c r="BE605" s="129">
        <f>IF(N605="základní",J605,0)</f>
        <v>7562.82</v>
      </c>
      <c r="BF605" s="129">
        <f>IF(N605="snížená",J605,0)</f>
        <v>0</v>
      </c>
      <c r="BG605" s="129">
        <f>IF(N605="zákl. přenesená",J605,0)</f>
        <v>0</v>
      </c>
      <c r="BH605" s="129">
        <f>IF(N605="sníž. přenesená",J605,0)</f>
        <v>0</v>
      </c>
      <c r="BI605" s="129">
        <f>IF(N605="nulová",J605,0)</f>
        <v>0</v>
      </c>
      <c r="BJ605" s="12" t="s">
        <v>75</v>
      </c>
      <c r="BK605" s="129">
        <f>ROUND(I605*H605,2)</f>
        <v>7562.82</v>
      </c>
      <c r="BL605" s="12" t="s">
        <v>106</v>
      </c>
      <c r="BM605" s="128" t="s">
        <v>1190</v>
      </c>
    </row>
    <row r="606" spans="2:65" s="1" customFormat="1" ht="19.5">
      <c r="B606" s="24"/>
      <c r="D606" s="130" t="s">
        <v>114</v>
      </c>
      <c r="F606" s="131" t="s">
        <v>1191</v>
      </c>
      <c r="L606" s="24"/>
      <c r="M606" s="132"/>
      <c r="T606" s="48"/>
      <c r="AT606" s="12" t="s">
        <v>114</v>
      </c>
      <c r="AU606" s="12" t="s">
        <v>75</v>
      </c>
    </row>
    <row r="607" spans="2:65" s="1" customFormat="1" ht="24.2" customHeight="1">
      <c r="B607" s="117"/>
      <c r="C607" s="118" t="s">
        <v>1192</v>
      </c>
      <c r="D607" s="118" t="s">
        <v>108</v>
      </c>
      <c r="E607" s="119" t="s">
        <v>1193</v>
      </c>
      <c r="F607" s="120" t="s">
        <v>1194</v>
      </c>
      <c r="G607" s="121" t="s">
        <v>128</v>
      </c>
      <c r="H607" s="122">
        <v>2</v>
      </c>
      <c r="I607" s="123">
        <v>71312.62</v>
      </c>
      <c r="J607" s="123">
        <f>ROUND(I607*H607,2)</f>
        <v>142625.24</v>
      </c>
      <c r="K607" s="120" t="s">
        <v>112</v>
      </c>
      <c r="L607" s="24"/>
      <c r="M607" s="124" t="s">
        <v>1</v>
      </c>
      <c r="N607" s="125" t="s">
        <v>35</v>
      </c>
      <c r="O607" s="126">
        <v>45</v>
      </c>
      <c r="P607" s="126">
        <f>O607*H607</f>
        <v>90</v>
      </c>
      <c r="Q607" s="126">
        <v>0</v>
      </c>
      <c r="R607" s="126">
        <f>Q607*H607</f>
        <v>0</v>
      </c>
      <c r="S607" s="126">
        <v>0</v>
      </c>
      <c r="T607" s="127">
        <f>S607*H607</f>
        <v>0</v>
      </c>
      <c r="AR607" s="128" t="s">
        <v>106</v>
      </c>
      <c r="AT607" s="128" t="s">
        <v>108</v>
      </c>
      <c r="AU607" s="128" t="s">
        <v>75</v>
      </c>
      <c r="AY607" s="12" t="s">
        <v>107</v>
      </c>
      <c r="BE607" s="129">
        <f>IF(N607="základní",J607,0)</f>
        <v>142625.24</v>
      </c>
      <c r="BF607" s="129">
        <f>IF(N607="snížená",J607,0)</f>
        <v>0</v>
      </c>
      <c r="BG607" s="129">
        <f>IF(N607="zákl. přenesená",J607,0)</f>
        <v>0</v>
      </c>
      <c r="BH607" s="129">
        <f>IF(N607="sníž. přenesená",J607,0)</f>
        <v>0</v>
      </c>
      <c r="BI607" s="129">
        <f>IF(N607="nulová",J607,0)</f>
        <v>0</v>
      </c>
      <c r="BJ607" s="12" t="s">
        <v>75</v>
      </c>
      <c r="BK607" s="129">
        <f>ROUND(I607*H607,2)</f>
        <v>142625.24</v>
      </c>
      <c r="BL607" s="12" t="s">
        <v>106</v>
      </c>
      <c r="BM607" s="128" t="s">
        <v>1195</v>
      </c>
    </row>
    <row r="608" spans="2:65" s="1" customFormat="1" ht="29.25">
      <c r="B608" s="24"/>
      <c r="D608" s="130" t="s">
        <v>114</v>
      </c>
      <c r="F608" s="131" t="s">
        <v>1196</v>
      </c>
      <c r="L608" s="24"/>
      <c r="M608" s="132"/>
      <c r="T608" s="48"/>
      <c r="AT608" s="12" t="s">
        <v>114</v>
      </c>
      <c r="AU608" s="12" t="s">
        <v>75</v>
      </c>
    </row>
    <row r="609" spans="2:65" s="1" customFormat="1" ht="44.25" customHeight="1">
      <c r="B609" s="117"/>
      <c r="C609" s="118" t="s">
        <v>1197</v>
      </c>
      <c r="D609" s="118" t="s">
        <v>108</v>
      </c>
      <c r="E609" s="119" t="s">
        <v>1198</v>
      </c>
      <c r="F609" s="120" t="s">
        <v>1199</v>
      </c>
      <c r="G609" s="121" t="s">
        <v>128</v>
      </c>
      <c r="H609" s="122">
        <v>1</v>
      </c>
      <c r="I609" s="123">
        <v>7003.92</v>
      </c>
      <c r="J609" s="123">
        <f>ROUND(I609*H609,2)</f>
        <v>7003.92</v>
      </c>
      <c r="K609" s="120" t="s">
        <v>112</v>
      </c>
      <c r="L609" s="24"/>
      <c r="M609" s="124" t="s">
        <v>1</v>
      </c>
      <c r="N609" s="125" t="s">
        <v>35</v>
      </c>
      <c r="O609" s="126">
        <v>7.2</v>
      </c>
      <c r="P609" s="126">
        <f>O609*H609</f>
        <v>7.2</v>
      </c>
      <c r="Q609" s="126">
        <v>0</v>
      </c>
      <c r="R609" s="126">
        <f>Q609*H609</f>
        <v>0</v>
      </c>
      <c r="S609" s="126">
        <v>0</v>
      </c>
      <c r="T609" s="127">
        <f>S609*H609</f>
        <v>0</v>
      </c>
      <c r="AR609" s="128" t="s">
        <v>106</v>
      </c>
      <c r="AT609" s="128" t="s">
        <v>108</v>
      </c>
      <c r="AU609" s="128" t="s">
        <v>75</v>
      </c>
      <c r="AY609" s="12" t="s">
        <v>107</v>
      </c>
      <c r="BE609" s="129">
        <f>IF(N609="základní",J609,0)</f>
        <v>7003.92</v>
      </c>
      <c r="BF609" s="129">
        <f>IF(N609="snížená",J609,0)</f>
        <v>0</v>
      </c>
      <c r="BG609" s="129">
        <f>IF(N609="zákl. přenesená",J609,0)</f>
        <v>0</v>
      </c>
      <c r="BH609" s="129">
        <f>IF(N609="sníž. přenesená",J609,0)</f>
        <v>0</v>
      </c>
      <c r="BI609" s="129">
        <f>IF(N609="nulová",J609,0)</f>
        <v>0</v>
      </c>
      <c r="BJ609" s="12" t="s">
        <v>75</v>
      </c>
      <c r="BK609" s="129">
        <f>ROUND(I609*H609,2)</f>
        <v>7003.92</v>
      </c>
      <c r="BL609" s="12" t="s">
        <v>106</v>
      </c>
      <c r="BM609" s="128" t="s">
        <v>1200</v>
      </c>
    </row>
    <row r="610" spans="2:65" s="1" customFormat="1" ht="48.75">
      <c r="B610" s="24"/>
      <c r="D610" s="130" t="s">
        <v>114</v>
      </c>
      <c r="F610" s="131" t="s">
        <v>1201</v>
      </c>
      <c r="L610" s="24"/>
      <c r="M610" s="132"/>
      <c r="T610" s="48"/>
      <c r="AT610" s="12" t="s">
        <v>114</v>
      </c>
      <c r="AU610" s="12" t="s">
        <v>75</v>
      </c>
    </row>
    <row r="611" spans="2:65" s="1" customFormat="1" ht="24.2" customHeight="1">
      <c r="B611" s="117"/>
      <c r="C611" s="133" t="s">
        <v>1202</v>
      </c>
      <c r="D611" s="133" t="s">
        <v>125</v>
      </c>
      <c r="E611" s="134" t="s">
        <v>1203</v>
      </c>
      <c r="F611" s="135" t="s">
        <v>1204</v>
      </c>
      <c r="G611" s="136" t="s">
        <v>128</v>
      </c>
      <c r="H611" s="137">
        <v>3</v>
      </c>
      <c r="I611" s="138">
        <v>46800</v>
      </c>
      <c r="J611" s="138">
        <f>ROUND(I611*H611,2)</f>
        <v>140400</v>
      </c>
      <c r="K611" s="135" t="s">
        <v>112</v>
      </c>
      <c r="L611" s="139"/>
      <c r="M611" s="140" t="s">
        <v>1</v>
      </c>
      <c r="N611" s="141" t="s">
        <v>35</v>
      </c>
      <c r="O611" s="126">
        <v>0</v>
      </c>
      <c r="P611" s="126">
        <f>O611*H611</f>
        <v>0</v>
      </c>
      <c r="Q611" s="126">
        <v>0</v>
      </c>
      <c r="R611" s="126">
        <f>Q611*H611</f>
        <v>0</v>
      </c>
      <c r="S611" s="126">
        <v>0</v>
      </c>
      <c r="T611" s="127">
        <f>S611*H611</f>
        <v>0</v>
      </c>
      <c r="AR611" s="128" t="s">
        <v>129</v>
      </c>
      <c r="AT611" s="128" t="s">
        <v>125</v>
      </c>
      <c r="AU611" s="128" t="s">
        <v>75</v>
      </c>
      <c r="AY611" s="12" t="s">
        <v>107</v>
      </c>
      <c r="BE611" s="129">
        <f>IF(N611="základní",J611,0)</f>
        <v>140400</v>
      </c>
      <c r="BF611" s="129">
        <f>IF(N611="snížená",J611,0)</f>
        <v>0</v>
      </c>
      <c r="BG611" s="129">
        <f>IF(N611="zákl. přenesená",J611,0)</f>
        <v>0</v>
      </c>
      <c r="BH611" s="129">
        <f>IF(N611="sníž. přenesená",J611,0)</f>
        <v>0</v>
      </c>
      <c r="BI611" s="129">
        <f>IF(N611="nulová",J611,0)</f>
        <v>0</v>
      </c>
      <c r="BJ611" s="12" t="s">
        <v>75</v>
      </c>
      <c r="BK611" s="129">
        <f>ROUND(I611*H611,2)</f>
        <v>140400</v>
      </c>
      <c r="BL611" s="12" t="s">
        <v>106</v>
      </c>
      <c r="BM611" s="128" t="s">
        <v>1205</v>
      </c>
    </row>
    <row r="612" spans="2:65" s="1" customFormat="1" ht="19.5">
      <c r="B612" s="24"/>
      <c r="D612" s="130" t="s">
        <v>114</v>
      </c>
      <c r="F612" s="131" t="s">
        <v>1204</v>
      </c>
      <c r="L612" s="24"/>
      <c r="M612" s="132"/>
      <c r="T612" s="48"/>
      <c r="AT612" s="12" t="s">
        <v>114</v>
      </c>
      <c r="AU612" s="12" t="s">
        <v>75</v>
      </c>
    </row>
    <row r="613" spans="2:65" s="1" customFormat="1" ht="66.75" customHeight="1">
      <c r="B613" s="117"/>
      <c r="C613" s="133" t="s">
        <v>1206</v>
      </c>
      <c r="D613" s="133" t="s">
        <v>125</v>
      </c>
      <c r="E613" s="134" t="s">
        <v>1207</v>
      </c>
      <c r="F613" s="135" t="s">
        <v>1208</v>
      </c>
      <c r="G613" s="136" t="s">
        <v>128</v>
      </c>
      <c r="H613" s="137">
        <v>1</v>
      </c>
      <c r="I613" s="138">
        <v>99600</v>
      </c>
      <c r="J613" s="138">
        <f>ROUND(I613*H613,2)</f>
        <v>99600</v>
      </c>
      <c r="K613" s="135" t="s">
        <v>112</v>
      </c>
      <c r="L613" s="139"/>
      <c r="M613" s="140" t="s">
        <v>1</v>
      </c>
      <c r="N613" s="141" t="s">
        <v>35</v>
      </c>
      <c r="O613" s="126">
        <v>0</v>
      </c>
      <c r="P613" s="126">
        <f>O613*H613</f>
        <v>0</v>
      </c>
      <c r="Q613" s="126">
        <v>0</v>
      </c>
      <c r="R613" s="126">
        <f>Q613*H613</f>
        <v>0</v>
      </c>
      <c r="S613" s="126">
        <v>0</v>
      </c>
      <c r="T613" s="127">
        <f>S613*H613</f>
        <v>0</v>
      </c>
      <c r="AR613" s="128" t="s">
        <v>129</v>
      </c>
      <c r="AT613" s="128" t="s">
        <v>125</v>
      </c>
      <c r="AU613" s="128" t="s">
        <v>75</v>
      </c>
      <c r="AY613" s="12" t="s">
        <v>107</v>
      </c>
      <c r="BE613" s="129">
        <f>IF(N613="základní",J613,0)</f>
        <v>99600</v>
      </c>
      <c r="BF613" s="129">
        <f>IF(N613="snížená",J613,0)</f>
        <v>0</v>
      </c>
      <c r="BG613" s="129">
        <f>IF(N613="zákl. přenesená",J613,0)</f>
        <v>0</v>
      </c>
      <c r="BH613" s="129">
        <f>IF(N613="sníž. přenesená",J613,0)</f>
        <v>0</v>
      </c>
      <c r="BI613" s="129">
        <f>IF(N613="nulová",J613,0)</f>
        <v>0</v>
      </c>
      <c r="BJ613" s="12" t="s">
        <v>75</v>
      </c>
      <c r="BK613" s="129">
        <f>ROUND(I613*H613,2)</f>
        <v>99600</v>
      </c>
      <c r="BL613" s="12" t="s">
        <v>106</v>
      </c>
      <c r="BM613" s="128" t="s">
        <v>1209</v>
      </c>
    </row>
    <row r="614" spans="2:65" s="1" customFormat="1" ht="39">
      <c r="B614" s="24"/>
      <c r="D614" s="130" t="s">
        <v>114</v>
      </c>
      <c r="F614" s="131" t="s">
        <v>1208</v>
      </c>
      <c r="L614" s="24"/>
      <c r="M614" s="132"/>
      <c r="T614" s="48"/>
      <c r="AT614" s="12" t="s">
        <v>114</v>
      </c>
      <c r="AU614" s="12" t="s">
        <v>75</v>
      </c>
    </row>
    <row r="615" spans="2:65" s="1" customFormat="1" ht="24.2" customHeight="1">
      <c r="B615" s="117"/>
      <c r="C615" s="133" t="s">
        <v>1210</v>
      </c>
      <c r="D615" s="133" t="s">
        <v>125</v>
      </c>
      <c r="E615" s="134" t="s">
        <v>1211</v>
      </c>
      <c r="F615" s="135" t="s">
        <v>1212</v>
      </c>
      <c r="G615" s="136" t="s">
        <v>111</v>
      </c>
      <c r="H615" s="137">
        <v>5</v>
      </c>
      <c r="I615" s="138">
        <v>2180</v>
      </c>
      <c r="J615" s="138">
        <f>ROUND(I615*H615,2)</f>
        <v>10900</v>
      </c>
      <c r="K615" s="135" t="s">
        <v>112</v>
      </c>
      <c r="L615" s="139"/>
      <c r="M615" s="140" t="s">
        <v>1</v>
      </c>
      <c r="N615" s="141" t="s">
        <v>35</v>
      </c>
      <c r="O615" s="126">
        <v>0</v>
      </c>
      <c r="P615" s="126">
        <f>O615*H615</f>
        <v>0</v>
      </c>
      <c r="Q615" s="126">
        <v>0</v>
      </c>
      <c r="R615" s="126">
        <f>Q615*H615</f>
        <v>0</v>
      </c>
      <c r="S615" s="126">
        <v>0</v>
      </c>
      <c r="T615" s="127">
        <f>S615*H615</f>
        <v>0</v>
      </c>
      <c r="AR615" s="128" t="s">
        <v>129</v>
      </c>
      <c r="AT615" s="128" t="s">
        <v>125</v>
      </c>
      <c r="AU615" s="128" t="s">
        <v>75</v>
      </c>
      <c r="AY615" s="12" t="s">
        <v>107</v>
      </c>
      <c r="BE615" s="129">
        <f>IF(N615="základní",J615,0)</f>
        <v>10900</v>
      </c>
      <c r="BF615" s="129">
        <f>IF(N615="snížená",J615,0)</f>
        <v>0</v>
      </c>
      <c r="BG615" s="129">
        <f>IF(N615="zákl. přenesená",J615,0)</f>
        <v>0</v>
      </c>
      <c r="BH615" s="129">
        <f>IF(N615="sníž. přenesená",J615,0)</f>
        <v>0</v>
      </c>
      <c r="BI615" s="129">
        <f>IF(N615="nulová",J615,0)</f>
        <v>0</v>
      </c>
      <c r="BJ615" s="12" t="s">
        <v>75</v>
      </c>
      <c r="BK615" s="129">
        <f>ROUND(I615*H615,2)</f>
        <v>10900</v>
      </c>
      <c r="BL615" s="12" t="s">
        <v>106</v>
      </c>
      <c r="BM615" s="128" t="s">
        <v>1213</v>
      </c>
    </row>
    <row r="616" spans="2:65" s="1" customFormat="1" ht="19.5">
      <c r="B616" s="24"/>
      <c r="D616" s="130" t="s">
        <v>114</v>
      </c>
      <c r="F616" s="131" t="s">
        <v>1212</v>
      </c>
      <c r="L616" s="24"/>
      <c r="M616" s="132"/>
      <c r="T616" s="48"/>
      <c r="AT616" s="12" t="s">
        <v>114</v>
      </c>
      <c r="AU616" s="12" t="s">
        <v>75</v>
      </c>
    </row>
    <row r="617" spans="2:65" s="1" customFormat="1" ht="37.9" customHeight="1">
      <c r="B617" s="117"/>
      <c r="C617" s="133" t="s">
        <v>1214</v>
      </c>
      <c r="D617" s="133" t="s">
        <v>125</v>
      </c>
      <c r="E617" s="134" t="s">
        <v>1215</v>
      </c>
      <c r="F617" s="135" t="s">
        <v>1216</v>
      </c>
      <c r="G617" s="136" t="s">
        <v>128</v>
      </c>
      <c r="H617" s="137">
        <v>8</v>
      </c>
      <c r="I617" s="138">
        <v>566000</v>
      </c>
      <c r="J617" s="138">
        <f>ROUND(I617*H617,2)</f>
        <v>4528000</v>
      </c>
      <c r="K617" s="135" t="s">
        <v>112</v>
      </c>
      <c r="L617" s="139"/>
      <c r="M617" s="140" t="s">
        <v>1</v>
      </c>
      <c r="N617" s="141" t="s">
        <v>35</v>
      </c>
      <c r="O617" s="126">
        <v>0</v>
      </c>
      <c r="P617" s="126">
        <f>O617*H617</f>
        <v>0</v>
      </c>
      <c r="Q617" s="126">
        <v>0</v>
      </c>
      <c r="R617" s="126">
        <f>Q617*H617</f>
        <v>0</v>
      </c>
      <c r="S617" s="126">
        <v>0</v>
      </c>
      <c r="T617" s="127">
        <f>S617*H617</f>
        <v>0</v>
      </c>
      <c r="AR617" s="128" t="s">
        <v>129</v>
      </c>
      <c r="AT617" s="128" t="s">
        <v>125</v>
      </c>
      <c r="AU617" s="128" t="s">
        <v>75</v>
      </c>
      <c r="AY617" s="12" t="s">
        <v>107</v>
      </c>
      <c r="BE617" s="129">
        <f>IF(N617="základní",J617,0)</f>
        <v>4528000</v>
      </c>
      <c r="BF617" s="129">
        <f>IF(N617="snížená",J617,0)</f>
        <v>0</v>
      </c>
      <c r="BG617" s="129">
        <f>IF(N617="zákl. přenesená",J617,0)</f>
        <v>0</v>
      </c>
      <c r="BH617" s="129">
        <f>IF(N617="sníž. přenesená",J617,0)</f>
        <v>0</v>
      </c>
      <c r="BI617" s="129">
        <f>IF(N617="nulová",J617,0)</f>
        <v>0</v>
      </c>
      <c r="BJ617" s="12" t="s">
        <v>75</v>
      </c>
      <c r="BK617" s="129">
        <f>ROUND(I617*H617,2)</f>
        <v>4528000</v>
      </c>
      <c r="BL617" s="12" t="s">
        <v>106</v>
      </c>
      <c r="BM617" s="128" t="s">
        <v>1217</v>
      </c>
    </row>
    <row r="618" spans="2:65" s="1" customFormat="1" ht="19.5">
      <c r="B618" s="24"/>
      <c r="D618" s="130" t="s">
        <v>114</v>
      </c>
      <c r="F618" s="131" t="s">
        <v>1216</v>
      </c>
      <c r="L618" s="24"/>
      <c r="M618" s="132"/>
      <c r="T618" s="48"/>
      <c r="AT618" s="12" t="s">
        <v>114</v>
      </c>
      <c r="AU618" s="12" t="s">
        <v>75</v>
      </c>
    </row>
    <row r="619" spans="2:65" s="1" customFormat="1" ht="37.9" customHeight="1">
      <c r="B619" s="117"/>
      <c r="C619" s="118" t="s">
        <v>1218</v>
      </c>
      <c r="D619" s="118" t="s">
        <v>108</v>
      </c>
      <c r="E619" s="119" t="s">
        <v>1219</v>
      </c>
      <c r="F619" s="120" t="s">
        <v>1220</v>
      </c>
      <c r="G619" s="121" t="s">
        <v>128</v>
      </c>
      <c r="H619" s="122">
        <v>8</v>
      </c>
      <c r="I619" s="123">
        <v>99735.87</v>
      </c>
      <c r="J619" s="123">
        <f>ROUND(I619*H619,2)</f>
        <v>797886.96</v>
      </c>
      <c r="K619" s="120" t="s">
        <v>112</v>
      </c>
      <c r="L619" s="24"/>
      <c r="M619" s="124" t="s">
        <v>1</v>
      </c>
      <c r="N619" s="125" t="s">
        <v>35</v>
      </c>
      <c r="O619" s="126">
        <v>97.841999999999999</v>
      </c>
      <c r="P619" s="126">
        <f>O619*H619</f>
        <v>782.73599999999999</v>
      </c>
      <c r="Q619" s="126">
        <v>0</v>
      </c>
      <c r="R619" s="126">
        <f>Q619*H619</f>
        <v>0</v>
      </c>
      <c r="S619" s="126">
        <v>0</v>
      </c>
      <c r="T619" s="127">
        <f>S619*H619</f>
        <v>0</v>
      </c>
      <c r="AR619" s="128" t="s">
        <v>106</v>
      </c>
      <c r="AT619" s="128" t="s">
        <v>108</v>
      </c>
      <c r="AU619" s="128" t="s">
        <v>75</v>
      </c>
      <c r="AY619" s="12" t="s">
        <v>107</v>
      </c>
      <c r="BE619" s="129">
        <f>IF(N619="základní",J619,0)</f>
        <v>797886.96</v>
      </c>
      <c r="BF619" s="129">
        <f>IF(N619="snížená",J619,0)</f>
        <v>0</v>
      </c>
      <c r="BG619" s="129">
        <f>IF(N619="zákl. přenesená",J619,0)</f>
        <v>0</v>
      </c>
      <c r="BH619" s="129">
        <f>IF(N619="sníž. přenesená",J619,0)</f>
        <v>0</v>
      </c>
      <c r="BI619" s="129">
        <f>IF(N619="nulová",J619,0)</f>
        <v>0</v>
      </c>
      <c r="BJ619" s="12" t="s">
        <v>75</v>
      </c>
      <c r="BK619" s="129">
        <f>ROUND(I619*H619,2)</f>
        <v>797886.96</v>
      </c>
      <c r="BL619" s="12" t="s">
        <v>106</v>
      </c>
      <c r="BM619" s="128" t="s">
        <v>1221</v>
      </c>
    </row>
    <row r="620" spans="2:65" s="1" customFormat="1" ht="29.25">
      <c r="B620" s="24"/>
      <c r="D620" s="130" t="s">
        <v>114</v>
      </c>
      <c r="F620" s="131" t="s">
        <v>1222</v>
      </c>
      <c r="L620" s="24"/>
      <c r="M620" s="132"/>
      <c r="T620" s="48"/>
      <c r="AT620" s="12" t="s">
        <v>114</v>
      </c>
      <c r="AU620" s="12" t="s">
        <v>75</v>
      </c>
    </row>
    <row r="621" spans="2:65" s="1" customFormat="1" ht="37.9" customHeight="1">
      <c r="B621" s="117"/>
      <c r="C621" s="118" t="s">
        <v>1223</v>
      </c>
      <c r="D621" s="118" t="s">
        <v>108</v>
      </c>
      <c r="E621" s="119" t="s">
        <v>1224</v>
      </c>
      <c r="F621" s="120" t="s">
        <v>1225</v>
      </c>
      <c r="G621" s="121" t="s">
        <v>128</v>
      </c>
      <c r="H621" s="122">
        <v>24</v>
      </c>
      <c r="I621" s="123">
        <v>4880</v>
      </c>
      <c r="J621" s="123">
        <f>ROUND(I621*H621,2)</f>
        <v>117120</v>
      </c>
      <c r="K621" s="120" t="s">
        <v>112</v>
      </c>
      <c r="L621" s="24"/>
      <c r="M621" s="124" t="s">
        <v>1</v>
      </c>
      <c r="N621" s="125" t="s">
        <v>35</v>
      </c>
      <c r="O621" s="126">
        <v>0</v>
      </c>
      <c r="P621" s="126">
        <f>O621*H621</f>
        <v>0</v>
      </c>
      <c r="Q621" s="126">
        <v>0</v>
      </c>
      <c r="R621" s="126">
        <f>Q621*H621</f>
        <v>0</v>
      </c>
      <c r="S621" s="126">
        <v>0</v>
      </c>
      <c r="T621" s="127">
        <f>S621*H621</f>
        <v>0</v>
      </c>
      <c r="AR621" s="128" t="s">
        <v>106</v>
      </c>
      <c r="AT621" s="128" t="s">
        <v>108</v>
      </c>
      <c r="AU621" s="128" t="s">
        <v>75</v>
      </c>
      <c r="AY621" s="12" t="s">
        <v>107</v>
      </c>
      <c r="BE621" s="129">
        <f>IF(N621="základní",J621,0)</f>
        <v>117120</v>
      </c>
      <c r="BF621" s="129">
        <f>IF(N621="snížená",J621,0)</f>
        <v>0</v>
      </c>
      <c r="BG621" s="129">
        <f>IF(N621="zákl. přenesená",J621,0)</f>
        <v>0</v>
      </c>
      <c r="BH621" s="129">
        <f>IF(N621="sníž. přenesená",J621,0)</f>
        <v>0</v>
      </c>
      <c r="BI621" s="129">
        <f>IF(N621="nulová",J621,0)</f>
        <v>0</v>
      </c>
      <c r="BJ621" s="12" t="s">
        <v>75</v>
      </c>
      <c r="BK621" s="129">
        <f>ROUND(I621*H621,2)</f>
        <v>117120</v>
      </c>
      <c r="BL621" s="12" t="s">
        <v>106</v>
      </c>
      <c r="BM621" s="128" t="s">
        <v>1226</v>
      </c>
    </row>
    <row r="622" spans="2:65" s="1" customFormat="1" ht="39">
      <c r="B622" s="24"/>
      <c r="D622" s="130" t="s">
        <v>114</v>
      </c>
      <c r="F622" s="131" t="s">
        <v>1227</v>
      </c>
      <c r="L622" s="24"/>
      <c r="M622" s="132"/>
      <c r="T622" s="48"/>
      <c r="AT622" s="12" t="s">
        <v>114</v>
      </c>
      <c r="AU622" s="12" t="s">
        <v>75</v>
      </c>
    </row>
    <row r="623" spans="2:65" s="1" customFormat="1" ht="37.9" customHeight="1">
      <c r="B623" s="117"/>
      <c r="C623" s="118" t="s">
        <v>1228</v>
      </c>
      <c r="D623" s="118" t="s">
        <v>108</v>
      </c>
      <c r="E623" s="119" t="s">
        <v>1229</v>
      </c>
      <c r="F623" s="120" t="s">
        <v>1230</v>
      </c>
      <c r="G623" s="121" t="s">
        <v>128</v>
      </c>
      <c r="H623" s="122">
        <v>1</v>
      </c>
      <c r="I623" s="123">
        <v>17071.169999999998</v>
      </c>
      <c r="J623" s="123">
        <f>ROUND(I623*H623,2)</f>
        <v>17071.169999999998</v>
      </c>
      <c r="K623" s="120" t="s">
        <v>112</v>
      </c>
      <c r="L623" s="24"/>
      <c r="M623" s="124" t="s">
        <v>1</v>
      </c>
      <c r="N623" s="125" t="s">
        <v>35</v>
      </c>
      <c r="O623" s="126">
        <v>10</v>
      </c>
      <c r="P623" s="126">
        <f>O623*H623</f>
        <v>10</v>
      </c>
      <c r="Q623" s="126">
        <v>0</v>
      </c>
      <c r="R623" s="126">
        <f>Q623*H623</f>
        <v>0</v>
      </c>
      <c r="S623" s="126">
        <v>0</v>
      </c>
      <c r="T623" s="127">
        <f>S623*H623</f>
        <v>0</v>
      </c>
      <c r="AR623" s="128" t="s">
        <v>106</v>
      </c>
      <c r="AT623" s="128" t="s">
        <v>108</v>
      </c>
      <c r="AU623" s="128" t="s">
        <v>75</v>
      </c>
      <c r="AY623" s="12" t="s">
        <v>107</v>
      </c>
      <c r="BE623" s="129">
        <f>IF(N623="základní",J623,0)</f>
        <v>17071.169999999998</v>
      </c>
      <c r="BF623" s="129">
        <f>IF(N623="snížená",J623,0)</f>
        <v>0</v>
      </c>
      <c r="BG623" s="129">
        <f>IF(N623="zákl. přenesená",J623,0)</f>
        <v>0</v>
      </c>
      <c r="BH623" s="129">
        <f>IF(N623="sníž. přenesená",J623,0)</f>
        <v>0</v>
      </c>
      <c r="BI623" s="129">
        <f>IF(N623="nulová",J623,0)</f>
        <v>0</v>
      </c>
      <c r="BJ623" s="12" t="s">
        <v>75</v>
      </c>
      <c r="BK623" s="129">
        <f>ROUND(I623*H623,2)</f>
        <v>17071.169999999998</v>
      </c>
      <c r="BL623" s="12" t="s">
        <v>106</v>
      </c>
      <c r="BM623" s="128" t="s">
        <v>1231</v>
      </c>
    </row>
    <row r="624" spans="2:65" s="1" customFormat="1" ht="19.5">
      <c r="B624" s="24"/>
      <c r="D624" s="130" t="s">
        <v>114</v>
      </c>
      <c r="F624" s="131" t="s">
        <v>1230</v>
      </c>
      <c r="L624" s="24"/>
      <c r="M624" s="132"/>
      <c r="T624" s="48"/>
      <c r="AT624" s="12" t="s">
        <v>114</v>
      </c>
      <c r="AU624" s="12" t="s">
        <v>75</v>
      </c>
    </row>
    <row r="625" spans="2:65" s="1" customFormat="1" ht="49.15" customHeight="1">
      <c r="B625" s="117"/>
      <c r="C625" s="118" t="s">
        <v>1232</v>
      </c>
      <c r="D625" s="118" t="s">
        <v>108</v>
      </c>
      <c r="E625" s="119" t="s">
        <v>1233</v>
      </c>
      <c r="F625" s="120" t="s">
        <v>1234</v>
      </c>
      <c r="G625" s="121" t="s">
        <v>128</v>
      </c>
      <c r="H625" s="122">
        <v>8</v>
      </c>
      <c r="I625" s="123">
        <v>10983.42</v>
      </c>
      <c r="J625" s="123">
        <f>ROUND(I625*H625,2)</f>
        <v>87867.36</v>
      </c>
      <c r="K625" s="120" t="s">
        <v>112</v>
      </c>
      <c r="L625" s="24"/>
      <c r="M625" s="124" t="s">
        <v>1</v>
      </c>
      <c r="N625" s="125" t="s">
        <v>35</v>
      </c>
      <c r="O625" s="126">
        <v>5</v>
      </c>
      <c r="P625" s="126">
        <f>O625*H625</f>
        <v>40</v>
      </c>
      <c r="Q625" s="126">
        <v>0</v>
      </c>
      <c r="R625" s="126">
        <f>Q625*H625</f>
        <v>0</v>
      </c>
      <c r="S625" s="126">
        <v>0</v>
      </c>
      <c r="T625" s="127">
        <f>S625*H625</f>
        <v>0</v>
      </c>
      <c r="AR625" s="128" t="s">
        <v>106</v>
      </c>
      <c r="AT625" s="128" t="s">
        <v>108</v>
      </c>
      <c r="AU625" s="128" t="s">
        <v>75</v>
      </c>
      <c r="AY625" s="12" t="s">
        <v>107</v>
      </c>
      <c r="BE625" s="129">
        <f>IF(N625="základní",J625,0)</f>
        <v>87867.36</v>
      </c>
      <c r="BF625" s="129">
        <f>IF(N625="snížená",J625,0)</f>
        <v>0</v>
      </c>
      <c r="BG625" s="129">
        <f>IF(N625="zákl. přenesená",J625,0)</f>
        <v>0</v>
      </c>
      <c r="BH625" s="129">
        <f>IF(N625="sníž. přenesená",J625,0)</f>
        <v>0</v>
      </c>
      <c r="BI625" s="129">
        <f>IF(N625="nulová",J625,0)</f>
        <v>0</v>
      </c>
      <c r="BJ625" s="12" t="s">
        <v>75</v>
      </c>
      <c r="BK625" s="129">
        <f>ROUND(I625*H625,2)</f>
        <v>87867.36</v>
      </c>
      <c r="BL625" s="12" t="s">
        <v>106</v>
      </c>
      <c r="BM625" s="128" t="s">
        <v>1235</v>
      </c>
    </row>
    <row r="626" spans="2:65" s="1" customFormat="1" ht="29.25">
      <c r="B626" s="24"/>
      <c r="D626" s="130" t="s">
        <v>114</v>
      </c>
      <c r="F626" s="131" t="s">
        <v>1234</v>
      </c>
      <c r="L626" s="24"/>
      <c r="M626" s="132"/>
      <c r="T626" s="48"/>
      <c r="AT626" s="12" t="s">
        <v>114</v>
      </c>
      <c r="AU626" s="12" t="s">
        <v>75</v>
      </c>
    </row>
    <row r="627" spans="2:65" s="1" customFormat="1" ht="24.2" customHeight="1">
      <c r="B627" s="117"/>
      <c r="C627" s="118" t="s">
        <v>1236</v>
      </c>
      <c r="D627" s="118" t="s">
        <v>108</v>
      </c>
      <c r="E627" s="119" t="s">
        <v>1237</v>
      </c>
      <c r="F627" s="120" t="s">
        <v>1238</v>
      </c>
      <c r="G627" s="121" t="s">
        <v>128</v>
      </c>
      <c r="H627" s="122">
        <v>4</v>
      </c>
      <c r="I627" s="123">
        <v>961.82</v>
      </c>
      <c r="J627" s="123">
        <f>ROUND(I627*H627,2)</f>
        <v>3847.28</v>
      </c>
      <c r="K627" s="120" t="s">
        <v>112</v>
      </c>
      <c r="L627" s="24"/>
      <c r="M627" s="124" t="s">
        <v>1</v>
      </c>
      <c r="N627" s="125" t="s">
        <v>35</v>
      </c>
      <c r="O627" s="126">
        <v>0.77800000000000002</v>
      </c>
      <c r="P627" s="126">
        <f>O627*H627</f>
        <v>3.1120000000000001</v>
      </c>
      <c r="Q627" s="126">
        <v>0</v>
      </c>
      <c r="R627" s="126">
        <f>Q627*H627</f>
        <v>0</v>
      </c>
      <c r="S627" s="126">
        <v>0</v>
      </c>
      <c r="T627" s="127">
        <f>S627*H627</f>
        <v>0</v>
      </c>
      <c r="AR627" s="128" t="s">
        <v>106</v>
      </c>
      <c r="AT627" s="128" t="s">
        <v>108</v>
      </c>
      <c r="AU627" s="128" t="s">
        <v>75</v>
      </c>
      <c r="AY627" s="12" t="s">
        <v>107</v>
      </c>
      <c r="BE627" s="129">
        <f>IF(N627="základní",J627,0)</f>
        <v>3847.28</v>
      </c>
      <c r="BF627" s="129">
        <f>IF(N627="snížená",J627,0)</f>
        <v>0</v>
      </c>
      <c r="BG627" s="129">
        <f>IF(N627="zákl. přenesená",J627,0)</f>
        <v>0</v>
      </c>
      <c r="BH627" s="129">
        <f>IF(N627="sníž. přenesená",J627,0)</f>
        <v>0</v>
      </c>
      <c r="BI627" s="129">
        <f>IF(N627="nulová",J627,0)</f>
        <v>0</v>
      </c>
      <c r="BJ627" s="12" t="s">
        <v>75</v>
      </c>
      <c r="BK627" s="129">
        <f>ROUND(I627*H627,2)</f>
        <v>3847.28</v>
      </c>
      <c r="BL627" s="12" t="s">
        <v>106</v>
      </c>
      <c r="BM627" s="128" t="s">
        <v>1239</v>
      </c>
    </row>
    <row r="628" spans="2:65" s="1" customFormat="1" ht="29.25">
      <c r="B628" s="24"/>
      <c r="D628" s="130" t="s">
        <v>114</v>
      </c>
      <c r="F628" s="131" t="s">
        <v>1240</v>
      </c>
      <c r="L628" s="24"/>
      <c r="M628" s="132"/>
      <c r="T628" s="48"/>
      <c r="AT628" s="12" t="s">
        <v>114</v>
      </c>
      <c r="AU628" s="12" t="s">
        <v>75</v>
      </c>
    </row>
    <row r="629" spans="2:65" s="1" customFormat="1" ht="16.5" customHeight="1">
      <c r="B629" s="117"/>
      <c r="C629" s="118" t="s">
        <v>1241</v>
      </c>
      <c r="D629" s="118" t="s">
        <v>108</v>
      </c>
      <c r="E629" s="119" t="s">
        <v>1242</v>
      </c>
      <c r="F629" s="120" t="s">
        <v>1243</v>
      </c>
      <c r="G629" s="121" t="s">
        <v>128</v>
      </c>
      <c r="H629" s="122">
        <v>5</v>
      </c>
      <c r="I629" s="123">
        <v>800.59</v>
      </c>
      <c r="J629" s="123">
        <f>ROUND(I629*H629,2)</f>
        <v>4002.95</v>
      </c>
      <c r="K629" s="120" t="s">
        <v>112</v>
      </c>
      <c r="L629" s="24"/>
      <c r="M629" s="124" t="s">
        <v>1</v>
      </c>
      <c r="N629" s="125" t="s">
        <v>35</v>
      </c>
      <c r="O629" s="126">
        <v>0.82299999999999995</v>
      </c>
      <c r="P629" s="126">
        <f>O629*H629</f>
        <v>4.1150000000000002</v>
      </c>
      <c r="Q629" s="126">
        <v>0</v>
      </c>
      <c r="R629" s="126">
        <f>Q629*H629</f>
        <v>0</v>
      </c>
      <c r="S629" s="126">
        <v>0</v>
      </c>
      <c r="T629" s="127">
        <f>S629*H629</f>
        <v>0</v>
      </c>
      <c r="AR629" s="128" t="s">
        <v>106</v>
      </c>
      <c r="AT629" s="128" t="s">
        <v>108</v>
      </c>
      <c r="AU629" s="128" t="s">
        <v>75</v>
      </c>
      <c r="AY629" s="12" t="s">
        <v>107</v>
      </c>
      <c r="BE629" s="129">
        <f>IF(N629="základní",J629,0)</f>
        <v>4002.95</v>
      </c>
      <c r="BF629" s="129">
        <f>IF(N629="snížená",J629,0)</f>
        <v>0</v>
      </c>
      <c r="BG629" s="129">
        <f>IF(N629="zákl. přenesená",J629,0)</f>
        <v>0</v>
      </c>
      <c r="BH629" s="129">
        <f>IF(N629="sníž. přenesená",J629,0)</f>
        <v>0</v>
      </c>
      <c r="BI629" s="129">
        <f>IF(N629="nulová",J629,0)</f>
        <v>0</v>
      </c>
      <c r="BJ629" s="12" t="s">
        <v>75</v>
      </c>
      <c r="BK629" s="129">
        <f>ROUND(I629*H629,2)</f>
        <v>4002.95</v>
      </c>
      <c r="BL629" s="12" t="s">
        <v>106</v>
      </c>
      <c r="BM629" s="128" t="s">
        <v>1244</v>
      </c>
    </row>
    <row r="630" spans="2:65" s="1" customFormat="1" ht="11.25">
      <c r="B630" s="24"/>
      <c r="D630" s="130" t="s">
        <v>114</v>
      </c>
      <c r="F630" s="131" t="s">
        <v>1243</v>
      </c>
      <c r="L630" s="24"/>
      <c r="M630" s="132"/>
      <c r="T630" s="48"/>
      <c r="AT630" s="12" t="s">
        <v>114</v>
      </c>
      <c r="AU630" s="12" t="s">
        <v>75</v>
      </c>
    </row>
    <row r="631" spans="2:65" s="1" customFormat="1" ht="16.5" customHeight="1">
      <c r="B631" s="117"/>
      <c r="C631" s="118" t="s">
        <v>1245</v>
      </c>
      <c r="D631" s="118" t="s">
        <v>108</v>
      </c>
      <c r="E631" s="119" t="s">
        <v>1246</v>
      </c>
      <c r="F631" s="120" t="s">
        <v>1247</v>
      </c>
      <c r="G631" s="121" t="s">
        <v>128</v>
      </c>
      <c r="H631" s="122">
        <v>5</v>
      </c>
      <c r="I631" s="123">
        <v>502.92</v>
      </c>
      <c r="J631" s="123">
        <f>ROUND(I631*H631,2)</f>
        <v>2514.6</v>
      </c>
      <c r="K631" s="120" t="s">
        <v>112</v>
      </c>
      <c r="L631" s="24"/>
      <c r="M631" s="124" t="s">
        <v>1</v>
      </c>
      <c r="N631" s="125" t="s">
        <v>35</v>
      </c>
      <c r="O631" s="126">
        <v>0.51700000000000002</v>
      </c>
      <c r="P631" s="126">
        <f>O631*H631</f>
        <v>2.585</v>
      </c>
      <c r="Q631" s="126">
        <v>0</v>
      </c>
      <c r="R631" s="126">
        <f>Q631*H631</f>
        <v>0</v>
      </c>
      <c r="S631" s="126">
        <v>0</v>
      </c>
      <c r="T631" s="127">
        <f>S631*H631</f>
        <v>0</v>
      </c>
      <c r="AR631" s="128" t="s">
        <v>106</v>
      </c>
      <c r="AT631" s="128" t="s">
        <v>108</v>
      </c>
      <c r="AU631" s="128" t="s">
        <v>75</v>
      </c>
      <c r="AY631" s="12" t="s">
        <v>107</v>
      </c>
      <c r="BE631" s="129">
        <f>IF(N631="základní",J631,0)</f>
        <v>2514.6</v>
      </c>
      <c r="BF631" s="129">
        <f>IF(N631="snížená",J631,0)</f>
        <v>0</v>
      </c>
      <c r="BG631" s="129">
        <f>IF(N631="zákl. přenesená",J631,0)</f>
        <v>0</v>
      </c>
      <c r="BH631" s="129">
        <f>IF(N631="sníž. přenesená",J631,0)</f>
        <v>0</v>
      </c>
      <c r="BI631" s="129">
        <f>IF(N631="nulová",J631,0)</f>
        <v>0</v>
      </c>
      <c r="BJ631" s="12" t="s">
        <v>75</v>
      </c>
      <c r="BK631" s="129">
        <f>ROUND(I631*H631,2)</f>
        <v>2514.6</v>
      </c>
      <c r="BL631" s="12" t="s">
        <v>106</v>
      </c>
      <c r="BM631" s="128" t="s">
        <v>1248</v>
      </c>
    </row>
    <row r="632" spans="2:65" s="1" customFormat="1" ht="11.25">
      <c r="B632" s="24"/>
      <c r="D632" s="130" t="s">
        <v>114</v>
      </c>
      <c r="F632" s="131" t="s">
        <v>1247</v>
      </c>
      <c r="L632" s="24"/>
      <c r="M632" s="132"/>
      <c r="T632" s="48"/>
      <c r="AT632" s="12" t="s">
        <v>114</v>
      </c>
      <c r="AU632" s="12" t="s">
        <v>75</v>
      </c>
    </row>
    <row r="633" spans="2:65" s="1" customFormat="1" ht="33" customHeight="1">
      <c r="B633" s="117"/>
      <c r="C633" s="118" t="s">
        <v>1249</v>
      </c>
      <c r="D633" s="118" t="s">
        <v>108</v>
      </c>
      <c r="E633" s="119" t="s">
        <v>1250</v>
      </c>
      <c r="F633" s="120" t="s">
        <v>1251</v>
      </c>
      <c r="G633" s="121" t="s">
        <v>128</v>
      </c>
      <c r="H633" s="122">
        <v>1</v>
      </c>
      <c r="I633" s="123">
        <v>1750</v>
      </c>
      <c r="J633" s="123">
        <f>ROUND(I633*H633,2)</f>
        <v>1750</v>
      </c>
      <c r="K633" s="120" t="s">
        <v>112</v>
      </c>
      <c r="L633" s="24"/>
      <c r="M633" s="124" t="s">
        <v>1</v>
      </c>
      <c r="N633" s="125" t="s">
        <v>35</v>
      </c>
      <c r="O633" s="126">
        <v>0</v>
      </c>
      <c r="P633" s="126">
        <f>O633*H633</f>
        <v>0</v>
      </c>
      <c r="Q633" s="126">
        <v>0</v>
      </c>
      <c r="R633" s="126">
        <f>Q633*H633</f>
        <v>0</v>
      </c>
      <c r="S633" s="126">
        <v>0</v>
      </c>
      <c r="T633" s="127">
        <f>S633*H633</f>
        <v>0</v>
      </c>
      <c r="AR633" s="128" t="s">
        <v>106</v>
      </c>
      <c r="AT633" s="128" t="s">
        <v>108</v>
      </c>
      <c r="AU633" s="128" t="s">
        <v>75</v>
      </c>
      <c r="AY633" s="12" t="s">
        <v>107</v>
      </c>
      <c r="BE633" s="129">
        <f>IF(N633="základní",J633,0)</f>
        <v>1750</v>
      </c>
      <c r="BF633" s="129">
        <f>IF(N633="snížená",J633,0)</f>
        <v>0</v>
      </c>
      <c r="BG633" s="129">
        <f>IF(N633="zákl. přenesená",J633,0)</f>
        <v>0</v>
      </c>
      <c r="BH633" s="129">
        <f>IF(N633="sníž. přenesená",J633,0)</f>
        <v>0</v>
      </c>
      <c r="BI633" s="129">
        <f>IF(N633="nulová",J633,0)</f>
        <v>0</v>
      </c>
      <c r="BJ633" s="12" t="s">
        <v>75</v>
      </c>
      <c r="BK633" s="129">
        <f>ROUND(I633*H633,2)</f>
        <v>1750</v>
      </c>
      <c r="BL633" s="12" t="s">
        <v>106</v>
      </c>
      <c r="BM633" s="128" t="s">
        <v>1252</v>
      </c>
    </row>
    <row r="634" spans="2:65" s="1" customFormat="1" ht="29.25">
      <c r="B634" s="24"/>
      <c r="D634" s="130" t="s">
        <v>114</v>
      </c>
      <c r="F634" s="131" t="s">
        <v>1253</v>
      </c>
      <c r="L634" s="24"/>
      <c r="M634" s="132"/>
      <c r="T634" s="48"/>
      <c r="AT634" s="12" t="s">
        <v>114</v>
      </c>
      <c r="AU634" s="12" t="s">
        <v>75</v>
      </c>
    </row>
    <row r="635" spans="2:65" s="1" customFormat="1" ht="37.9" customHeight="1">
      <c r="B635" s="117"/>
      <c r="C635" s="118" t="s">
        <v>1254</v>
      </c>
      <c r="D635" s="118" t="s">
        <v>108</v>
      </c>
      <c r="E635" s="119" t="s">
        <v>1255</v>
      </c>
      <c r="F635" s="120" t="s">
        <v>1256</v>
      </c>
      <c r="G635" s="121" t="s">
        <v>128</v>
      </c>
      <c r="H635" s="122">
        <v>1</v>
      </c>
      <c r="I635" s="123">
        <v>700</v>
      </c>
      <c r="J635" s="123">
        <f>ROUND(I635*H635,2)</f>
        <v>700</v>
      </c>
      <c r="K635" s="120" t="s">
        <v>112</v>
      </c>
      <c r="L635" s="24"/>
      <c r="M635" s="124" t="s">
        <v>1</v>
      </c>
      <c r="N635" s="125" t="s">
        <v>35</v>
      </c>
      <c r="O635" s="126">
        <v>0</v>
      </c>
      <c r="P635" s="126">
        <f>O635*H635</f>
        <v>0</v>
      </c>
      <c r="Q635" s="126">
        <v>0</v>
      </c>
      <c r="R635" s="126">
        <f>Q635*H635</f>
        <v>0</v>
      </c>
      <c r="S635" s="126">
        <v>0</v>
      </c>
      <c r="T635" s="127">
        <f>S635*H635</f>
        <v>0</v>
      </c>
      <c r="AR635" s="128" t="s">
        <v>106</v>
      </c>
      <c r="AT635" s="128" t="s">
        <v>108</v>
      </c>
      <c r="AU635" s="128" t="s">
        <v>75</v>
      </c>
      <c r="AY635" s="12" t="s">
        <v>107</v>
      </c>
      <c r="BE635" s="129">
        <f>IF(N635="základní",J635,0)</f>
        <v>700</v>
      </c>
      <c r="BF635" s="129">
        <f>IF(N635="snížená",J635,0)</f>
        <v>0</v>
      </c>
      <c r="BG635" s="129">
        <f>IF(N635="zákl. přenesená",J635,0)</f>
        <v>0</v>
      </c>
      <c r="BH635" s="129">
        <f>IF(N635="sníž. přenesená",J635,0)</f>
        <v>0</v>
      </c>
      <c r="BI635" s="129">
        <f>IF(N635="nulová",J635,0)</f>
        <v>0</v>
      </c>
      <c r="BJ635" s="12" t="s">
        <v>75</v>
      </c>
      <c r="BK635" s="129">
        <f>ROUND(I635*H635,2)</f>
        <v>700</v>
      </c>
      <c r="BL635" s="12" t="s">
        <v>106</v>
      </c>
      <c r="BM635" s="128" t="s">
        <v>1257</v>
      </c>
    </row>
    <row r="636" spans="2:65" s="1" customFormat="1" ht="29.25">
      <c r="B636" s="24"/>
      <c r="D636" s="130" t="s">
        <v>114</v>
      </c>
      <c r="F636" s="131" t="s">
        <v>1256</v>
      </c>
      <c r="L636" s="24"/>
      <c r="M636" s="132"/>
      <c r="T636" s="48"/>
      <c r="AT636" s="12" t="s">
        <v>114</v>
      </c>
      <c r="AU636" s="12" t="s">
        <v>75</v>
      </c>
    </row>
    <row r="637" spans="2:65" s="1" customFormat="1" ht="37.9" customHeight="1">
      <c r="B637" s="117"/>
      <c r="C637" s="118" t="s">
        <v>1258</v>
      </c>
      <c r="D637" s="118" t="s">
        <v>108</v>
      </c>
      <c r="E637" s="119" t="s">
        <v>1259</v>
      </c>
      <c r="F637" s="120" t="s">
        <v>1260</v>
      </c>
      <c r="G637" s="121" t="s">
        <v>128</v>
      </c>
      <c r="H637" s="122">
        <v>1</v>
      </c>
      <c r="I637" s="123">
        <v>1750</v>
      </c>
      <c r="J637" s="123">
        <f>ROUND(I637*H637,2)</f>
        <v>1750</v>
      </c>
      <c r="K637" s="120" t="s">
        <v>112</v>
      </c>
      <c r="L637" s="24"/>
      <c r="M637" s="124" t="s">
        <v>1</v>
      </c>
      <c r="N637" s="125" t="s">
        <v>35</v>
      </c>
      <c r="O637" s="126">
        <v>0</v>
      </c>
      <c r="P637" s="126">
        <f>O637*H637</f>
        <v>0</v>
      </c>
      <c r="Q637" s="126">
        <v>0</v>
      </c>
      <c r="R637" s="126">
        <f>Q637*H637</f>
        <v>0</v>
      </c>
      <c r="S637" s="126">
        <v>0</v>
      </c>
      <c r="T637" s="127">
        <f>S637*H637</f>
        <v>0</v>
      </c>
      <c r="AR637" s="128" t="s">
        <v>106</v>
      </c>
      <c r="AT637" s="128" t="s">
        <v>108</v>
      </c>
      <c r="AU637" s="128" t="s">
        <v>75</v>
      </c>
      <c r="AY637" s="12" t="s">
        <v>107</v>
      </c>
      <c r="BE637" s="129">
        <f>IF(N637="základní",J637,0)</f>
        <v>1750</v>
      </c>
      <c r="BF637" s="129">
        <f>IF(N637="snížená",J637,0)</f>
        <v>0</v>
      </c>
      <c r="BG637" s="129">
        <f>IF(N637="zákl. přenesená",J637,0)</f>
        <v>0</v>
      </c>
      <c r="BH637" s="129">
        <f>IF(N637="sníž. přenesená",J637,0)</f>
        <v>0</v>
      </c>
      <c r="BI637" s="129">
        <f>IF(N637="nulová",J637,0)</f>
        <v>0</v>
      </c>
      <c r="BJ637" s="12" t="s">
        <v>75</v>
      </c>
      <c r="BK637" s="129">
        <f>ROUND(I637*H637,2)</f>
        <v>1750</v>
      </c>
      <c r="BL637" s="12" t="s">
        <v>106</v>
      </c>
      <c r="BM637" s="128" t="s">
        <v>1261</v>
      </c>
    </row>
    <row r="638" spans="2:65" s="1" customFormat="1" ht="39">
      <c r="B638" s="24"/>
      <c r="D638" s="130" t="s">
        <v>114</v>
      </c>
      <c r="F638" s="131" t="s">
        <v>1262</v>
      </c>
      <c r="L638" s="24"/>
      <c r="M638" s="132"/>
      <c r="T638" s="48"/>
      <c r="AT638" s="12" t="s">
        <v>114</v>
      </c>
      <c r="AU638" s="12" t="s">
        <v>75</v>
      </c>
    </row>
    <row r="639" spans="2:65" s="1" customFormat="1" ht="24.2" customHeight="1">
      <c r="B639" s="117"/>
      <c r="C639" s="118" t="s">
        <v>1263</v>
      </c>
      <c r="D639" s="118" t="s">
        <v>108</v>
      </c>
      <c r="E639" s="119" t="s">
        <v>1264</v>
      </c>
      <c r="F639" s="120" t="s">
        <v>1265</v>
      </c>
      <c r="G639" s="121" t="s">
        <v>128</v>
      </c>
      <c r="H639" s="122">
        <v>2</v>
      </c>
      <c r="I639" s="123">
        <v>3500</v>
      </c>
      <c r="J639" s="123">
        <f>ROUND(I639*H639,2)</f>
        <v>7000</v>
      </c>
      <c r="K639" s="120" t="s">
        <v>112</v>
      </c>
      <c r="L639" s="24"/>
      <c r="M639" s="124" t="s">
        <v>1</v>
      </c>
      <c r="N639" s="125" t="s">
        <v>35</v>
      </c>
      <c r="O639" s="126">
        <v>0</v>
      </c>
      <c r="P639" s="126">
        <f>O639*H639</f>
        <v>0</v>
      </c>
      <c r="Q639" s="126">
        <v>0</v>
      </c>
      <c r="R639" s="126">
        <f>Q639*H639</f>
        <v>0</v>
      </c>
      <c r="S639" s="126">
        <v>0</v>
      </c>
      <c r="T639" s="127">
        <f>S639*H639</f>
        <v>0</v>
      </c>
      <c r="AR639" s="128" t="s">
        <v>106</v>
      </c>
      <c r="AT639" s="128" t="s">
        <v>108</v>
      </c>
      <c r="AU639" s="128" t="s">
        <v>75</v>
      </c>
      <c r="AY639" s="12" t="s">
        <v>107</v>
      </c>
      <c r="BE639" s="129">
        <f>IF(N639="základní",J639,0)</f>
        <v>7000</v>
      </c>
      <c r="BF639" s="129">
        <f>IF(N639="snížená",J639,0)</f>
        <v>0</v>
      </c>
      <c r="BG639" s="129">
        <f>IF(N639="zákl. přenesená",J639,0)</f>
        <v>0</v>
      </c>
      <c r="BH639" s="129">
        <f>IF(N639="sníž. přenesená",J639,0)</f>
        <v>0</v>
      </c>
      <c r="BI639" s="129">
        <f>IF(N639="nulová",J639,0)</f>
        <v>0</v>
      </c>
      <c r="BJ639" s="12" t="s">
        <v>75</v>
      </c>
      <c r="BK639" s="129">
        <f>ROUND(I639*H639,2)</f>
        <v>7000</v>
      </c>
      <c r="BL639" s="12" t="s">
        <v>106</v>
      </c>
      <c r="BM639" s="128" t="s">
        <v>1266</v>
      </c>
    </row>
    <row r="640" spans="2:65" s="1" customFormat="1" ht="19.5">
      <c r="B640" s="24"/>
      <c r="D640" s="130" t="s">
        <v>114</v>
      </c>
      <c r="F640" s="131" t="s">
        <v>1265</v>
      </c>
      <c r="L640" s="24"/>
      <c r="M640" s="132"/>
      <c r="T640" s="48"/>
      <c r="AT640" s="12" t="s">
        <v>114</v>
      </c>
      <c r="AU640" s="12" t="s">
        <v>75</v>
      </c>
    </row>
    <row r="641" spans="2:65" s="1" customFormat="1" ht="37.9" customHeight="1">
      <c r="B641" s="117"/>
      <c r="C641" s="118" t="s">
        <v>1267</v>
      </c>
      <c r="D641" s="118" t="s">
        <v>108</v>
      </c>
      <c r="E641" s="119" t="s">
        <v>1268</v>
      </c>
      <c r="F641" s="120" t="s">
        <v>1269</v>
      </c>
      <c r="G641" s="121" t="s">
        <v>128</v>
      </c>
      <c r="H641" s="122">
        <v>25</v>
      </c>
      <c r="I641" s="123">
        <v>754.43</v>
      </c>
      <c r="J641" s="123">
        <f>ROUND(I641*H641,2)</f>
        <v>18860.75</v>
      </c>
      <c r="K641" s="120" t="s">
        <v>112</v>
      </c>
      <c r="L641" s="24"/>
      <c r="M641" s="124" t="s">
        <v>1</v>
      </c>
      <c r="N641" s="125" t="s">
        <v>35</v>
      </c>
      <c r="O641" s="126">
        <v>0.63</v>
      </c>
      <c r="P641" s="126">
        <f>O641*H641</f>
        <v>15.75</v>
      </c>
      <c r="Q641" s="126">
        <v>0</v>
      </c>
      <c r="R641" s="126">
        <f>Q641*H641</f>
        <v>0</v>
      </c>
      <c r="S641" s="126">
        <v>0</v>
      </c>
      <c r="T641" s="127">
        <f>S641*H641</f>
        <v>0</v>
      </c>
      <c r="AR641" s="128" t="s">
        <v>106</v>
      </c>
      <c r="AT641" s="128" t="s">
        <v>108</v>
      </c>
      <c r="AU641" s="128" t="s">
        <v>75</v>
      </c>
      <c r="AY641" s="12" t="s">
        <v>107</v>
      </c>
      <c r="BE641" s="129">
        <f>IF(N641="základní",J641,0)</f>
        <v>18860.75</v>
      </c>
      <c r="BF641" s="129">
        <f>IF(N641="snížená",J641,0)</f>
        <v>0</v>
      </c>
      <c r="BG641" s="129">
        <f>IF(N641="zákl. přenesená",J641,0)</f>
        <v>0</v>
      </c>
      <c r="BH641" s="129">
        <f>IF(N641="sníž. přenesená",J641,0)</f>
        <v>0</v>
      </c>
      <c r="BI641" s="129">
        <f>IF(N641="nulová",J641,0)</f>
        <v>0</v>
      </c>
      <c r="BJ641" s="12" t="s">
        <v>75</v>
      </c>
      <c r="BK641" s="129">
        <f>ROUND(I641*H641,2)</f>
        <v>18860.75</v>
      </c>
      <c r="BL641" s="12" t="s">
        <v>106</v>
      </c>
      <c r="BM641" s="128" t="s">
        <v>1270</v>
      </c>
    </row>
    <row r="642" spans="2:65" s="1" customFormat="1" ht="39">
      <c r="B642" s="24"/>
      <c r="D642" s="130" t="s">
        <v>114</v>
      </c>
      <c r="F642" s="131" t="s">
        <v>1271</v>
      </c>
      <c r="L642" s="24"/>
      <c r="M642" s="132"/>
      <c r="T642" s="48"/>
      <c r="AT642" s="12" t="s">
        <v>114</v>
      </c>
      <c r="AU642" s="12" t="s">
        <v>75</v>
      </c>
    </row>
    <row r="643" spans="2:65" s="1" customFormat="1" ht="24.2" customHeight="1">
      <c r="B643" s="117"/>
      <c r="C643" s="118" t="s">
        <v>1272</v>
      </c>
      <c r="D643" s="118" t="s">
        <v>108</v>
      </c>
      <c r="E643" s="119" t="s">
        <v>1273</v>
      </c>
      <c r="F643" s="120" t="s">
        <v>1274</v>
      </c>
      <c r="G643" s="121" t="s">
        <v>128</v>
      </c>
      <c r="H643" s="122">
        <v>1</v>
      </c>
      <c r="I643" s="123">
        <v>30775.97</v>
      </c>
      <c r="J643" s="123">
        <f>ROUND(I643*H643,2)</f>
        <v>30775.97</v>
      </c>
      <c r="K643" s="120" t="s">
        <v>112</v>
      </c>
      <c r="L643" s="24"/>
      <c r="M643" s="124" t="s">
        <v>1</v>
      </c>
      <c r="N643" s="125" t="s">
        <v>35</v>
      </c>
      <c r="O643" s="126">
        <v>25.7</v>
      </c>
      <c r="P643" s="126">
        <f>O643*H643</f>
        <v>25.7</v>
      </c>
      <c r="Q643" s="126">
        <v>0</v>
      </c>
      <c r="R643" s="126">
        <f>Q643*H643</f>
        <v>0</v>
      </c>
      <c r="S643" s="126">
        <v>0</v>
      </c>
      <c r="T643" s="127">
        <f>S643*H643</f>
        <v>0</v>
      </c>
      <c r="AR643" s="128" t="s">
        <v>106</v>
      </c>
      <c r="AT643" s="128" t="s">
        <v>108</v>
      </c>
      <c r="AU643" s="128" t="s">
        <v>75</v>
      </c>
      <c r="AY643" s="12" t="s">
        <v>107</v>
      </c>
      <c r="BE643" s="129">
        <f>IF(N643="základní",J643,0)</f>
        <v>30775.97</v>
      </c>
      <c r="BF643" s="129">
        <f>IF(N643="snížená",J643,0)</f>
        <v>0</v>
      </c>
      <c r="BG643" s="129">
        <f>IF(N643="zákl. přenesená",J643,0)</f>
        <v>0</v>
      </c>
      <c r="BH643" s="129">
        <f>IF(N643="sníž. přenesená",J643,0)</f>
        <v>0</v>
      </c>
      <c r="BI643" s="129">
        <f>IF(N643="nulová",J643,0)</f>
        <v>0</v>
      </c>
      <c r="BJ643" s="12" t="s">
        <v>75</v>
      </c>
      <c r="BK643" s="129">
        <f>ROUND(I643*H643,2)</f>
        <v>30775.97</v>
      </c>
      <c r="BL643" s="12" t="s">
        <v>106</v>
      </c>
      <c r="BM643" s="128" t="s">
        <v>1275</v>
      </c>
    </row>
    <row r="644" spans="2:65" s="1" customFormat="1" ht="48.75">
      <c r="B644" s="24"/>
      <c r="D644" s="130" t="s">
        <v>114</v>
      </c>
      <c r="F644" s="131" t="s">
        <v>1276</v>
      </c>
      <c r="L644" s="24"/>
      <c r="M644" s="132"/>
      <c r="T644" s="48"/>
      <c r="AT644" s="12" t="s">
        <v>114</v>
      </c>
      <c r="AU644" s="12" t="s">
        <v>75</v>
      </c>
    </row>
    <row r="645" spans="2:65" s="1" customFormat="1" ht="24.2" customHeight="1">
      <c r="B645" s="117"/>
      <c r="C645" s="118" t="s">
        <v>1277</v>
      </c>
      <c r="D645" s="118" t="s">
        <v>108</v>
      </c>
      <c r="E645" s="119" t="s">
        <v>1278</v>
      </c>
      <c r="F645" s="120" t="s">
        <v>1279</v>
      </c>
      <c r="G645" s="121" t="s">
        <v>128</v>
      </c>
      <c r="H645" s="122">
        <v>1</v>
      </c>
      <c r="I645" s="123">
        <v>20525.3</v>
      </c>
      <c r="J645" s="123">
        <f>ROUND(I645*H645,2)</f>
        <v>20525.3</v>
      </c>
      <c r="K645" s="120" t="s">
        <v>112</v>
      </c>
      <c r="L645" s="24"/>
      <c r="M645" s="124" t="s">
        <v>1</v>
      </c>
      <c r="N645" s="125" t="s">
        <v>35</v>
      </c>
      <c r="O645" s="126">
        <v>17.14</v>
      </c>
      <c r="P645" s="126">
        <f>O645*H645</f>
        <v>17.14</v>
      </c>
      <c r="Q645" s="126">
        <v>0</v>
      </c>
      <c r="R645" s="126">
        <f>Q645*H645</f>
        <v>0</v>
      </c>
      <c r="S645" s="126">
        <v>0</v>
      </c>
      <c r="T645" s="127">
        <f>S645*H645</f>
        <v>0</v>
      </c>
      <c r="AR645" s="128" t="s">
        <v>106</v>
      </c>
      <c r="AT645" s="128" t="s">
        <v>108</v>
      </c>
      <c r="AU645" s="128" t="s">
        <v>75</v>
      </c>
      <c r="AY645" s="12" t="s">
        <v>107</v>
      </c>
      <c r="BE645" s="129">
        <f>IF(N645="základní",J645,0)</f>
        <v>20525.3</v>
      </c>
      <c r="BF645" s="129">
        <f>IF(N645="snížená",J645,0)</f>
        <v>0</v>
      </c>
      <c r="BG645" s="129">
        <f>IF(N645="zákl. přenesená",J645,0)</f>
        <v>0</v>
      </c>
      <c r="BH645" s="129">
        <f>IF(N645="sníž. přenesená",J645,0)</f>
        <v>0</v>
      </c>
      <c r="BI645" s="129">
        <f>IF(N645="nulová",J645,0)</f>
        <v>0</v>
      </c>
      <c r="BJ645" s="12" t="s">
        <v>75</v>
      </c>
      <c r="BK645" s="129">
        <f>ROUND(I645*H645,2)</f>
        <v>20525.3</v>
      </c>
      <c r="BL645" s="12" t="s">
        <v>106</v>
      </c>
      <c r="BM645" s="128" t="s">
        <v>1280</v>
      </c>
    </row>
    <row r="646" spans="2:65" s="1" customFormat="1" ht="19.5">
      <c r="B646" s="24"/>
      <c r="D646" s="130" t="s">
        <v>114</v>
      </c>
      <c r="F646" s="131" t="s">
        <v>1279</v>
      </c>
      <c r="L646" s="24"/>
      <c r="M646" s="132"/>
      <c r="T646" s="48"/>
      <c r="AT646" s="12" t="s">
        <v>114</v>
      </c>
      <c r="AU646" s="12" t="s">
        <v>75</v>
      </c>
    </row>
    <row r="647" spans="2:65" s="1" customFormat="1" ht="24.2" customHeight="1">
      <c r="B647" s="117"/>
      <c r="C647" s="118" t="s">
        <v>1281</v>
      </c>
      <c r="D647" s="118" t="s">
        <v>108</v>
      </c>
      <c r="E647" s="119" t="s">
        <v>1282</v>
      </c>
      <c r="F647" s="120" t="s">
        <v>1283</v>
      </c>
      <c r="G647" s="121" t="s">
        <v>128</v>
      </c>
      <c r="H647" s="122">
        <v>1</v>
      </c>
      <c r="I647" s="123">
        <v>18333.86</v>
      </c>
      <c r="J647" s="123">
        <f>ROUND(I647*H647,2)</f>
        <v>18333.86</v>
      </c>
      <c r="K647" s="120" t="s">
        <v>112</v>
      </c>
      <c r="L647" s="24"/>
      <c r="M647" s="124" t="s">
        <v>1</v>
      </c>
      <c r="N647" s="125" t="s">
        <v>35</v>
      </c>
      <c r="O647" s="126">
        <v>15.31</v>
      </c>
      <c r="P647" s="126">
        <f>O647*H647</f>
        <v>15.31</v>
      </c>
      <c r="Q647" s="126">
        <v>0</v>
      </c>
      <c r="R647" s="126">
        <f>Q647*H647</f>
        <v>0</v>
      </c>
      <c r="S647" s="126">
        <v>0</v>
      </c>
      <c r="T647" s="127">
        <f>S647*H647</f>
        <v>0</v>
      </c>
      <c r="AR647" s="128" t="s">
        <v>106</v>
      </c>
      <c r="AT647" s="128" t="s">
        <v>108</v>
      </c>
      <c r="AU647" s="128" t="s">
        <v>75</v>
      </c>
      <c r="AY647" s="12" t="s">
        <v>107</v>
      </c>
      <c r="BE647" s="129">
        <f>IF(N647="základní",J647,0)</f>
        <v>18333.86</v>
      </c>
      <c r="BF647" s="129">
        <f>IF(N647="snížená",J647,0)</f>
        <v>0</v>
      </c>
      <c r="BG647" s="129">
        <f>IF(N647="zákl. přenesená",J647,0)</f>
        <v>0</v>
      </c>
      <c r="BH647" s="129">
        <f>IF(N647="sníž. přenesená",J647,0)</f>
        <v>0</v>
      </c>
      <c r="BI647" s="129">
        <f>IF(N647="nulová",J647,0)</f>
        <v>0</v>
      </c>
      <c r="BJ647" s="12" t="s">
        <v>75</v>
      </c>
      <c r="BK647" s="129">
        <f>ROUND(I647*H647,2)</f>
        <v>18333.86</v>
      </c>
      <c r="BL647" s="12" t="s">
        <v>106</v>
      </c>
      <c r="BM647" s="128" t="s">
        <v>1284</v>
      </c>
    </row>
    <row r="648" spans="2:65" s="1" customFormat="1" ht="11.25">
      <c r="B648" s="24"/>
      <c r="D648" s="130" t="s">
        <v>114</v>
      </c>
      <c r="F648" s="131" t="s">
        <v>1283</v>
      </c>
      <c r="L648" s="24"/>
      <c r="M648" s="132"/>
      <c r="T648" s="48"/>
      <c r="AT648" s="12" t="s">
        <v>114</v>
      </c>
      <c r="AU648" s="12" t="s">
        <v>75</v>
      </c>
    </row>
    <row r="649" spans="2:65" s="1" customFormat="1" ht="24.2" customHeight="1">
      <c r="B649" s="117"/>
      <c r="C649" s="133" t="s">
        <v>1285</v>
      </c>
      <c r="D649" s="133" t="s">
        <v>125</v>
      </c>
      <c r="E649" s="134" t="s">
        <v>1286</v>
      </c>
      <c r="F649" s="135" t="s">
        <v>1287</v>
      </c>
      <c r="G649" s="136" t="s">
        <v>128</v>
      </c>
      <c r="H649" s="137">
        <v>136</v>
      </c>
      <c r="I649" s="138">
        <v>1980</v>
      </c>
      <c r="J649" s="138">
        <f>ROUND(I649*H649,2)</f>
        <v>269280</v>
      </c>
      <c r="K649" s="135" t="s">
        <v>112</v>
      </c>
      <c r="L649" s="139"/>
      <c r="M649" s="140" t="s">
        <v>1</v>
      </c>
      <c r="N649" s="141" t="s">
        <v>35</v>
      </c>
      <c r="O649" s="126">
        <v>0</v>
      </c>
      <c r="P649" s="126">
        <f>O649*H649</f>
        <v>0</v>
      </c>
      <c r="Q649" s="126">
        <v>0</v>
      </c>
      <c r="R649" s="126">
        <f>Q649*H649</f>
        <v>0</v>
      </c>
      <c r="S649" s="126">
        <v>0</v>
      </c>
      <c r="T649" s="127">
        <f>S649*H649</f>
        <v>0</v>
      </c>
      <c r="AR649" s="128" t="s">
        <v>129</v>
      </c>
      <c r="AT649" s="128" t="s">
        <v>125</v>
      </c>
      <c r="AU649" s="128" t="s">
        <v>75</v>
      </c>
      <c r="AY649" s="12" t="s">
        <v>107</v>
      </c>
      <c r="BE649" s="129">
        <f>IF(N649="základní",J649,0)</f>
        <v>269280</v>
      </c>
      <c r="BF649" s="129">
        <f>IF(N649="snížená",J649,0)</f>
        <v>0</v>
      </c>
      <c r="BG649" s="129">
        <f>IF(N649="zákl. přenesená",J649,0)</f>
        <v>0</v>
      </c>
      <c r="BH649" s="129">
        <f>IF(N649="sníž. přenesená",J649,0)</f>
        <v>0</v>
      </c>
      <c r="BI649" s="129">
        <f>IF(N649="nulová",J649,0)</f>
        <v>0</v>
      </c>
      <c r="BJ649" s="12" t="s">
        <v>75</v>
      </c>
      <c r="BK649" s="129">
        <f>ROUND(I649*H649,2)</f>
        <v>269280</v>
      </c>
      <c r="BL649" s="12" t="s">
        <v>106</v>
      </c>
      <c r="BM649" s="128" t="s">
        <v>1288</v>
      </c>
    </row>
    <row r="650" spans="2:65" s="1" customFormat="1" ht="11.25">
      <c r="B650" s="24"/>
      <c r="D650" s="130" t="s">
        <v>114</v>
      </c>
      <c r="F650" s="131" t="s">
        <v>1287</v>
      </c>
      <c r="L650" s="24"/>
      <c r="M650" s="132"/>
      <c r="T650" s="48"/>
      <c r="AT650" s="12" t="s">
        <v>114</v>
      </c>
      <c r="AU650" s="12" t="s">
        <v>75</v>
      </c>
    </row>
    <row r="651" spans="2:65" s="1" customFormat="1" ht="24.2" customHeight="1">
      <c r="B651" s="117"/>
      <c r="C651" s="133" t="s">
        <v>1289</v>
      </c>
      <c r="D651" s="133" t="s">
        <v>125</v>
      </c>
      <c r="E651" s="134" t="s">
        <v>1290</v>
      </c>
      <c r="F651" s="135" t="s">
        <v>1291</v>
      </c>
      <c r="G651" s="136" t="s">
        <v>1292</v>
      </c>
      <c r="H651" s="137">
        <v>1557</v>
      </c>
      <c r="I651" s="138">
        <v>6750</v>
      </c>
      <c r="J651" s="138">
        <f>ROUND(I651*H651,2)</f>
        <v>10509750</v>
      </c>
      <c r="K651" s="135" t="s">
        <v>112</v>
      </c>
      <c r="L651" s="139"/>
      <c r="M651" s="140" t="s">
        <v>1</v>
      </c>
      <c r="N651" s="141" t="s">
        <v>35</v>
      </c>
      <c r="O651" s="126">
        <v>0</v>
      </c>
      <c r="P651" s="126">
        <f>O651*H651</f>
        <v>0</v>
      </c>
      <c r="Q651" s="126">
        <v>0</v>
      </c>
      <c r="R651" s="126">
        <f>Q651*H651</f>
        <v>0</v>
      </c>
      <c r="S651" s="126">
        <v>0</v>
      </c>
      <c r="T651" s="127">
        <f>S651*H651</f>
        <v>0</v>
      </c>
      <c r="AR651" s="128" t="s">
        <v>129</v>
      </c>
      <c r="AT651" s="128" t="s">
        <v>125</v>
      </c>
      <c r="AU651" s="128" t="s">
        <v>75</v>
      </c>
      <c r="AY651" s="12" t="s">
        <v>107</v>
      </c>
      <c r="BE651" s="129">
        <f>IF(N651="základní",J651,0)</f>
        <v>10509750</v>
      </c>
      <c r="BF651" s="129">
        <f>IF(N651="snížená",J651,0)</f>
        <v>0</v>
      </c>
      <c r="BG651" s="129">
        <f>IF(N651="zákl. přenesená",J651,0)</f>
        <v>0</v>
      </c>
      <c r="BH651" s="129">
        <f>IF(N651="sníž. přenesená",J651,0)</f>
        <v>0</v>
      </c>
      <c r="BI651" s="129">
        <f>IF(N651="nulová",J651,0)</f>
        <v>0</v>
      </c>
      <c r="BJ651" s="12" t="s">
        <v>75</v>
      </c>
      <c r="BK651" s="129">
        <f>ROUND(I651*H651,2)</f>
        <v>10509750</v>
      </c>
      <c r="BL651" s="12" t="s">
        <v>106</v>
      </c>
      <c r="BM651" s="128" t="s">
        <v>1293</v>
      </c>
    </row>
    <row r="652" spans="2:65" s="1" customFormat="1" ht="11.25">
      <c r="B652" s="24"/>
      <c r="D652" s="130" t="s">
        <v>114</v>
      </c>
      <c r="F652" s="131" t="s">
        <v>1291</v>
      </c>
      <c r="L652" s="24"/>
      <c r="M652" s="132"/>
      <c r="T652" s="48"/>
      <c r="AT652" s="12" t="s">
        <v>114</v>
      </c>
      <c r="AU652" s="12" t="s">
        <v>75</v>
      </c>
    </row>
    <row r="653" spans="2:65" s="1" customFormat="1" ht="24.2" customHeight="1">
      <c r="B653" s="117"/>
      <c r="C653" s="133" t="s">
        <v>1294</v>
      </c>
      <c r="D653" s="133" t="s">
        <v>125</v>
      </c>
      <c r="E653" s="134" t="s">
        <v>1295</v>
      </c>
      <c r="F653" s="135" t="s">
        <v>1296</v>
      </c>
      <c r="G653" s="136" t="s">
        <v>128</v>
      </c>
      <c r="H653" s="137">
        <v>954</v>
      </c>
      <c r="I653" s="138">
        <v>2340</v>
      </c>
      <c r="J653" s="138">
        <f>ROUND(I653*H653,2)</f>
        <v>2232360</v>
      </c>
      <c r="K653" s="135" t="s">
        <v>112</v>
      </c>
      <c r="L653" s="139"/>
      <c r="M653" s="140" t="s">
        <v>1</v>
      </c>
      <c r="N653" s="141" t="s">
        <v>35</v>
      </c>
      <c r="O653" s="126">
        <v>0</v>
      </c>
      <c r="P653" s="126">
        <f>O653*H653</f>
        <v>0</v>
      </c>
      <c r="Q653" s="126">
        <v>0</v>
      </c>
      <c r="R653" s="126">
        <f>Q653*H653</f>
        <v>0</v>
      </c>
      <c r="S653" s="126">
        <v>0</v>
      </c>
      <c r="T653" s="127">
        <f>S653*H653</f>
        <v>0</v>
      </c>
      <c r="AR653" s="128" t="s">
        <v>129</v>
      </c>
      <c r="AT653" s="128" t="s">
        <v>125</v>
      </c>
      <c r="AU653" s="128" t="s">
        <v>75</v>
      </c>
      <c r="AY653" s="12" t="s">
        <v>107</v>
      </c>
      <c r="BE653" s="129">
        <f>IF(N653="základní",J653,0)</f>
        <v>2232360</v>
      </c>
      <c r="BF653" s="129">
        <f>IF(N653="snížená",J653,0)</f>
        <v>0</v>
      </c>
      <c r="BG653" s="129">
        <f>IF(N653="zákl. přenesená",J653,0)</f>
        <v>0</v>
      </c>
      <c r="BH653" s="129">
        <f>IF(N653="sníž. přenesená",J653,0)</f>
        <v>0</v>
      </c>
      <c r="BI653" s="129">
        <f>IF(N653="nulová",J653,0)</f>
        <v>0</v>
      </c>
      <c r="BJ653" s="12" t="s">
        <v>75</v>
      </c>
      <c r="BK653" s="129">
        <f>ROUND(I653*H653,2)</f>
        <v>2232360</v>
      </c>
      <c r="BL653" s="12" t="s">
        <v>106</v>
      </c>
      <c r="BM653" s="128" t="s">
        <v>1297</v>
      </c>
    </row>
    <row r="654" spans="2:65" s="1" customFormat="1" ht="11.25">
      <c r="B654" s="24"/>
      <c r="D654" s="130" t="s">
        <v>114</v>
      </c>
      <c r="F654" s="131" t="s">
        <v>1296</v>
      </c>
      <c r="L654" s="24"/>
      <c r="M654" s="132"/>
      <c r="T654" s="48"/>
      <c r="AT654" s="12" t="s">
        <v>114</v>
      </c>
      <c r="AU654" s="12" t="s">
        <v>75</v>
      </c>
    </row>
    <row r="655" spans="2:65" s="1" customFormat="1" ht="24.2" customHeight="1">
      <c r="B655" s="117"/>
      <c r="C655" s="133" t="s">
        <v>1298</v>
      </c>
      <c r="D655" s="133" t="s">
        <v>125</v>
      </c>
      <c r="E655" s="134" t="s">
        <v>1299</v>
      </c>
      <c r="F655" s="135" t="s">
        <v>1300</v>
      </c>
      <c r="G655" s="136" t="s">
        <v>128</v>
      </c>
      <c r="H655" s="137">
        <v>270</v>
      </c>
      <c r="I655" s="138">
        <v>3760</v>
      </c>
      <c r="J655" s="138">
        <f>ROUND(I655*H655,2)</f>
        <v>1015200</v>
      </c>
      <c r="K655" s="135" t="s">
        <v>112</v>
      </c>
      <c r="L655" s="139"/>
      <c r="M655" s="140" t="s">
        <v>1</v>
      </c>
      <c r="N655" s="141" t="s">
        <v>35</v>
      </c>
      <c r="O655" s="126">
        <v>0</v>
      </c>
      <c r="P655" s="126">
        <f>O655*H655</f>
        <v>0</v>
      </c>
      <c r="Q655" s="126">
        <v>0</v>
      </c>
      <c r="R655" s="126">
        <f>Q655*H655</f>
        <v>0</v>
      </c>
      <c r="S655" s="126">
        <v>0</v>
      </c>
      <c r="T655" s="127">
        <f>S655*H655</f>
        <v>0</v>
      </c>
      <c r="AR655" s="128" t="s">
        <v>129</v>
      </c>
      <c r="AT655" s="128" t="s">
        <v>125</v>
      </c>
      <c r="AU655" s="128" t="s">
        <v>75</v>
      </c>
      <c r="AY655" s="12" t="s">
        <v>107</v>
      </c>
      <c r="BE655" s="129">
        <f>IF(N655="základní",J655,0)</f>
        <v>1015200</v>
      </c>
      <c r="BF655" s="129">
        <f>IF(N655="snížená",J655,0)</f>
        <v>0</v>
      </c>
      <c r="BG655" s="129">
        <f>IF(N655="zákl. přenesená",J655,0)</f>
        <v>0</v>
      </c>
      <c r="BH655" s="129">
        <f>IF(N655="sníž. přenesená",J655,0)</f>
        <v>0</v>
      </c>
      <c r="BI655" s="129">
        <f>IF(N655="nulová",J655,0)</f>
        <v>0</v>
      </c>
      <c r="BJ655" s="12" t="s">
        <v>75</v>
      </c>
      <c r="BK655" s="129">
        <f>ROUND(I655*H655,2)</f>
        <v>1015200</v>
      </c>
      <c r="BL655" s="12" t="s">
        <v>106</v>
      </c>
      <c r="BM655" s="128" t="s">
        <v>1301</v>
      </c>
    </row>
    <row r="656" spans="2:65" s="1" customFormat="1" ht="19.5">
      <c r="B656" s="24"/>
      <c r="D656" s="130" t="s">
        <v>114</v>
      </c>
      <c r="F656" s="131" t="s">
        <v>1300</v>
      </c>
      <c r="L656" s="24"/>
      <c r="M656" s="132"/>
      <c r="T656" s="48"/>
      <c r="AT656" s="12" t="s">
        <v>114</v>
      </c>
      <c r="AU656" s="12" t="s">
        <v>75</v>
      </c>
    </row>
    <row r="657" spans="2:65" s="1" customFormat="1" ht="21.75" customHeight="1">
      <c r="B657" s="117"/>
      <c r="C657" s="133" t="s">
        <v>1302</v>
      </c>
      <c r="D657" s="133" t="s">
        <v>125</v>
      </c>
      <c r="E657" s="134" t="s">
        <v>1303</v>
      </c>
      <c r="F657" s="135" t="s">
        <v>1304</v>
      </c>
      <c r="G657" s="136" t="s">
        <v>128</v>
      </c>
      <c r="H657" s="137">
        <v>273</v>
      </c>
      <c r="I657" s="138">
        <v>12200</v>
      </c>
      <c r="J657" s="138">
        <f>ROUND(I657*H657,2)</f>
        <v>3330600</v>
      </c>
      <c r="K657" s="135" t="s">
        <v>112</v>
      </c>
      <c r="L657" s="139"/>
      <c r="M657" s="140" t="s">
        <v>1</v>
      </c>
      <c r="N657" s="141" t="s">
        <v>35</v>
      </c>
      <c r="O657" s="126">
        <v>0</v>
      </c>
      <c r="P657" s="126">
        <f>O657*H657</f>
        <v>0</v>
      </c>
      <c r="Q657" s="126">
        <v>0</v>
      </c>
      <c r="R657" s="126">
        <f>Q657*H657</f>
        <v>0</v>
      </c>
      <c r="S657" s="126">
        <v>0</v>
      </c>
      <c r="T657" s="127">
        <f>S657*H657</f>
        <v>0</v>
      </c>
      <c r="AR657" s="128" t="s">
        <v>129</v>
      </c>
      <c r="AT657" s="128" t="s">
        <v>125</v>
      </c>
      <c r="AU657" s="128" t="s">
        <v>75</v>
      </c>
      <c r="AY657" s="12" t="s">
        <v>107</v>
      </c>
      <c r="BE657" s="129">
        <f>IF(N657="základní",J657,0)</f>
        <v>3330600</v>
      </c>
      <c r="BF657" s="129">
        <f>IF(N657="snížená",J657,0)</f>
        <v>0</v>
      </c>
      <c r="BG657" s="129">
        <f>IF(N657="zákl. přenesená",J657,0)</f>
        <v>0</v>
      </c>
      <c r="BH657" s="129">
        <f>IF(N657="sníž. přenesená",J657,0)</f>
        <v>0</v>
      </c>
      <c r="BI657" s="129">
        <f>IF(N657="nulová",J657,0)</f>
        <v>0</v>
      </c>
      <c r="BJ657" s="12" t="s">
        <v>75</v>
      </c>
      <c r="BK657" s="129">
        <f>ROUND(I657*H657,2)</f>
        <v>3330600</v>
      </c>
      <c r="BL657" s="12" t="s">
        <v>106</v>
      </c>
      <c r="BM657" s="128" t="s">
        <v>1305</v>
      </c>
    </row>
    <row r="658" spans="2:65" s="1" customFormat="1" ht="11.25">
      <c r="B658" s="24"/>
      <c r="D658" s="130" t="s">
        <v>114</v>
      </c>
      <c r="F658" s="131" t="s">
        <v>1304</v>
      </c>
      <c r="L658" s="24"/>
      <c r="M658" s="132"/>
      <c r="T658" s="48"/>
      <c r="AT658" s="12" t="s">
        <v>114</v>
      </c>
      <c r="AU658" s="12" t="s">
        <v>75</v>
      </c>
    </row>
    <row r="659" spans="2:65" s="1" customFormat="1" ht="16.5" customHeight="1">
      <c r="B659" s="117"/>
      <c r="C659" s="133" t="s">
        <v>1306</v>
      </c>
      <c r="D659" s="133" t="s">
        <v>125</v>
      </c>
      <c r="E659" s="134" t="s">
        <v>1307</v>
      </c>
      <c r="F659" s="135" t="s">
        <v>1308</v>
      </c>
      <c r="G659" s="136" t="s">
        <v>128</v>
      </c>
      <c r="H659" s="137">
        <v>38</v>
      </c>
      <c r="I659" s="138">
        <v>17600</v>
      </c>
      <c r="J659" s="138">
        <f>ROUND(I659*H659,2)</f>
        <v>668800</v>
      </c>
      <c r="K659" s="135" t="s">
        <v>112</v>
      </c>
      <c r="L659" s="139"/>
      <c r="M659" s="140" t="s">
        <v>1</v>
      </c>
      <c r="N659" s="141" t="s">
        <v>35</v>
      </c>
      <c r="O659" s="126">
        <v>0</v>
      </c>
      <c r="P659" s="126">
        <f>O659*H659</f>
        <v>0</v>
      </c>
      <c r="Q659" s="126">
        <v>0</v>
      </c>
      <c r="R659" s="126">
        <f>Q659*H659</f>
        <v>0</v>
      </c>
      <c r="S659" s="126">
        <v>0</v>
      </c>
      <c r="T659" s="127">
        <f>S659*H659</f>
        <v>0</v>
      </c>
      <c r="AR659" s="128" t="s">
        <v>129</v>
      </c>
      <c r="AT659" s="128" t="s">
        <v>125</v>
      </c>
      <c r="AU659" s="128" t="s">
        <v>75</v>
      </c>
      <c r="AY659" s="12" t="s">
        <v>107</v>
      </c>
      <c r="BE659" s="129">
        <f>IF(N659="základní",J659,0)</f>
        <v>668800</v>
      </c>
      <c r="BF659" s="129">
        <f>IF(N659="snížená",J659,0)</f>
        <v>0</v>
      </c>
      <c r="BG659" s="129">
        <f>IF(N659="zákl. přenesená",J659,0)</f>
        <v>0</v>
      </c>
      <c r="BH659" s="129">
        <f>IF(N659="sníž. přenesená",J659,0)</f>
        <v>0</v>
      </c>
      <c r="BI659" s="129">
        <f>IF(N659="nulová",J659,0)</f>
        <v>0</v>
      </c>
      <c r="BJ659" s="12" t="s">
        <v>75</v>
      </c>
      <c r="BK659" s="129">
        <f>ROUND(I659*H659,2)</f>
        <v>668800</v>
      </c>
      <c r="BL659" s="12" t="s">
        <v>106</v>
      </c>
      <c r="BM659" s="128" t="s">
        <v>1309</v>
      </c>
    </row>
    <row r="660" spans="2:65" s="1" customFormat="1" ht="11.25">
      <c r="B660" s="24"/>
      <c r="D660" s="130" t="s">
        <v>114</v>
      </c>
      <c r="F660" s="131" t="s">
        <v>1308</v>
      </c>
      <c r="L660" s="24"/>
      <c r="M660" s="132"/>
      <c r="T660" s="48"/>
      <c r="AT660" s="12" t="s">
        <v>114</v>
      </c>
      <c r="AU660" s="12" t="s">
        <v>75</v>
      </c>
    </row>
    <row r="661" spans="2:65" s="1" customFormat="1" ht="24.2" customHeight="1">
      <c r="B661" s="117"/>
      <c r="C661" s="133" t="s">
        <v>1310</v>
      </c>
      <c r="D661" s="133" t="s">
        <v>125</v>
      </c>
      <c r="E661" s="134" t="s">
        <v>1311</v>
      </c>
      <c r="F661" s="135" t="s">
        <v>1312</v>
      </c>
      <c r="G661" s="136" t="s">
        <v>128</v>
      </c>
      <c r="H661" s="137">
        <v>8</v>
      </c>
      <c r="I661" s="138">
        <v>59400</v>
      </c>
      <c r="J661" s="138">
        <f>ROUND(I661*H661,2)</f>
        <v>475200</v>
      </c>
      <c r="K661" s="135" t="s">
        <v>112</v>
      </c>
      <c r="L661" s="139"/>
      <c r="M661" s="140" t="s">
        <v>1</v>
      </c>
      <c r="N661" s="141" t="s">
        <v>35</v>
      </c>
      <c r="O661" s="126">
        <v>0</v>
      </c>
      <c r="P661" s="126">
        <f>O661*H661</f>
        <v>0</v>
      </c>
      <c r="Q661" s="126">
        <v>0</v>
      </c>
      <c r="R661" s="126">
        <f>Q661*H661</f>
        <v>0</v>
      </c>
      <c r="S661" s="126">
        <v>0</v>
      </c>
      <c r="T661" s="127">
        <f>S661*H661</f>
        <v>0</v>
      </c>
      <c r="AR661" s="128" t="s">
        <v>129</v>
      </c>
      <c r="AT661" s="128" t="s">
        <v>125</v>
      </c>
      <c r="AU661" s="128" t="s">
        <v>75</v>
      </c>
      <c r="AY661" s="12" t="s">
        <v>107</v>
      </c>
      <c r="BE661" s="129">
        <f>IF(N661="základní",J661,0)</f>
        <v>475200</v>
      </c>
      <c r="BF661" s="129">
        <f>IF(N661="snížená",J661,0)</f>
        <v>0</v>
      </c>
      <c r="BG661" s="129">
        <f>IF(N661="zákl. přenesená",J661,0)</f>
        <v>0</v>
      </c>
      <c r="BH661" s="129">
        <f>IF(N661="sníž. přenesená",J661,0)</f>
        <v>0</v>
      </c>
      <c r="BI661" s="129">
        <f>IF(N661="nulová",J661,0)</f>
        <v>0</v>
      </c>
      <c r="BJ661" s="12" t="s">
        <v>75</v>
      </c>
      <c r="BK661" s="129">
        <f>ROUND(I661*H661,2)</f>
        <v>475200</v>
      </c>
      <c r="BL661" s="12" t="s">
        <v>106</v>
      </c>
      <c r="BM661" s="128" t="s">
        <v>1313</v>
      </c>
    </row>
    <row r="662" spans="2:65" s="1" customFormat="1" ht="19.5">
      <c r="B662" s="24"/>
      <c r="D662" s="130" t="s">
        <v>114</v>
      </c>
      <c r="F662" s="131" t="s">
        <v>1312</v>
      </c>
      <c r="L662" s="24"/>
      <c r="M662" s="132"/>
      <c r="T662" s="48"/>
      <c r="AT662" s="12" t="s">
        <v>114</v>
      </c>
      <c r="AU662" s="12" t="s">
        <v>75</v>
      </c>
    </row>
    <row r="663" spans="2:65" s="1" customFormat="1" ht="16.5" customHeight="1">
      <c r="B663" s="117"/>
      <c r="C663" s="133" t="s">
        <v>1314</v>
      </c>
      <c r="D663" s="133" t="s">
        <v>125</v>
      </c>
      <c r="E663" s="134" t="s">
        <v>1315</v>
      </c>
      <c r="F663" s="135" t="s">
        <v>1316</v>
      </c>
      <c r="G663" s="136" t="s">
        <v>128</v>
      </c>
      <c r="H663" s="137">
        <v>1</v>
      </c>
      <c r="I663" s="138">
        <v>8270</v>
      </c>
      <c r="J663" s="138">
        <f>ROUND(I663*H663,2)</f>
        <v>8270</v>
      </c>
      <c r="K663" s="135" t="s">
        <v>112</v>
      </c>
      <c r="L663" s="139"/>
      <c r="M663" s="140" t="s">
        <v>1</v>
      </c>
      <c r="N663" s="141" t="s">
        <v>35</v>
      </c>
      <c r="O663" s="126">
        <v>0</v>
      </c>
      <c r="P663" s="126">
        <f>O663*H663</f>
        <v>0</v>
      </c>
      <c r="Q663" s="126">
        <v>0</v>
      </c>
      <c r="R663" s="126">
        <f>Q663*H663</f>
        <v>0</v>
      </c>
      <c r="S663" s="126">
        <v>0</v>
      </c>
      <c r="T663" s="127">
        <f>S663*H663</f>
        <v>0</v>
      </c>
      <c r="AR663" s="128" t="s">
        <v>129</v>
      </c>
      <c r="AT663" s="128" t="s">
        <v>125</v>
      </c>
      <c r="AU663" s="128" t="s">
        <v>75</v>
      </c>
      <c r="AY663" s="12" t="s">
        <v>107</v>
      </c>
      <c r="BE663" s="129">
        <f>IF(N663="základní",J663,0)</f>
        <v>8270</v>
      </c>
      <c r="BF663" s="129">
        <f>IF(N663="snížená",J663,0)</f>
        <v>0</v>
      </c>
      <c r="BG663" s="129">
        <f>IF(N663="zákl. přenesená",J663,0)</f>
        <v>0</v>
      </c>
      <c r="BH663" s="129">
        <f>IF(N663="sníž. přenesená",J663,0)</f>
        <v>0</v>
      </c>
      <c r="BI663" s="129">
        <f>IF(N663="nulová",J663,0)</f>
        <v>0</v>
      </c>
      <c r="BJ663" s="12" t="s">
        <v>75</v>
      </c>
      <c r="BK663" s="129">
        <f>ROUND(I663*H663,2)</f>
        <v>8270</v>
      </c>
      <c r="BL663" s="12" t="s">
        <v>106</v>
      </c>
      <c r="BM663" s="128" t="s">
        <v>1317</v>
      </c>
    </row>
    <row r="664" spans="2:65" s="1" customFormat="1" ht="11.25">
      <c r="B664" s="24"/>
      <c r="D664" s="130" t="s">
        <v>114</v>
      </c>
      <c r="F664" s="131" t="s">
        <v>1316</v>
      </c>
      <c r="L664" s="24"/>
      <c r="M664" s="132"/>
      <c r="T664" s="48"/>
      <c r="AT664" s="12" t="s">
        <v>114</v>
      </c>
      <c r="AU664" s="12" t="s">
        <v>75</v>
      </c>
    </row>
    <row r="665" spans="2:65" s="1" customFormat="1" ht="16.5" customHeight="1">
      <c r="B665" s="117"/>
      <c r="C665" s="133" t="s">
        <v>1318</v>
      </c>
      <c r="D665" s="133" t="s">
        <v>125</v>
      </c>
      <c r="E665" s="134" t="s">
        <v>1319</v>
      </c>
      <c r="F665" s="135" t="s">
        <v>1320</v>
      </c>
      <c r="G665" s="136" t="s">
        <v>128</v>
      </c>
      <c r="H665" s="137">
        <v>13</v>
      </c>
      <c r="I665" s="138">
        <v>23000</v>
      </c>
      <c r="J665" s="138">
        <f>ROUND(I665*H665,2)</f>
        <v>299000</v>
      </c>
      <c r="K665" s="135" t="s">
        <v>112</v>
      </c>
      <c r="L665" s="139"/>
      <c r="M665" s="140" t="s">
        <v>1</v>
      </c>
      <c r="N665" s="141" t="s">
        <v>35</v>
      </c>
      <c r="O665" s="126">
        <v>0</v>
      </c>
      <c r="P665" s="126">
        <f>O665*H665</f>
        <v>0</v>
      </c>
      <c r="Q665" s="126">
        <v>0</v>
      </c>
      <c r="R665" s="126">
        <f>Q665*H665</f>
        <v>0</v>
      </c>
      <c r="S665" s="126">
        <v>0</v>
      </c>
      <c r="T665" s="127">
        <f>S665*H665</f>
        <v>0</v>
      </c>
      <c r="AR665" s="128" t="s">
        <v>129</v>
      </c>
      <c r="AT665" s="128" t="s">
        <v>125</v>
      </c>
      <c r="AU665" s="128" t="s">
        <v>75</v>
      </c>
      <c r="AY665" s="12" t="s">
        <v>107</v>
      </c>
      <c r="BE665" s="129">
        <f>IF(N665="základní",J665,0)</f>
        <v>299000</v>
      </c>
      <c r="BF665" s="129">
        <f>IF(N665="snížená",J665,0)</f>
        <v>0</v>
      </c>
      <c r="BG665" s="129">
        <f>IF(N665="zákl. přenesená",J665,0)</f>
        <v>0</v>
      </c>
      <c r="BH665" s="129">
        <f>IF(N665="sníž. přenesená",J665,0)</f>
        <v>0</v>
      </c>
      <c r="BI665" s="129">
        <f>IF(N665="nulová",J665,0)</f>
        <v>0</v>
      </c>
      <c r="BJ665" s="12" t="s">
        <v>75</v>
      </c>
      <c r="BK665" s="129">
        <f>ROUND(I665*H665,2)</f>
        <v>299000</v>
      </c>
      <c r="BL665" s="12" t="s">
        <v>106</v>
      </c>
      <c r="BM665" s="128" t="s">
        <v>1321</v>
      </c>
    </row>
    <row r="666" spans="2:65" s="1" customFormat="1" ht="11.25">
      <c r="B666" s="24"/>
      <c r="D666" s="130" t="s">
        <v>114</v>
      </c>
      <c r="F666" s="131" t="s">
        <v>1320</v>
      </c>
      <c r="L666" s="24"/>
      <c r="M666" s="132"/>
      <c r="T666" s="48"/>
      <c r="AT666" s="12" t="s">
        <v>114</v>
      </c>
      <c r="AU666" s="12" t="s">
        <v>75</v>
      </c>
    </row>
    <row r="667" spans="2:65" s="1" customFormat="1" ht="16.5" customHeight="1">
      <c r="B667" s="117"/>
      <c r="C667" s="118" t="s">
        <v>1322</v>
      </c>
      <c r="D667" s="118" t="s">
        <v>108</v>
      </c>
      <c r="E667" s="119" t="s">
        <v>1323</v>
      </c>
      <c r="F667" s="120" t="s">
        <v>1324</v>
      </c>
      <c r="G667" s="121" t="s">
        <v>128</v>
      </c>
      <c r="H667" s="122">
        <v>178</v>
      </c>
      <c r="I667" s="123">
        <v>22958.959999999999</v>
      </c>
      <c r="J667" s="123">
        <f>ROUND(I667*H667,2)</f>
        <v>4086694.88</v>
      </c>
      <c r="K667" s="120" t="s">
        <v>112</v>
      </c>
      <c r="L667" s="24"/>
      <c r="M667" s="124" t="s">
        <v>1</v>
      </c>
      <c r="N667" s="125" t="s">
        <v>35</v>
      </c>
      <c r="O667" s="126">
        <v>27</v>
      </c>
      <c r="P667" s="126">
        <f>O667*H667</f>
        <v>4806</v>
      </c>
      <c r="Q667" s="126">
        <v>0</v>
      </c>
      <c r="R667" s="126">
        <f>Q667*H667</f>
        <v>0</v>
      </c>
      <c r="S667" s="126">
        <v>0</v>
      </c>
      <c r="T667" s="127">
        <f>S667*H667</f>
        <v>0</v>
      </c>
      <c r="AR667" s="128" t="s">
        <v>106</v>
      </c>
      <c r="AT667" s="128" t="s">
        <v>108</v>
      </c>
      <c r="AU667" s="128" t="s">
        <v>75</v>
      </c>
      <c r="AY667" s="12" t="s">
        <v>107</v>
      </c>
      <c r="BE667" s="129">
        <f>IF(N667="základní",J667,0)</f>
        <v>4086694.88</v>
      </c>
      <c r="BF667" s="129">
        <f>IF(N667="snížená",J667,0)</f>
        <v>0</v>
      </c>
      <c r="BG667" s="129">
        <f>IF(N667="zákl. přenesená",J667,0)</f>
        <v>0</v>
      </c>
      <c r="BH667" s="129">
        <f>IF(N667="sníž. přenesená",J667,0)</f>
        <v>0</v>
      </c>
      <c r="BI667" s="129">
        <f>IF(N667="nulová",J667,0)</f>
        <v>0</v>
      </c>
      <c r="BJ667" s="12" t="s">
        <v>75</v>
      </c>
      <c r="BK667" s="129">
        <f>ROUND(I667*H667,2)</f>
        <v>4086694.88</v>
      </c>
      <c r="BL667" s="12" t="s">
        <v>106</v>
      </c>
      <c r="BM667" s="128" t="s">
        <v>1325</v>
      </c>
    </row>
    <row r="668" spans="2:65" s="1" customFormat="1" ht="39">
      <c r="B668" s="24"/>
      <c r="D668" s="130" t="s">
        <v>114</v>
      </c>
      <c r="F668" s="131" t="s">
        <v>1326</v>
      </c>
      <c r="L668" s="24"/>
      <c r="M668" s="132"/>
      <c r="T668" s="48"/>
      <c r="AT668" s="12" t="s">
        <v>114</v>
      </c>
      <c r="AU668" s="12" t="s">
        <v>75</v>
      </c>
    </row>
    <row r="669" spans="2:65" s="1" customFormat="1" ht="37.9" customHeight="1">
      <c r="B669" s="117"/>
      <c r="C669" s="118" t="s">
        <v>1327</v>
      </c>
      <c r="D669" s="118" t="s">
        <v>108</v>
      </c>
      <c r="E669" s="119" t="s">
        <v>1328</v>
      </c>
      <c r="F669" s="120" t="s">
        <v>1329</v>
      </c>
      <c r="G669" s="121" t="s">
        <v>1292</v>
      </c>
      <c r="H669" s="122">
        <v>1472</v>
      </c>
      <c r="I669" s="123">
        <v>12436.91</v>
      </c>
      <c r="J669" s="123">
        <f>ROUND(I669*H669,2)</f>
        <v>18307131.52</v>
      </c>
      <c r="K669" s="120" t="s">
        <v>112</v>
      </c>
      <c r="L669" s="24"/>
      <c r="M669" s="124" t="s">
        <v>1</v>
      </c>
      <c r="N669" s="125" t="s">
        <v>35</v>
      </c>
      <c r="O669" s="126">
        <v>9.6</v>
      </c>
      <c r="P669" s="126">
        <f>O669*H669</f>
        <v>14131.199999999999</v>
      </c>
      <c r="Q669" s="126">
        <v>0</v>
      </c>
      <c r="R669" s="126">
        <f>Q669*H669</f>
        <v>0</v>
      </c>
      <c r="S669" s="126">
        <v>0</v>
      </c>
      <c r="T669" s="127">
        <f>S669*H669</f>
        <v>0</v>
      </c>
      <c r="AR669" s="128" t="s">
        <v>106</v>
      </c>
      <c r="AT669" s="128" t="s">
        <v>108</v>
      </c>
      <c r="AU669" s="128" t="s">
        <v>75</v>
      </c>
      <c r="AY669" s="12" t="s">
        <v>107</v>
      </c>
      <c r="BE669" s="129">
        <f>IF(N669="základní",J669,0)</f>
        <v>18307131.52</v>
      </c>
      <c r="BF669" s="129">
        <f>IF(N669="snížená",J669,0)</f>
        <v>0</v>
      </c>
      <c r="BG669" s="129">
        <f>IF(N669="zákl. přenesená",J669,0)</f>
        <v>0</v>
      </c>
      <c r="BH669" s="129">
        <f>IF(N669="sníž. přenesená",J669,0)</f>
        <v>0</v>
      </c>
      <c r="BI669" s="129">
        <f>IF(N669="nulová",J669,0)</f>
        <v>0</v>
      </c>
      <c r="BJ669" s="12" t="s">
        <v>75</v>
      </c>
      <c r="BK669" s="129">
        <f>ROUND(I669*H669,2)</f>
        <v>18307131.52</v>
      </c>
      <c r="BL669" s="12" t="s">
        <v>106</v>
      </c>
      <c r="BM669" s="128" t="s">
        <v>1330</v>
      </c>
    </row>
    <row r="670" spans="2:65" s="1" customFormat="1" ht="58.5">
      <c r="B670" s="24"/>
      <c r="D670" s="130" t="s">
        <v>114</v>
      </c>
      <c r="F670" s="131" t="s">
        <v>1331</v>
      </c>
      <c r="L670" s="24"/>
      <c r="M670" s="132"/>
      <c r="T670" s="48"/>
      <c r="AT670" s="12" t="s">
        <v>114</v>
      </c>
      <c r="AU670" s="12" t="s">
        <v>75</v>
      </c>
    </row>
    <row r="671" spans="2:65" s="1" customFormat="1" ht="16.5" customHeight="1">
      <c r="B671" s="117"/>
      <c r="C671" s="118" t="s">
        <v>1332</v>
      </c>
      <c r="D671" s="118" t="s">
        <v>108</v>
      </c>
      <c r="E671" s="119" t="s">
        <v>1333</v>
      </c>
      <c r="F671" s="120" t="s">
        <v>1334</v>
      </c>
      <c r="G671" s="121" t="s">
        <v>128</v>
      </c>
      <c r="H671" s="122">
        <v>35</v>
      </c>
      <c r="I671" s="123">
        <v>2849.77</v>
      </c>
      <c r="J671" s="123">
        <f>ROUND(I671*H671,2)</f>
        <v>99741.95</v>
      </c>
      <c r="K671" s="120" t="s">
        <v>112</v>
      </c>
      <c r="L671" s="24"/>
      <c r="M671" s="124" t="s">
        <v>1</v>
      </c>
      <c r="N671" s="125" t="s">
        <v>35</v>
      </c>
      <c r="O671" s="126">
        <v>1.8</v>
      </c>
      <c r="P671" s="126">
        <f>O671*H671</f>
        <v>63</v>
      </c>
      <c r="Q671" s="126">
        <v>0</v>
      </c>
      <c r="R671" s="126">
        <f>Q671*H671</f>
        <v>0</v>
      </c>
      <c r="S671" s="126">
        <v>0</v>
      </c>
      <c r="T671" s="127">
        <f>S671*H671</f>
        <v>0</v>
      </c>
      <c r="AR671" s="128" t="s">
        <v>106</v>
      </c>
      <c r="AT671" s="128" t="s">
        <v>108</v>
      </c>
      <c r="AU671" s="128" t="s">
        <v>75</v>
      </c>
      <c r="AY671" s="12" t="s">
        <v>107</v>
      </c>
      <c r="BE671" s="129">
        <f>IF(N671="základní",J671,0)</f>
        <v>99741.95</v>
      </c>
      <c r="BF671" s="129">
        <f>IF(N671="snížená",J671,0)</f>
        <v>0</v>
      </c>
      <c r="BG671" s="129">
        <f>IF(N671="zákl. přenesená",J671,0)</f>
        <v>0</v>
      </c>
      <c r="BH671" s="129">
        <f>IF(N671="sníž. přenesená",J671,0)</f>
        <v>0</v>
      </c>
      <c r="BI671" s="129">
        <f>IF(N671="nulová",J671,0)</f>
        <v>0</v>
      </c>
      <c r="BJ671" s="12" t="s">
        <v>75</v>
      </c>
      <c r="BK671" s="129">
        <f>ROUND(I671*H671,2)</f>
        <v>99741.95</v>
      </c>
      <c r="BL671" s="12" t="s">
        <v>106</v>
      </c>
      <c r="BM671" s="128" t="s">
        <v>1335</v>
      </c>
    </row>
    <row r="672" spans="2:65" s="1" customFormat="1" ht="11.25">
      <c r="B672" s="24"/>
      <c r="D672" s="130" t="s">
        <v>114</v>
      </c>
      <c r="F672" s="131" t="s">
        <v>1334</v>
      </c>
      <c r="L672" s="24"/>
      <c r="M672" s="132"/>
      <c r="T672" s="48"/>
      <c r="AT672" s="12" t="s">
        <v>114</v>
      </c>
      <c r="AU672" s="12" t="s">
        <v>75</v>
      </c>
    </row>
    <row r="673" spans="2:65" s="1" customFormat="1" ht="24.2" customHeight="1">
      <c r="B673" s="117"/>
      <c r="C673" s="118" t="s">
        <v>1336</v>
      </c>
      <c r="D673" s="118" t="s">
        <v>108</v>
      </c>
      <c r="E673" s="119" t="s">
        <v>1337</v>
      </c>
      <c r="F673" s="120" t="s">
        <v>1338</v>
      </c>
      <c r="G673" s="121" t="s">
        <v>128</v>
      </c>
      <c r="H673" s="122">
        <v>10</v>
      </c>
      <c r="I673" s="123">
        <v>6323.67</v>
      </c>
      <c r="J673" s="123">
        <f>ROUND(I673*H673,2)</f>
        <v>63236.7</v>
      </c>
      <c r="K673" s="120" t="s">
        <v>112</v>
      </c>
      <c r="L673" s="24"/>
      <c r="M673" s="124" t="s">
        <v>1</v>
      </c>
      <c r="N673" s="125" t="s">
        <v>35</v>
      </c>
      <c r="O673" s="126">
        <v>2.9</v>
      </c>
      <c r="P673" s="126">
        <f>O673*H673</f>
        <v>29</v>
      </c>
      <c r="Q673" s="126">
        <v>0</v>
      </c>
      <c r="R673" s="126">
        <f>Q673*H673</f>
        <v>0</v>
      </c>
      <c r="S673" s="126">
        <v>0</v>
      </c>
      <c r="T673" s="127">
        <f>S673*H673</f>
        <v>0</v>
      </c>
      <c r="AR673" s="128" t="s">
        <v>106</v>
      </c>
      <c r="AT673" s="128" t="s">
        <v>108</v>
      </c>
      <c r="AU673" s="128" t="s">
        <v>75</v>
      </c>
      <c r="AY673" s="12" t="s">
        <v>107</v>
      </c>
      <c r="BE673" s="129">
        <f>IF(N673="základní",J673,0)</f>
        <v>63236.7</v>
      </c>
      <c r="BF673" s="129">
        <f>IF(N673="snížená",J673,0)</f>
        <v>0</v>
      </c>
      <c r="BG673" s="129">
        <f>IF(N673="zákl. přenesená",J673,0)</f>
        <v>0</v>
      </c>
      <c r="BH673" s="129">
        <f>IF(N673="sníž. přenesená",J673,0)</f>
        <v>0</v>
      </c>
      <c r="BI673" s="129">
        <f>IF(N673="nulová",J673,0)</f>
        <v>0</v>
      </c>
      <c r="BJ673" s="12" t="s">
        <v>75</v>
      </c>
      <c r="BK673" s="129">
        <f>ROUND(I673*H673,2)</f>
        <v>63236.7</v>
      </c>
      <c r="BL673" s="12" t="s">
        <v>106</v>
      </c>
      <c r="BM673" s="128" t="s">
        <v>1339</v>
      </c>
    </row>
    <row r="674" spans="2:65" s="1" customFormat="1" ht="29.25">
      <c r="B674" s="24"/>
      <c r="D674" s="130" t="s">
        <v>114</v>
      </c>
      <c r="F674" s="131" t="s">
        <v>1340</v>
      </c>
      <c r="L674" s="24"/>
      <c r="M674" s="132"/>
      <c r="T674" s="48"/>
      <c r="AT674" s="12" t="s">
        <v>114</v>
      </c>
      <c r="AU674" s="12" t="s">
        <v>75</v>
      </c>
    </row>
    <row r="675" spans="2:65" s="1" customFormat="1" ht="16.5" customHeight="1">
      <c r="B675" s="117"/>
      <c r="C675" s="118" t="s">
        <v>1341</v>
      </c>
      <c r="D675" s="118" t="s">
        <v>108</v>
      </c>
      <c r="E675" s="119" t="s">
        <v>1342</v>
      </c>
      <c r="F675" s="120" t="s">
        <v>1343</v>
      </c>
      <c r="G675" s="121" t="s">
        <v>128</v>
      </c>
      <c r="H675" s="122">
        <v>1</v>
      </c>
      <c r="I675" s="123">
        <v>12294.18</v>
      </c>
      <c r="J675" s="123">
        <f>ROUND(I675*H675,2)</f>
        <v>12294.18</v>
      </c>
      <c r="K675" s="120" t="s">
        <v>112</v>
      </c>
      <c r="L675" s="24"/>
      <c r="M675" s="124" t="s">
        <v>1</v>
      </c>
      <c r="N675" s="125" t="s">
        <v>35</v>
      </c>
      <c r="O675" s="126">
        <v>11.3</v>
      </c>
      <c r="P675" s="126">
        <f>O675*H675</f>
        <v>11.3</v>
      </c>
      <c r="Q675" s="126">
        <v>0</v>
      </c>
      <c r="R675" s="126">
        <f>Q675*H675</f>
        <v>0</v>
      </c>
      <c r="S675" s="126">
        <v>0</v>
      </c>
      <c r="T675" s="127">
        <f>S675*H675</f>
        <v>0</v>
      </c>
      <c r="AR675" s="128" t="s">
        <v>106</v>
      </c>
      <c r="AT675" s="128" t="s">
        <v>108</v>
      </c>
      <c r="AU675" s="128" t="s">
        <v>75</v>
      </c>
      <c r="AY675" s="12" t="s">
        <v>107</v>
      </c>
      <c r="BE675" s="129">
        <f>IF(N675="základní",J675,0)</f>
        <v>12294.18</v>
      </c>
      <c r="BF675" s="129">
        <f>IF(N675="snížená",J675,0)</f>
        <v>0</v>
      </c>
      <c r="BG675" s="129">
        <f>IF(N675="zákl. přenesená",J675,0)</f>
        <v>0</v>
      </c>
      <c r="BH675" s="129">
        <f>IF(N675="sníž. přenesená",J675,0)</f>
        <v>0</v>
      </c>
      <c r="BI675" s="129">
        <f>IF(N675="nulová",J675,0)</f>
        <v>0</v>
      </c>
      <c r="BJ675" s="12" t="s">
        <v>75</v>
      </c>
      <c r="BK675" s="129">
        <f>ROUND(I675*H675,2)</f>
        <v>12294.18</v>
      </c>
      <c r="BL675" s="12" t="s">
        <v>106</v>
      </c>
      <c r="BM675" s="128" t="s">
        <v>1344</v>
      </c>
    </row>
    <row r="676" spans="2:65" s="1" customFormat="1" ht="39">
      <c r="B676" s="24"/>
      <c r="D676" s="130" t="s">
        <v>114</v>
      </c>
      <c r="F676" s="131" t="s">
        <v>1345</v>
      </c>
      <c r="L676" s="24"/>
      <c r="M676" s="132"/>
      <c r="T676" s="48"/>
      <c r="AT676" s="12" t="s">
        <v>114</v>
      </c>
      <c r="AU676" s="12" t="s">
        <v>75</v>
      </c>
    </row>
    <row r="677" spans="2:65" s="1" customFormat="1" ht="33" customHeight="1">
      <c r="B677" s="117"/>
      <c r="C677" s="118" t="s">
        <v>1346</v>
      </c>
      <c r="D677" s="118" t="s">
        <v>108</v>
      </c>
      <c r="E677" s="119" t="s">
        <v>1347</v>
      </c>
      <c r="F677" s="120" t="s">
        <v>1348</v>
      </c>
      <c r="G677" s="121" t="s">
        <v>128</v>
      </c>
      <c r="H677" s="122">
        <v>8</v>
      </c>
      <c r="I677" s="123">
        <v>3911.19</v>
      </c>
      <c r="J677" s="123">
        <f>ROUND(I677*H677,2)</f>
        <v>31289.52</v>
      </c>
      <c r="K677" s="120" t="s">
        <v>112</v>
      </c>
      <c r="L677" s="24"/>
      <c r="M677" s="124" t="s">
        <v>1</v>
      </c>
      <c r="N677" s="125" t="s">
        <v>35</v>
      </c>
      <c r="O677" s="126">
        <v>4.4000000000000004</v>
      </c>
      <c r="P677" s="126">
        <f>O677*H677</f>
        <v>35.200000000000003</v>
      </c>
      <c r="Q677" s="126">
        <v>0</v>
      </c>
      <c r="R677" s="126">
        <f>Q677*H677</f>
        <v>0</v>
      </c>
      <c r="S677" s="126">
        <v>0</v>
      </c>
      <c r="T677" s="127">
        <f>S677*H677</f>
        <v>0</v>
      </c>
      <c r="AR677" s="128" t="s">
        <v>106</v>
      </c>
      <c r="AT677" s="128" t="s">
        <v>108</v>
      </c>
      <c r="AU677" s="128" t="s">
        <v>75</v>
      </c>
      <c r="AY677" s="12" t="s">
        <v>107</v>
      </c>
      <c r="BE677" s="129">
        <f>IF(N677="základní",J677,0)</f>
        <v>31289.52</v>
      </c>
      <c r="BF677" s="129">
        <f>IF(N677="snížená",J677,0)</f>
        <v>0</v>
      </c>
      <c r="BG677" s="129">
        <f>IF(N677="zákl. přenesená",J677,0)</f>
        <v>0</v>
      </c>
      <c r="BH677" s="129">
        <f>IF(N677="sníž. přenesená",J677,0)</f>
        <v>0</v>
      </c>
      <c r="BI677" s="129">
        <f>IF(N677="nulová",J677,0)</f>
        <v>0</v>
      </c>
      <c r="BJ677" s="12" t="s">
        <v>75</v>
      </c>
      <c r="BK677" s="129">
        <f>ROUND(I677*H677,2)</f>
        <v>31289.52</v>
      </c>
      <c r="BL677" s="12" t="s">
        <v>106</v>
      </c>
      <c r="BM677" s="128" t="s">
        <v>1349</v>
      </c>
    </row>
    <row r="678" spans="2:65" s="1" customFormat="1" ht="19.5">
      <c r="B678" s="24"/>
      <c r="D678" s="130" t="s">
        <v>114</v>
      </c>
      <c r="F678" s="131" t="s">
        <v>1348</v>
      </c>
      <c r="L678" s="24"/>
      <c r="M678" s="132"/>
      <c r="T678" s="48"/>
      <c r="AT678" s="12" t="s">
        <v>114</v>
      </c>
      <c r="AU678" s="12" t="s">
        <v>75</v>
      </c>
    </row>
    <row r="679" spans="2:65" s="1" customFormat="1" ht="24.2" customHeight="1">
      <c r="B679" s="117"/>
      <c r="C679" s="118" t="s">
        <v>1350</v>
      </c>
      <c r="D679" s="118" t="s">
        <v>108</v>
      </c>
      <c r="E679" s="119" t="s">
        <v>1351</v>
      </c>
      <c r="F679" s="120" t="s">
        <v>1352</v>
      </c>
      <c r="G679" s="121" t="s">
        <v>128</v>
      </c>
      <c r="H679" s="122">
        <v>57</v>
      </c>
      <c r="I679" s="123">
        <v>4183.13</v>
      </c>
      <c r="J679" s="123">
        <f>ROUND(I679*H679,2)</f>
        <v>238438.41</v>
      </c>
      <c r="K679" s="120" t="s">
        <v>112</v>
      </c>
      <c r="L679" s="24"/>
      <c r="M679" s="124" t="s">
        <v>1</v>
      </c>
      <c r="N679" s="125" t="s">
        <v>35</v>
      </c>
      <c r="O679" s="126">
        <v>3.3</v>
      </c>
      <c r="P679" s="126">
        <f>O679*H679</f>
        <v>188.1</v>
      </c>
      <c r="Q679" s="126">
        <v>0</v>
      </c>
      <c r="R679" s="126">
        <f>Q679*H679</f>
        <v>0</v>
      </c>
      <c r="S679" s="126">
        <v>0</v>
      </c>
      <c r="T679" s="127">
        <f>S679*H679</f>
        <v>0</v>
      </c>
      <c r="AR679" s="128" t="s">
        <v>106</v>
      </c>
      <c r="AT679" s="128" t="s">
        <v>108</v>
      </c>
      <c r="AU679" s="128" t="s">
        <v>75</v>
      </c>
      <c r="AY679" s="12" t="s">
        <v>107</v>
      </c>
      <c r="BE679" s="129">
        <f>IF(N679="základní",J679,0)</f>
        <v>238438.41</v>
      </c>
      <c r="BF679" s="129">
        <f>IF(N679="snížená",J679,0)</f>
        <v>0</v>
      </c>
      <c r="BG679" s="129">
        <f>IF(N679="zákl. přenesená",J679,0)</f>
        <v>0</v>
      </c>
      <c r="BH679" s="129">
        <f>IF(N679="sníž. přenesená",J679,0)</f>
        <v>0</v>
      </c>
      <c r="BI679" s="129">
        <f>IF(N679="nulová",J679,0)</f>
        <v>0</v>
      </c>
      <c r="BJ679" s="12" t="s">
        <v>75</v>
      </c>
      <c r="BK679" s="129">
        <f>ROUND(I679*H679,2)</f>
        <v>238438.41</v>
      </c>
      <c r="BL679" s="12" t="s">
        <v>106</v>
      </c>
      <c r="BM679" s="128" t="s">
        <v>1353</v>
      </c>
    </row>
    <row r="680" spans="2:65" s="1" customFormat="1" ht="11.25">
      <c r="B680" s="24"/>
      <c r="D680" s="130" t="s">
        <v>114</v>
      </c>
      <c r="F680" s="131" t="s">
        <v>1352</v>
      </c>
      <c r="L680" s="24"/>
      <c r="M680" s="132"/>
      <c r="T680" s="48"/>
      <c r="AT680" s="12" t="s">
        <v>114</v>
      </c>
      <c r="AU680" s="12" t="s">
        <v>75</v>
      </c>
    </row>
    <row r="681" spans="2:65" s="1" customFormat="1" ht="24.2" customHeight="1">
      <c r="B681" s="117"/>
      <c r="C681" s="118" t="s">
        <v>1354</v>
      </c>
      <c r="D681" s="118" t="s">
        <v>108</v>
      </c>
      <c r="E681" s="119" t="s">
        <v>1355</v>
      </c>
      <c r="F681" s="120" t="s">
        <v>1356</v>
      </c>
      <c r="G681" s="121" t="s">
        <v>1292</v>
      </c>
      <c r="H681" s="122">
        <v>150</v>
      </c>
      <c r="I681" s="123">
        <v>19711.330000000002</v>
      </c>
      <c r="J681" s="123">
        <f>ROUND(I681*H681,2)</f>
        <v>2956699.5</v>
      </c>
      <c r="K681" s="120" t="s">
        <v>112</v>
      </c>
      <c r="L681" s="24"/>
      <c r="M681" s="124" t="s">
        <v>1</v>
      </c>
      <c r="N681" s="125" t="s">
        <v>35</v>
      </c>
      <c r="O681" s="126">
        <v>14.5</v>
      </c>
      <c r="P681" s="126">
        <f>O681*H681</f>
        <v>2175</v>
      </c>
      <c r="Q681" s="126">
        <v>0</v>
      </c>
      <c r="R681" s="126">
        <f>Q681*H681</f>
        <v>0</v>
      </c>
      <c r="S681" s="126">
        <v>0</v>
      </c>
      <c r="T681" s="127">
        <f>S681*H681</f>
        <v>0</v>
      </c>
      <c r="AR681" s="128" t="s">
        <v>106</v>
      </c>
      <c r="AT681" s="128" t="s">
        <v>108</v>
      </c>
      <c r="AU681" s="128" t="s">
        <v>75</v>
      </c>
      <c r="AY681" s="12" t="s">
        <v>107</v>
      </c>
      <c r="BE681" s="129">
        <f>IF(N681="základní",J681,0)</f>
        <v>2956699.5</v>
      </c>
      <c r="BF681" s="129">
        <f>IF(N681="snížená",J681,0)</f>
        <v>0</v>
      </c>
      <c r="BG681" s="129">
        <f>IF(N681="zákl. přenesená",J681,0)</f>
        <v>0</v>
      </c>
      <c r="BH681" s="129">
        <f>IF(N681="sníž. přenesená",J681,0)</f>
        <v>0</v>
      </c>
      <c r="BI681" s="129">
        <f>IF(N681="nulová",J681,0)</f>
        <v>0</v>
      </c>
      <c r="BJ681" s="12" t="s">
        <v>75</v>
      </c>
      <c r="BK681" s="129">
        <f>ROUND(I681*H681,2)</f>
        <v>2956699.5</v>
      </c>
      <c r="BL681" s="12" t="s">
        <v>106</v>
      </c>
      <c r="BM681" s="128" t="s">
        <v>1357</v>
      </c>
    </row>
    <row r="682" spans="2:65" s="1" customFormat="1" ht="19.5">
      <c r="B682" s="24"/>
      <c r="D682" s="130" t="s">
        <v>114</v>
      </c>
      <c r="F682" s="131" t="s">
        <v>1356</v>
      </c>
      <c r="L682" s="24"/>
      <c r="M682" s="132"/>
      <c r="T682" s="48"/>
      <c r="AT682" s="12" t="s">
        <v>114</v>
      </c>
      <c r="AU682" s="12" t="s">
        <v>75</v>
      </c>
    </row>
    <row r="683" spans="2:65" s="1" customFormat="1" ht="33" customHeight="1">
      <c r="B683" s="117"/>
      <c r="C683" s="133" t="s">
        <v>1358</v>
      </c>
      <c r="D683" s="133" t="s">
        <v>125</v>
      </c>
      <c r="E683" s="134" t="s">
        <v>1359</v>
      </c>
      <c r="F683" s="135" t="s">
        <v>1360</v>
      </c>
      <c r="G683" s="136" t="s">
        <v>128</v>
      </c>
      <c r="H683" s="137">
        <v>7</v>
      </c>
      <c r="I683" s="138">
        <v>116100</v>
      </c>
      <c r="J683" s="138">
        <f>ROUND(I683*H683,2)</f>
        <v>812700</v>
      </c>
      <c r="K683" s="135" t="s">
        <v>112</v>
      </c>
      <c r="L683" s="139"/>
      <c r="M683" s="140" t="s">
        <v>1</v>
      </c>
      <c r="N683" s="141" t="s">
        <v>35</v>
      </c>
      <c r="O683" s="126">
        <v>0</v>
      </c>
      <c r="P683" s="126">
        <f>O683*H683</f>
        <v>0</v>
      </c>
      <c r="Q683" s="126">
        <v>0</v>
      </c>
      <c r="R683" s="126">
        <f>Q683*H683</f>
        <v>0</v>
      </c>
      <c r="S683" s="126">
        <v>0</v>
      </c>
      <c r="T683" s="127">
        <f>S683*H683</f>
        <v>0</v>
      </c>
      <c r="AR683" s="128" t="s">
        <v>129</v>
      </c>
      <c r="AT683" s="128" t="s">
        <v>125</v>
      </c>
      <c r="AU683" s="128" t="s">
        <v>75</v>
      </c>
      <c r="AY683" s="12" t="s">
        <v>107</v>
      </c>
      <c r="BE683" s="129">
        <f>IF(N683="základní",J683,0)</f>
        <v>812700</v>
      </c>
      <c r="BF683" s="129">
        <f>IF(N683="snížená",J683,0)</f>
        <v>0</v>
      </c>
      <c r="BG683" s="129">
        <f>IF(N683="zákl. přenesená",J683,0)</f>
        <v>0</v>
      </c>
      <c r="BH683" s="129">
        <f>IF(N683="sníž. přenesená",J683,0)</f>
        <v>0</v>
      </c>
      <c r="BI683" s="129">
        <f>IF(N683="nulová",J683,0)</f>
        <v>0</v>
      </c>
      <c r="BJ683" s="12" t="s">
        <v>75</v>
      </c>
      <c r="BK683" s="129">
        <f>ROUND(I683*H683,2)</f>
        <v>812700</v>
      </c>
      <c r="BL683" s="12" t="s">
        <v>106</v>
      </c>
      <c r="BM683" s="128" t="s">
        <v>1361</v>
      </c>
    </row>
    <row r="684" spans="2:65" s="1" customFormat="1" ht="19.5">
      <c r="B684" s="24"/>
      <c r="D684" s="130" t="s">
        <v>114</v>
      </c>
      <c r="F684" s="131" t="s">
        <v>1360</v>
      </c>
      <c r="L684" s="24"/>
      <c r="M684" s="132"/>
      <c r="T684" s="48"/>
      <c r="AT684" s="12" t="s">
        <v>114</v>
      </c>
      <c r="AU684" s="12" t="s">
        <v>75</v>
      </c>
    </row>
    <row r="685" spans="2:65" s="1" customFormat="1" ht="24.2" customHeight="1">
      <c r="B685" s="117"/>
      <c r="C685" s="133" t="s">
        <v>1362</v>
      </c>
      <c r="D685" s="133" t="s">
        <v>125</v>
      </c>
      <c r="E685" s="134" t="s">
        <v>1363</v>
      </c>
      <c r="F685" s="135" t="s">
        <v>1364</v>
      </c>
      <c r="G685" s="136" t="s">
        <v>128</v>
      </c>
      <c r="H685" s="137">
        <v>1</v>
      </c>
      <c r="I685" s="138">
        <v>123800</v>
      </c>
      <c r="J685" s="138">
        <f>ROUND(I685*H685,2)</f>
        <v>123800</v>
      </c>
      <c r="K685" s="135" t="s">
        <v>112</v>
      </c>
      <c r="L685" s="139"/>
      <c r="M685" s="140" t="s">
        <v>1</v>
      </c>
      <c r="N685" s="141" t="s">
        <v>35</v>
      </c>
      <c r="O685" s="126">
        <v>0</v>
      </c>
      <c r="P685" s="126">
        <f>O685*H685</f>
        <v>0</v>
      </c>
      <c r="Q685" s="126">
        <v>0</v>
      </c>
      <c r="R685" s="126">
        <f>Q685*H685</f>
        <v>0</v>
      </c>
      <c r="S685" s="126">
        <v>0</v>
      </c>
      <c r="T685" s="127">
        <f>S685*H685</f>
        <v>0</v>
      </c>
      <c r="AR685" s="128" t="s">
        <v>129</v>
      </c>
      <c r="AT685" s="128" t="s">
        <v>125</v>
      </c>
      <c r="AU685" s="128" t="s">
        <v>75</v>
      </c>
      <c r="AY685" s="12" t="s">
        <v>107</v>
      </c>
      <c r="BE685" s="129">
        <f>IF(N685="základní",J685,0)</f>
        <v>123800</v>
      </c>
      <c r="BF685" s="129">
        <f>IF(N685="snížená",J685,0)</f>
        <v>0</v>
      </c>
      <c r="BG685" s="129">
        <f>IF(N685="zákl. přenesená",J685,0)</f>
        <v>0</v>
      </c>
      <c r="BH685" s="129">
        <f>IF(N685="sníž. přenesená",J685,0)</f>
        <v>0</v>
      </c>
      <c r="BI685" s="129">
        <f>IF(N685="nulová",J685,0)</f>
        <v>0</v>
      </c>
      <c r="BJ685" s="12" t="s">
        <v>75</v>
      </c>
      <c r="BK685" s="129">
        <f>ROUND(I685*H685,2)</f>
        <v>123800</v>
      </c>
      <c r="BL685" s="12" t="s">
        <v>106</v>
      </c>
      <c r="BM685" s="128" t="s">
        <v>1365</v>
      </c>
    </row>
    <row r="686" spans="2:65" s="1" customFormat="1" ht="19.5">
      <c r="B686" s="24"/>
      <c r="D686" s="130" t="s">
        <v>114</v>
      </c>
      <c r="F686" s="131" t="s">
        <v>1364</v>
      </c>
      <c r="L686" s="24"/>
      <c r="M686" s="132"/>
      <c r="T686" s="48"/>
      <c r="AT686" s="12" t="s">
        <v>114</v>
      </c>
      <c r="AU686" s="12" t="s">
        <v>75</v>
      </c>
    </row>
    <row r="687" spans="2:65" s="1" customFormat="1" ht="24.2" customHeight="1">
      <c r="B687" s="117"/>
      <c r="C687" s="133" t="s">
        <v>1366</v>
      </c>
      <c r="D687" s="133" t="s">
        <v>125</v>
      </c>
      <c r="E687" s="134" t="s">
        <v>1367</v>
      </c>
      <c r="F687" s="135" t="s">
        <v>1368</v>
      </c>
      <c r="G687" s="136" t="s">
        <v>128</v>
      </c>
      <c r="H687" s="137">
        <v>266</v>
      </c>
      <c r="I687" s="138">
        <v>132100</v>
      </c>
      <c r="J687" s="138">
        <f>ROUND(I687*H687,2)</f>
        <v>35138600</v>
      </c>
      <c r="K687" s="135" t="s">
        <v>112</v>
      </c>
      <c r="L687" s="139"/>
      <c r="M687" s="140" t="s">
        <v>1</v>
      </c>
      <c r="N687" s="141" t="s">
        <v>35</v>
      </c>
      <c r="O687" s="126">
        <v>0</v>
      </c>
      <c r="P687" s="126">
        <f>O687*H687</f>
        <v>0</v>
      </c>
      <c r="Q687" s="126">
        <v>0</v>
      </c>
      <c r="R687" s="126">
        <f>Q687*H687</f>
        <v>0</v>
      </c>
      <c r="S687" s="126">
        <v>0</v>
      </c>
      <c r="T687" s="127">
        <f>S687*H687</f>
        <v>0</v>
      </c>
      <c r="AR687" s="128" t="s">
        <v>129</v>
      </c>
      <c r="AT687" s="128" t="s">
        <v>125</v>
      </c>
      <c r="AU687" s="128" t="s">
        <v>75</v>
      </c>
      <c r="AY687" s="12" t="s">
        <v>107</v>
      </c>
      <c r="BE687" s="129">
        <f>IF(N687="základní",J687,0)</f>
        <v>35138600</v>
      </c>
      <c r="BF687" s="129">
        <f>IF(N687="snížená",J687,0)</f>
        <v>0</v>
      </c>
      <c r="BG687" s="129">
        <f>IF(N687="zákl. přenesená",J687,0)</f>
        <v>0</v>
      </c>
      <c r="BH687" s="129">
        <f>IF(N687="sníž. přenesená",J687,0)</f>
        <v>0</v>
      </c>
      <c r="BI687" s="129">
        <f>IF(N687="nulová",J687,0)</f>
        <v>0</v>
      </c>
      <c r="BJ687" s="12" t="s">
        <v>75</v>
      </c>
      <c r="BK687" s="129">
        <f>ROUND(I687*H687,2)</f>
        <v>35138600</v>
      </c>
      <c r="BL687" s="12" t="s">
        <v>106</v>
      </c>
      <c r="BM687" s="128" t="s">
        <v>1369</v>
      </c>
    </row>
    <row r="688" spans="2:65" s="1" customFormat="1" ht="19.5">
      <c r="B688" s="24"/>
      <c r="D688" s="130" t="s">
        <v>114</v>
      </c>
      <c r="F688" s="131" t="s">
        <v>1368</v>
      </c>
      <c r="L688" s="24"/>
      <c r="M688" s="132"/>
      <c r="T688" s="48"/>
      <c r="AT688" s="12" t="s">
        <v>114</v>
      </c>
      <c r="AU688" s="12" t="s">
        <v>75</v>
      </c>
    </row>
    <row r="689" spans="2:65" s="1" customFormat="1" ht="24.2" customHeight="1">
      <c r="B689" s="117"/>
      <c r="C689" s="133" t="s">
        <v>1370</v>
      </c>
      <c r="D689" s="133" t="s">
        <v>125</v>
      </c>
      <c r="E689" s="134" t="s">
        <v>1371</v>
      </c>
      <c r="F689" s="135" t="s">
        <v>1372</v>
      </c>
      <c r="G689" s="136" t="s">
        <v>128</v>
      </c>
      <c r="H689" s="137">
        <v>2</v>
      </c>
      <c r="I689" s="138">
        <v>221700</v>
      </c>
      <c r="J689" s="138">
        <f>ROUND(I689*H689,2)</f>
        <v>443400</v>
      </c>
      <c r="K689" s="135" t="s">
        <v>112</v>
      </c>
      <c r="L689" s="139"/>
      <c r="M689" s="140" t="s">
        <v>1</v>
      </c>
      <c r="N689" s="141" t="s">
        <v>35</v>
      </c>
      <c r="O689" s="126">
        <v>0</v>
      </c>
      <c r="P689" s="126">
        <f>O689*H689</f>
        <v>0</v>
      </c>
      <c r="Q689" s="126">
        <v>0</v>
      </c>
      <c r="R689" s="126">
        <f>Q689*H689</f>
        <v>0</v>
      </c>
      <c r="S689" s="126">
        <v>0</v>
      </c>
      <c r="T689" s="127">
        <f>S689*H689</f>
        <v>0</v>
      </c>
      <c r="AR689" s="128" t="s">
        <v>129</v>
      </c>
      <c r="AT689" s="128" t="s">
        <v>125</v>
      </c>
      <c r="AU689" s="128" t="s">
        <v>75</v>
      </c>
      <c r="AY689" s="12" t="s">
        <v>107</v>
      </c>
      <c r="BE689" s="129">
        <f>IF(N689="základní",J689,0)</f>
        <v>443400</v>
      </c>
      <c r="BF689" s="129">
        <f>IF(N689="snížená",J689,0)</f>
        <v>0</v>
      </c>
      <c r="BG689" s="129">
        <f>IF(N689="zákl. přenesená",J689,0)</f>
        <v>0</v>
      </c>
      <c r="BH689" s="129">
        <f>IF(N689="sníž. přenesená",J689,0)</f>
        <v>0</v>
      </c>
      <c r="BI689" s="129">
        <f>IF(N689="nulová",J689,0)</f>
        <v>0</v>
      </c>
      <c r="BJ689" s="12" t="s">
        <v>75</v>
      </c>
      <c r="BK689" s="129">
        <f>ROUND(I689*H689,2)</f>
        <v>443400</v>
      </c>
      <c r="BL689" s="12" t="s">
        <v>106</v>
      </c>
      <c r="BM689" s="128" t="s">
        <v>1373</v>
      </c>
    </row>
    <row r="690" spans="2:65" s="1" customFormat="1" ht="19.5">
      <c r="B690" s="24"/>
      <c r="D690" s="130" t="s">
        <v>114</v>
      </c>
      <c r="F690" s="131" t="s">
        <v>1372</v>
      </c>
      <c r="L690" s="24"/>
      <c r="M690" s="132"/>
      <c r="T690" s="48"/>
      <c r="AT690" s="12" t="s">
        <v>114</v>
      </c>
      <c r="AU690" s="12" t="s">
        <v>75</v>
      </c>
    </row>
    <row r="691" spans="2:65" s="1" customFormat="1" ht="21.75" customHeight="1">
      <c r="B691" s="117"/>
      <c r="C691" s="133" t="s">
        <v>1374</v>
      </c>
      <c r="D691" s="133" t="s">
        <v>125</v>
      </c>
      <c r="E691" s="134" t="s">
        <v>1375</v>
      </c>
      <c r="F691" s="135" t="s">
        <v>1376</v>
      </c>
      <c r="G691" s="136" t="s">
        <v>128</v>
      </c>
      <c r="H691" s="137">
        <v>1</v>
      </c>
      <c r="I691" s="138">
        <v>60200</v>
      </c>
      <c r="J691" s="138">
        <f>ROUND(I691*H691,2)</f>
        <v>60200</v>
      </c>
      <c r="K691" s="135" t="s">
        <v>112</v>
      </c>
      <c r="L691" s="139"/>
      <c r="M691" s="140" t="s">
        <v>1</v>
      </c>
      <c r="N691" s="141" t="s">
        <v>35</v>
      </c>
      <c r="O691" s="126">
        <v>0</v>
      </c>
      <c r="P691" s="126">
        <f>O691*H691</f>
        <v>0</v>
      </c>
      <c r="Q691" s="126">
        <v>0</v>
      </c>
      <c r="R691" s="126">
        <f>Q691*H691</f>
        <v>0</v>
      </c>
      <c r="S691" s="126">
        <v>0</v>
      </c>
      <c r="T691" s="127">
        <f>S691*H691</f>
        <v>0</v>
      </c>
      <c r="AR691" s="128" t="s">
        <v>129</v>
      </c>
      <c r="AT691" s="128" t="s">
        <v>125</v>
      </c>
      <c r="AU691" s="128" t="s">
        <v>75</v>
      </c>
      <c r="AY691" s="12" t="s">
        <v>107</v>
      </c>
      <c r="BE691" s="129">
        <f>IF(N691="základní",J691,0)</f>
        <v>60200</v>
      </c>
      <c r="BF691" s="129">
        <f>IF(N691="snížená",J691,0)</f>
        <v>0</v>
      </c>
      <c r="BG691" s="129">
        <f>IF(N691="zákl. přenesená",J691,0)</f>
        <v>0</v>
      </c>
      <c r="BH691" s="129">
        <f>IF(N691="sníž. přenesená",J691,0)</f>
        <v>0</v>
      </c>
      <c r="BI691" s="129">
        <f>IF(N691="nulová",J691,0)</f>
        <v>0</v>
      </c>
      <c r="BJ691" s="12" t="s">
        <v>75</v>
      </c>
      <c r="BK691" s="129">
        <f>ROUND(I691*H691,2)</f>
        <v>60200</v>
      </c>
      <c r="BL691" s="12" t="s">
        <v>106</v>
      </c>
      <c r="BM691" s="128" t="s">
        <v>1377</v>
      </c>
    </row>
    <row r="692" spans="2:65" s="1" customFormat="1" ht="11.25">
      <c r="B692" s="24"/>
      <c r="D692" s="130" t="s">
        <v>114</v>
      </c>
      <c r="F692" s="131" t="s">
        <v>1376</v>
      </c>
      <c r="L692" s="24"/>
      <c r="M692" s="132"/>
      <c r="T692" s="48"/>
      <c r="AT692" s="12" t="s">
        <v>114</v>
      </c>
      <c r="AU692" s="12" t="s">
        <v>75</v>
      </c>
    </row>
    <row r="693" spans="2:65" s="1" customFormat="1" ht="24.2" customHeight="1">
      <c r="B693" s="117"/>
      <c r="C693" s="133" t="s">
        <v>1378</v>
      </c>
      <c r="D693" s="133" t="s">
        <v>125</v>
      </c>
      <c r="E693" s="134" t="s">
        <v>1379</v>
      </c>
      <c r="F693" s="135" t="s">
        <v>1380</v>
      </c>
      <c r="G693" s="136" t="s">
        <v>128</v>
      </c>
      <c r="H693" s="137">
        <v>4</v>
      </c>
      <c r="I693" s="138">
        <v>158500</v>
      </c>
      <c r="J693" s="138">
        <f>ROUND(I693*H693,2)</f>
        <v>634000</v>
      </c>
      <c r="K693" s="135" t="s">
        <v>112</v>
      </c>
      <c r="L693" s="139"/>
      <c r="M693" s="140" t="s">
        <v>1</v>
      </c>
      <c r="N693" s="141" t="s">
        <v>35</v>
      </c>
      <c r="O693" s="126">
        <v>0</v>
      </c>
      <c r="P693" s="126">
        <f>O693*H693</f>
        <v>0</v>
      </c>
      <c r="Q693" s="126">
        <v>0</v>
      </c>
      <c r="R693" s="126">
        <f>Q693*H693</f>
        <v>0</v>
      </c>
      <c r="S693" s="126">
        <v>0</v>
      </c>
      <c r="T693" s="127">
        <f>S693*H693</f>
        <v>0</v>
      </c>
      <c r="AR693" s="128" t="s">
        <v>129</v>
      </c>
      <c r="AT693" s="128" t="s">
        <v>125</v>
      </c>
      <c r="AU693" s="128" t="s">
        <v>75</v>
      </c>
      <c r="AY693" s="12" t="s">
        <v>107</v>
      </c>
      <c r="BE693" s="129">
        <f>IF(N693="základní",J693,0)</f>
        <v>634000</v>
      </c>
      <c r="BF693" s="129">
        <f>IF(N693="snížená",J693,0)</f>
        <v>0</v>
      </c>
      <c r="BG693" s="129">
        <f>IF(N693="zákl. přenesená",J693,0)</f>
        <v>0</v>
      </c>
      <c r="BH693" s="129">
        <f>IF(N693="sníž. přenesená",J693,0)</f>
        <v>0</v>
      </c>
      <c r="BI693" s="129">
        <f>IF(N693="nulová",J693,0)</f>
        <v>0</v>
      </c>
      <c r="BJ693" s="12" t="s">
        <v>75</v>
      </c>
      <c r="BK693" s="129">
        <f>ROUND(I693*H693,2)</f>
        <v>634000</v>
      </c>
      <c r="BL693" s="12" t="s">
        <v>106</v>
      </c>
      <c r="BM693" s="128" t="s">
        <v>1381</v>
      </c>
    </row>
    <row r="694" spans="2:65" s="1" customFormat="1" ht="11.25">
      <c r="B694" s="24"/>
      <c r="D694" s="130" t="s">
        <v>114</v>
      </c>
      <c r="F694" s="131" t="s">
        <v>1380</v>
      </c>
      <c r="L694" s="24"/>
      <c r="M694" s="132"/>
      <c r="T694" s="48"/>
      <c r="AT694" s="12" t="s">
        <v>114</v>
      </c>
      <c r="AU694" s="12" t="s">
        <v>75</v>
      </c>
    </row>
    <row r="695" spans="2:65" s="1" customFormat="1" ht="24.2" customHeight="1">
      <c r="B695" s="117"/>
      <c r="C695" s="133" t="s">
        <v>1382</v>
      </c>
      <c r="D695" s="133" t="s">
        <v>125</v>
      </c>
      <c r="E695" s="134" t="s">
        <v>1383</v>
      </c>
      <c r="F695" s="135" t="s">
        <v>1384</v>
      </c>
      <c r="G695" s="136" t="s">
        <v>128</v>
      </c>
      <c r="H695" s="137">
        <v>17</v>
      </c>
      <c r="I695" s="138">
        <v>167600</v>
      </c>
      <c r="J695" s="138">
        <f>ROUND(I695*H695,2)</f>
        <v>2849200</v>
      </c>
      <c r="K695" s="135" t="s">
        <v>112</v>
      </c>
      <c r="L695" s="139"/>
      <c r="M695" s="140" t="s">
        <v>1</v>
      </c>
      <c r="N695" s="141" t="s">
        <v>35</v>
      </c>
      <c r="O695" s="126">
        <v>0</v>
      </c>
      <c r="P695" s="126">
        <f>O695*H695</f>
        <v>0</v>
      </c>
      <c r="Q695" s="126">
        <v>0</v>
      </c>
      <c r="R695" s="126">
        <f>Q695*H695</f>
        <v>0</v>
      </c>
      <c r="S695" s="126">
        <v>0</v>
      </c>
      <c r="T695" s="127">
        <f>S695*H695</f>
        <v>0</v>
      </c>
      <c r="AR695" s="128" t="s">
        <v>129</v>
      </c>
      <c r="AT695" s="128" t="s">
        <v>125</v>
      </c>
      <c r="AU695" s="128" t="s">
        <v>75</v>
      </c>
      <c r="AY695" s="12" t="s">
        <v>107</v>
      </c>
      <c r="BE695" s="129">
        <f>IF(N695="základní",J695,0)</f>
        <v>2849200</v>
      </c>
      <c r="BF695" s="129">
        <f>IF(N695="snížená",J695,0)</f>
        <v>0</v>
      </c>
      <c r="BG695" s="129">
        <f>IF(N695="zákl. přenesená",J695,0)</f>
        <v>0</v>
      </c>
      <c r="BH695" s="129">
        <f>IF(N695="sníž. přenesená",J695,0)</f>
        <v>0</v>
      </c>
      <c r="BI695" s="129">
        <f>IF(N695="nulová",J695,0)</f>
        <v>0</v>
      </c>
      <c r="BJ695" s="12" t="s">
        <v>75</v>
      </c>
      <c r="BK695" s="129">
        <f>ROUND(I695*H695,2)</f>
        <v>2849200</v>
      </c>
      <c r="BL695" s="12" t="s">
        <v>106</v>
      </c>
      <c r="BM695" s="128" t="s">
        <v>1385</v>
      </c>
    </row>
    <row r="696" spans="2:65" s="1" customFormat="1" ht="11.25">
      <c r="B696" s="24"/>
      <c r="D696" s="130" t="s">
        <v>114</v>
      </c>
      <c r="F696" s="131" t="s">
        <v>1384</v>
      </c>
      <c r="L696" s="24"/>
      <c r="M696" s="132"/>
      <c r="T696" s="48"/>
      <c r="AT696" s="12" t="s">
        <v>114</v>
      </c>
      <c r="AU696" s="12" t="s">
        <v>75</v>
      </c>
    </row>
    <row r="697" spans="2:65" s="1" customFormat="1" ht="24.2" customHeight="1">
      <c r="B697" s="117"/>
      <c r="C697" s="133" t="s">
        <v>1386</v>
      </c>
      <c r="D697" s="133" t="s">
        <v>125</v>
      </c>
      <c r="E697" s="134" t="s">
        <v>1387</v>
      </c>
      <c r="F697" s="135" t="s">
        <v>1388</v>
      </c>
      <c r="G697" s="136" t="s">
        <v>128</v>
      </c>
      <c r="H697" s="137">
        <v>4</v>
      </c>
      <c r="I697" s="138">
        <v>180200</v>
      </c>
      <c r="J697" s="138">
        <f>ROUND(I697*H697,2)</f>
        <v>720800</v>
      </c>
      <c r="K697" s="135" t="s">
        <v>112</v>
      </c>
      <c r="L697" s="139"/>
      <c r="M697" s="140" t="s">
        <v>1</v>
      </c>
      <c r="N697" s="141" t="s">
        <v>35</v>
      </c>
      <c r="O697" s="126">
        <v>0</v>
      </c>
      <c r="P697" s="126">
        <f>O697*H697</f>
        <v>0</v>
      </c>
      <c r="Q697" s="126">
        <v>0</v>
      </c>
      <c r="R697" s="126">
        <f>Q697*H697</f>
        <v>0</v>
      </c>
      <c r="S697" s="126">
        <v>0</v>
      </c>
      <c r="T697" s="127">
        <f>S697*H697</f>
        <v>0</v>
      </c>
      <c r="AR697" s="128" t="s">
        <v>129</v>
      </c>
      <c r="AT697" s="128" t="s">
        <v>125</v>
      </c>
      <c r="AU697" s="128" t="s">
        <v>75</v>
      </c>
      <c r="AY697" s="12" t="s">
        <v>107</v>
      </c>
      <c r="BE697" s="129">
        <f>IF(N697="základní",J697,0)</f>
        <v>720800</v>
      </c>
      <c r="BF697" s="129">
        <f>IF(N697="snížená",J697,0)</f>
        <v>0</v>
      </c>
      <c r="BG697" s="129">
        <f>IF(N697="zákl. přenesená",J697,0)</f>
        <v>0</v>
      </c>
      <c r="BH697" s="129">
        <f>IF(N697="sníž. přenesená",J697,0)</f>
        <v>0</v>
      </c>
      <c r="BI697" s="129">
        <f>IF(N697="nulová",J697,0)</f>
        <v>0</v>
      </c>
      <c r="BJ697" s="12" t="s">
        <v>75</v>
      </c>
      <c r="BK697" s="129">
        <f>ROUND(I697*H697,2)</f>
        <v>720800</v>
      </c>
      <c r="BL697" s="12" t="s">
        <v>106</v>
      </c>
      <c r="BM697" s="128" t="s">
        <v>1389</v>
      </c>
    </row>
    <row r="698" spans="2:65" s="1" customFormat="1" ht="11.25">
      <c r="B698" s="24"/>
      <c r="D698" s="130" t="s">
        <v>114</v>
      </c>
      <c r="F698" s="131" t="s">
        <v>1388</v>
      </c>
      <c r="L698" s="24"/>
      <c r="M698" s="132"/>
      <c r="T698" s="48"/>
      <c r="AT698" s="12" t="s">
        <v>114</v>
      </c>
      <c r="AU698" s="12" t="s">
        <v>75</v>
      </c>
    </row>
    <row r="699" spans="2:65" s="1" customFormat="1" ht="24.2" customHeight="1">
      <c r="B699" s="117"/>
      <c r="C699" s="133" t="s">
        <v>1390</v>
      </c>
      <c r="D699" s="133" t="s">
        <v>125</v>
      </c>
      <c r="E699" s="134" t="s">
        <v>1391</v>
      </c>
      <c r="F699" s="135" t="s">
        <v>1392</v>
      </c>
      <c r="G699" s="136" t="s">
        <v>128</v>
      </c>
      <c r="H699" s="137">
        <v>2</v>
      </c>
      <c r="I699" s="138">
        <v>218500</v>
      </c>
      <c r="J699" s="138">
        <f>ROUND(I699*H699,2)</f>
        <v>437000</v>
      </c>
      <c r="K699" s="135" t="s">
        <v>112</v>
      </c>
      <c r="L699" s="139"/>
      <c r="M699" s="140" t="s">
        <v>1</v>
      </c>
      <c r="N699" s="141" t="s">
        <v>35</v>
      </c>
      <c r="O699" s="126">
        <v>0</v>
      </c>
      <c r="P699" s="126">
        <f>O699*H699</f>
        <v>0</v>
      </c>
      <c r="Q699" s="126">
        <v>0</v>
      </c>
      <c r="R699" s="126">
        <f>Q699*H699</f>
        <v>0</v>
      </c>
      <c r="S699" s="126">
        <v>0</v>
      </c>
      <c r="T699" s="127">
        <f>S699*H699</f>
        <v>0</v>
      </c>
      <c r="AR699" s="128" t="s">
        <v>129</v>
      </c>
      <c r="AT699" s="128" t="s">
        <v>125</v>
      </c>
      <c r="AU699" s="128" t="s">
        <v>75</v>
      </c>
      <c r="AY699" s="12" t="s">
        <v>107</v>
      </c>
      <c r="BE699" s="129">
        <f>IF(N699="základní",J699,0)</f>
        <v>437000</v>
      </c>
      <c r="BF699" s="129">
        <f>IF(N699="snížená",J699,0)</f>
        <v>0</v>
      </c>
      <c r="BG699" s="129">
        <f>IF(N699="zákl. přenesená",J699,0)</f>
        <v>0</v>
      </c>
      <c r="BH699" s="129">
        <f>IF(N699="sníž. přenesená",J699,0)</f>
        <v>0</v>
      </c>
      <c r="BI699" s="129">
        <f>IF(N699="nulová",J699,0)</f>
        <v>0</v>
      </c>
      <c r="BJ699" s="12" t="s">
        <v>75</v>
      </c>
      <c r="BK699" s="129">
        <f>ROUND(I699*H699,2)</f>
        <v>437000</v>
      </c>
      <c r="BL699" s="12" t="s">
        <v>106</v>
      </c>
      <c r="BM699" s="128" t="s">
        <v>1393</v>
      </c>
    </row>
    <row r="700" spans="2:65" s="1" customFormat="1" ht="11.25">
      <c r="B700" s="24"/>
      <c r="D700" s="130" t="s">
        <v>114</v>
      </c>
      <c r="F700" s="131" t="s">
        <v>1392</v>
      </c>
      <c r="L700" s="24"/>
      <c r="M700" s="132"/>
      <c r="T700" s="48"/>
      <c r="AT700" s="12" t="s">
        <v>114</v>
      </c>
      <c r="AU700" s="12" t="s">
        <v>75</v>
      </c>
    </row>
    <row r="701" spans="2:65" s="1" customFormat="1" ht="16.5" customHeight="1">
      <c r="B701" s="117"/>
      <c r="C701" s="133" t="s">
        <v>1394</v>
      </c>
      <c r="D701" s="133" t="s">
        <v>125</v>
      </c>
      <c r="E701" s="134" t="s">
        <v>1395</v>
      </c>
      <c r="F701" s="135" t="s">
        <v>1396</v>
      </c>
      <c r="G701" s="136" t="s">
        <v>111</v>
      </c>
      <c r="H701" s="137">
        <v>240</v>
      </c>
      <c r="I701" s="138">
        <v>7400</v>
      </c>
      <c r="J701" s="138">
        <f>ROUND(I701*H701,2)</f>
        <v>1776000</v>
      </c>
      <c r="K701" s="135" t="s">
        <v>112</v>
      </c>
      <c r="L701" s="139"/>
      <c r="M701" s="140" t="s">
        <v>1</v>
      </c>
      <c r="N701" s="141" t="s">
        <v>35</v>
      </c>
      <c r="O701" s="126">
        <v>0</v>
      </c>
      <c r="P701" s="126">
        <f>O701*H701</f>
        <v>0</v>
      </c>
      <c r="Q701" s="126">
        <v>0</v>
      </c>
      <c r="R701" s="126">
        <f>Q701*H701</f>
        <v>0</v>
      </c>
      <c r="S701" s="126">
        <v>0</v>
      </c>
      <c r="T701" s="127">
        <f>S701*H701</f>
        <v>0</v>
      </c>
      <c r="AR701" s="128" t="s">
        <v>129</v>
      </c>
      <c r="AT701" s="128" t="s">
        <v>125</v>
      </c>
      <c r="AU701" s="128" t="s">
        <v>75</v>
      </c>
      <c r="AY701" s="12" t="s">
        <v>107</v>
      </c>
      <c r="BE701" s="129">
        <f>IF(N701="základní",J701,0)</f>
        <v>1776000</v>
      </c>
      <c r="BF701" s="129">
        <f>IF(N701="snížená",J701,0)</f>
        <v>0</v>
      </c>
      <c r="BG701" s="129">
        <f>IF(N701="zákl. přenesená",J701,0)</f>
        <v>0</v>
      </c>
      <c r="BH701" s="129">
        <f>IF(N701="sníž. přenesená",J701,0)</f>
        <v>0</v>
      </c>
      <c r="BI701" s="129">
        <f>IF(N701="nulová",J701,0)</f>
        <v>0</v>
      </c>
      <c r="BJ701" s="12" t="s">
        <v>75</v>
      </c>
      <c r="BK701" s="129">
        <f>ROUND(I701*H701,2)</f>
        <v>1776000</v>
      </c>
      <c r="BL701" s="12" t="s">
        <v>106</v>
      </c>
      <c r="BM701" s="128" t="s">
        <v>1397</v>
      </c>
    </row>
    <row r="702" spans="2:65" s="1" customFormat="1" ht="11.25">
      <c r="B702" s="24"/>
      <c r="D702" s="130" t="s">
        <v>114</v>
      </c>
      <c r="F702" s="131" t="s">
        <v>1396</v>
      </c>
      <c r="L702" s="24"/>
      <c r="M702" s="132"/>
      <c r="T702" s="48"/>
      <c r="AT702" s="12" t="s">
        <v>114</v>
      </c>
      <c r="AU702" s="12" t="s">
        <v>75</v>
      </c>
    </row>
    <row r="703" spans="2:65" s="1" customFormat="1" ht="16.5" customHeight="1">
      <c r="B703" s="117"/>
      <c r="C703" s="133" t="s">
        <v>1398</v>
      </c>
      <c r="D703" s="133" t="s">
        <v>125</v>
      </c>
      <c r="E703" s="134" t="s">
        <v>1399</v>
      </c>
      <c r="F703" s="135" t="s">
        <v>1400</v>
      </c>
      <c r="G703" s="136" t="s">
        <v>111</v>
      </c>
      <c r="H703" s="137">
        <v>12</v>
      </c>
      <c r="I703" s="138">
        <v>9920</v>
      </c>
      <c r="J703" s="138">
        <f>ROUND(I703*H703,2)</f>
        <v>119040</v>
      </c>
      <c r="K703" s="135" t="s">
        <v>112</v>
      </c>
      <c r="L703" s="139"/>
      <c r="M703" s="140" t="s">
        <v>1</v>
      </c>
      <c r="N703" s="141" t="s">
        <v>35</v>
      </c>
      <c r="O703" s="126">
        <v>0</v>
      </c>
      <c r="P703" s="126">
        <f>O703*H703</f>
        <v>0</v>
      </c>
      <c r="Q703" s="126">
        <v>0</v>
      </c>
      <c r="R703" s="126">
        <f>Q703*H703</f>
        <v>0</v>
      </c>
      <c r="S703" s="126">
        <v>0</v>
      </c>
      <c r="T703" s="127">
        <f>S703*H703</f>
        <v>0</v>
      </c>
      <c r="AR703" s="128" t="s">
        <v>129</v>
      </c>
      <c r="AT703" s="128" t="s">
        <v>125</v>
      </c>
      <c r="AU703" s="128" t="s">
        <v>75</v>
      </c>
      <c r="AY703" s="12" t="s">
        <v>107</v>
      </c>
      <c r="BE703" s="129">
        <f>IF(N703="základní",J703,0)</f>
        <v>119040</v>
      </c>
      <c r="BF703" s="129">
        <f>IF(N703="snížená",J703,0)</f>
        <v>0</v>
      </c>
      <c r="BG703" s="129">
        <f>IF(N703="zákl. přenesená",J703,0)</f>
        <v>0</v>
      </c>
      <c r="BH703" s="129">
        <f>IF(N703="sníž. přenesená",J703,0)</f>
        <v>0</v>
      </c>
      <c r="BI703" s="129">
        <f>IF(N703="nulová",J703,0)</f>
        <v>0</v>
      </c>
      <c r="BJ703" s="12" t="s">
        <v>75</v>
      </c>
      <c r="BK703" s="129">
        <f>ROUND(I703*H703,2)</f>
        <v>119040</v>
      </c>
      <c r="BL703" s="12" t="s">
        <v>106</v>
      </c>
      <c r="BM703" s="128" t="s">
        <v>1401</v>
      </c>
    </row>
    <row r="704" spans="2:65" s="1" customFormat="1" ht="11.25">
      <c r="B704" s="24"/>
      <c r="D704" s="130" t="s">
        <v>114</v>
      </c>
      <c r="F704" s="131" t="s">
        <v>1400</v>
      </c>
      <c r="L704" s="24"/>
      <c r="M704" s="132"/>
      <c r="T704" s="48"/>
      <c r="AT704" s="12" t="s">
        <v>114</v>
      </c>
      <c r="AU704" s="12" t="s">
        <v>75</v>
      </c>
    </row>
    <row r="705" spans="2:65" s="1" customFormat="1" ht="24.2" customHeight="1">
      <c r="B705" s="117"/>
      <c r="C705" s="133" t="s">
        <v>1402</v>
      </c>
      <c r="D705" s="133" t="s">
        <v>125</v>
      </c>
      <c r="E705" s="134" t="s">
        <v>1403</v>
      </c>
      <c r="F705" s="135" t="s">
        <v>1404</v>
      </c>
      <c r="G705" s="136" t="s">
        <v>128</v>
      </c>
      <c r="H705" s="137">
        <v>36</v>
      </c>
      <c r="I705" s="138">
        <v>15300</v>
      </c>
      <c r="J705" s="138">
        <f>ROUND(I705*H705,2)</f>
        <v>550800</v>
      </c>
      <c r="K705" s="135" t="s">
        <v>112</v>
      </c>
      <c r="L705" s="139"/>
      <c r="M705" s="140" t="s">
        <v>1</v>
      </c>
      <c r="N705" s="141" t="s">
        <v>35</v>
      </c>
      <c r="O705" s="126">
        <v>0</v>
      </c>
      <c r="P705" s="126">
        <f>O705*H705</f>
        <v>0</v>
      </c>
      <c r="Q705" s="126">
        <v>0</v>
      </c>
      <c r="R705" s="126">
        <f>Q705*H705</f>
        <v>0</v>
      </c>
      <c r="S705" s="126">
        <v>0</v>
      </c>
      <c r="T705" s="127">
        <f>S705*H705</f>
        <v>0</v>
      </c>
      <c r="AR705" s="128" t="s">
        <v>129</v>
      </c>
      <c r="AT705" s="128" t="s">
        <v>125</v>
      </c>
      <c r="AU705" s="128" t="s">
        <v>75</v>
      </c>
      <c r="AY705" s="12" t="s">
        <v>107</v>
      </c>
      <c r="BE705" s="129">
        <f>IF(N705="základní",J705,0)</f>
        <v>550800</v>
      </c>
      <c r="BF705" s="129">
        <f>IF(N705="snížená",J705,0)</f>
        <v>0</v>
      </c>
      <c r="BG705" s="129">
        <f>IF(N705="zákl. přenesená",J705,0)</f>
        <v>0</v>
      </c>
      <c r="BH705" s="129">
        <f>IF(N705="sníž. přenesená",J705,0)</f>
        <v>0</v>
      </c>
      <c r="BI705" s="129">
        <f>IF(N705="nulová",J705,0)</f>
        <v>0</v>
      </c>
      <c r="BJ705" s="12" t="s">
        <v>75</v>
      </c>
      <c r="BK705" s="129">
        <f>ROUND(I705*H705,2)</f>
        <v>550800</v>
      </c>
      <c r="BL705" s="12" t="s">
        <v>106</v>
      </c>
      <c r="BM705" s="128" t="s">
        <v>1405</v>
      </c>
    </row>
    <row r="706" spans="2:65" s="1" customFormat="1" ht="19.5">
      <c r="B706" s="24"/>
      <c r="D706" s="130" t="s">
        <v>114</v>
      </c>
      <c r="F706" s="131" t="s">
        <v>1404</v>
      </c>
      <c r="L706" s="24"/>
      <c r="M706" s="132"/>
      <c r="T706" s="48"/>
      <c r="AT706" s="12" t="s">
        <v>114</v>
      </c>
      <c r="AU706" s="12" t="s">
        <v>75</v>
      </c>
    </row>
    <row r="707" spans="2:65" s="1" customFormat="1" ht="24.2" customHeight="1">
      <c r="B707" s="117"/>
      <c r="C707" s="133" t="s">
        <v>1406</v>
      </c>
      <c r="D707" s="133" t="s">
        <v>125</v>
      </c>
      <c r="E707" s="134" t="s">
        <v>1407</v>
      </c>
      <c r="F707" s="135" t="s">
        <v>1408</v>
      </c>
      <c r="G707" s="136" t="s">
        <v>128</v>
      </c>
      <c r="H707" s="137">
        <v>4</v>
      </c>
      <c r="I707" s="138">
        <v>30400</v>
      </c>
      <c r="J707" s="138">
        <f>ROUND(I707*H707,2)</f>
        <v>121600</v>
      </c>
      <c r="K707" s="135" t="s">
        <v>112</v>
      </c>
      <c r="L707" s="139"/>
      <c r="M707" s="140" t="s">
        <v>1</v>
      </c>
      <c r="N707" s="141" t="s">
        <v>35</v>
      </c>
      <c r="O707" s="126">
        <v>0</v>
      </c>
      <c r="P707" s="126">
        <f>O707*H707</f>
        <v>0</v>
      </c>
      <c r="Q707" s="126">
        <v>0</v>
      </c>
      <c r="R707" s="126">
        <f>Q707*H707</f>
        <v>0</v>
      </c>
      <c r="S707" s="126">
        <v>0</v>
      </c>
      <c r="T707" s="127">
        <f>S707*H707</f>
        <v>0</v>
      </c>
      <c r="AR707" s="128" t="s">
        <v>129</v>
      </c>
      <c r="AT707" s="128" t="s">
        <v>125</v>
      </c>
      <c r="AU707" s="128" t="s">
        <v>75</v>
      </c>
      <c r="AY707" s="12" t="s">
        <v>107</v>
      </c>
      <c r="BE707" s="129">
        <f>IF(N707="základní",J707,0)</f>
        <v>121600</v>
      </c>
      <c r="BF707" s="129">
        <f>IF(N707="snížená",J707,0)</f>
        <v>0</v>
      </c>
      <c r="BG707" s="129">
        <f>IF(N707="zákl. přenesená",J707,0)</f>
        <v>0</v>
      </c>
      <c r="BH707" s="129">
        <f>IF(N707="sníž. přenesená",J707,0)</f>
        <v>0</v>
      </c>
      <c r="BI707" s="129">
        <f>IF(N707="nulová",J707,0)</f>
        <v>0</v>
      </c>
      <c r="BJ707" s="12" t="s">
        <v>75</v>
      </c>
      <c r="BK707" s="129">
        <f>ROUND(I707*H707,2)</f>
        <v>121600</v>
      </c>
      <c r="BL707" s="12" t="s">
        <v>106</v>
      </c>
      <c r="BM707" s="128" t="s">
        <v>1409</v>
      </c>
    </row>
    <row r="708" spans="2:65" s="1" customFormat="1" ht="19.5">
      <c r="B708" s="24"/>
      <c r="D708" s="130" t="s">
        <v>114</v>
      </c>
      <c r="F708" s="131" t="s">
        <v>1408</v>
      </c>
      <c r="L708" s="24"/>
      <c r="M708" s="132"/>
      <c r="T708" s="48"/>
      <c r="AT708" s="12" t="s">
        <v>114</v>
      </c>
      <c r="AU708" s="12" t="s">
        <v>75</v>
      </c>
    </row>
    <row r="709" spans="2:65" s="1" customFormat="1" ht="24.2" customHeight="1">
      <c r="B709" s="117"/>
      <c r="C709" s="133" t="s">
        <v>1410</v>
      </c>
      <c r="D709" s="133" t="s">
        <v>125</v>
      </c>
      <c r="E709" s="134" t="s">
        <v>1411</v>
      </c>
      <c r="F709" s="135" t="s">
        <v>1412</v>
      </c>
      <c r="G709" s="136" t="s">
        <v>128</v>
      </c>
      <c r="H709" s="137">
        <v>4</v>
      </c>
      <c r="I709" s="138">
        <v>21900</v>
      </c>
      <c r="J709" s="138">
        <f>ROUND(I709*H709,2)</f>
        <v>87600</v>
      </c>
      <c r="K709" s="135" t="s">
        <v>112</v>
      </c>
      <c r="L709" s="139"/>
      <c r="M709" s="140" t="s">
        <v>1</v>
      </c>
      <c r="N709" s="141" t="s">
        <v>35</v>
      </c>
      <c r="O709" s="126">
        <v>0</v>
      </c>
      <c r="P709" s="126">
        <f>O709*H709</f>
        <v>0</v>
      </c>
      <c r="Q709" s="126">
        <v>0</v>
      </c>
      <c r="R709" s="126">
        <f>Q709*H709</f>
        <v>0</v>
      </c>
      <c r="S709" s="126">
        <v>0</v>
      </c>
      <c r="T709" s="127">
        <f>S709*H709</f>
        <v>0</v>
      </c>
      <c r="AR709" s="128" t="s">
        <v>129</v>
      </c>
      <c r="AT709" s="128" t="s">
        <v>125</v>
      </c>
      <c r="AU709" s="128" t="s">
        <v>75</v>
      </c>
      <c r="AY709" s="12" t="s">
        <v>107</v>
      </c>
      <c r="BE709" s="129">
        <f>IF(N709="základní",J709,0)</f>
        <v>87600</v>
      </c>
      <c r="BF709" s="129">
        <f>IF(N709="snížená",J709,0)</f>
        <v>0</v>
      </c>
      <c r="BG709" s="129">
        <f>IF(N709="zákl. přenesená",J709,0)</f>
        <v>0</v>
      </c>
      <c r="BH709" s="129">
        <f>IF(N709="sníž. přenesená",J709,0)</f>
        <v>0</v>
      </c>
      <c r="BI709" s="129">
        <f>IF(N709="nulová",J709,0)</f>
        <v>0</v>
      </c>
      <c r="BJ709" s="12" t="s">
        <v>75</v>
      </c>
      <c r="BK709" s="129">
        <f>ROUND(I709*H709,2)</f>
        <v>87600</v>
      </c>
      <c r="BL709" s="12" t="s">
        <v>106</v>
      </c>
      <c r="BM709" s="128" t="s">
        <v>1413</v>
      </c>
    </row>
    <row r="710" spans="2:65" s="1" customFormat="1" ht="19.5">
      <c r="B710" s="24"/>
      <c r="D710" s="130" t="s">
        <v>114</v>
      </c>
      <c r="F710" s="131" t="s">
        <v>1412</v>
      </c>
      <c r="L710" s="24"/>
      <c r="M710" s="132"/>
      <c r="T710" s="48"/>
      <c r="AT710" s="12" t="s">
        <v>114</v>
      </c>
      <c r="AU710" s="12" t="s">
        <v>75</v>
      </c>
    </row>
    <row r="711" spans="2:65" s="1" customFormat="1" ht="24.2" customHeight="1">
      <c r="B711" s="117"/>
      <c r="C711" s="118" t="s">
        <v>1414</v>
      </c>
      <c r="D711" s="118" t="s">
        <v>108</v>
      </c>
      <c r="E711" s="119" t="s">
        <v>1415</v>
      </c>
      <c r="F711" s="120" t="s">
        <v>1416</v>
      </c>
      <c r="G711" s="121" t="s">
        <v>128</v>
      </c>
      <c r="H711" s="122">
        <v>7</v>
      </c>
      <c r="I711" s="123">
        <v>8097.69</v>
      </c>
      <c r="J711" s="123">
        <f>ROUND(I711*H711,2)</f>
        <v>56683.83</v>
      </c>
      <c r="K711" s="120" t="s">
        <v>112</v>
      </c>
      <c r="L711" s="24"/>
      <c r="M711" s="124" t="s">
        <v>1</v>
      </c>
      <c r="N711" s="125" t="s">
        <v>35</v>
      </c>
      <c r="O711" s="126">
        <v>3.2269999999999999</v>
      </c>
      <c r="P711" s="126">
        <f>O711*H711</f>
        <v>22.588999999999999</v>
      </c>
      <c r="Q711" s="126">
        <v>0</v>
      </c>
      <c r="R711" s="126">
        <f>Q711*H711</f>
        <v>0</v>
      </c>
      <c r="S711" s="126">
        <v>0</v>
      </c>
      <c r="T711" s="127">
        <f>S711*H711</f>
        <v>0</v>
      </c>
      <c r="AR711" s="128" t="s">
        <v>106</v>
      </c>
      <c r="AT711" s="128" t="s">
        <v>108</v>
      </c>
      <c r="AU711" s="128" t="s">
        <v>75</v>
      </c>
      <c r="AY711" s="12" t="s">
        <v>107</v>
      </c>
      <c r="BE711" s="129">
        <f>IF(N711="základní",J711,0)</f>
        <v>56683.83</v>
      </c>
      <c r="BF711" s="129">
        <f>IF(N711="snížená",J711,0)</f>
        <v>0</v>
      </c>
      <c r="BG711" s="129">
        <f>IF(N711="zákl. přenesená",J711,0)</f>
        <v>0</v>
      </c>
      <c r="BH711" s="129">
        <f>IF(N711="sníž. přenesená",J711,0)</f>
        <v>0</v>
      </c>
      <c r="BI711" s="129">
        <f>IF(N711="nulová",J711,0)</f>
        <v>0</v>
      </c>
      <c r="BJ711" s="12" t="s">
        <v>75</v>
      </c>
      <c r="BK711" s="129">
        <f>ROUND(I711*H711,2)</f>
        <v>56683.83</v>
      </c>
      <c r="BL711" s="12" t="s">
        <v>106</v>
      </c>
      <c r="BM711" s="128" t="s">
        <v>1417</v>
      </c>
    </row>
    <row r="712" spans="2:65" s="1" customFormat="1" ht="19.5">
      <c r="B712" s="24"/>
      <c r="D712" s="130" t="s">
        <v>114</v>
      </c>
      <c r="F712" s="131" t="s">
        <v>1418</v>
      </c>
      <c r="L712" s="24"/>
      <c r="M712" s="132"/>
      <c r="T712" s="48"/>
      <c r="AT712" s="12" t="s">
        <v>114</v>
      </c>
      <c r="AU712" s="12" t="s">
        <v>75</v>
      </c>
    </row>
    <row r="713" spans="2:65" s="1" customFormat="1" ht="24.2" customHeight="1">
      <c r="B713" s="117"/>
      <c r="C713" s="118" t="s">
        <v>1419</v>
      </c>
      <c r="D713" s="118" t="s">
        <v>108</v>
      </c>
      <c r="E713" s="119" t="s">
        <v>1420</v>
      </c>
      <c r="F713" s="120" t="s">
        <v>1421</v>
      </c>
      <c r="G713" s="121" t="s">
        <v>128</v>
      </c>
      <c r="H713" s="122">
        <v>255</v>
      </c>
      <c r="I713" s="123">
        <v>10564.23</v>
      </c>
      <c r="J713" s="123">
        <f>ROUND(I713*H713,2)</f>
        <v>2693878.65</v>
      </c>
      <c r="K713" s="120" t="s">
        <v>112</v>
      </c>
      <c r="L713" s="24"/>
      <c r="M713" s="124" t="s">
        <v>1</v>
      </c>
      <c r="N713" s="125" t="s">
        <v>35</v>
      </c>
      <c r="O713" s="126">
        <v>3.2829999999999999</v>
      </c>
      <c r="P713" s="126">
        <f>O713*H713</f>
        <v>837.16499999999996</v>
      </c>
      <c r="Q713" s="126">
        <v>0</v>
      </c>
      <c r="R713" s="126">
        <f>Q713*H713</f>
        <v>0</v>
      </c>
      <c r="S713" s="126">
        <v>0</v>
      </c>
      <c r="T713" s="127">
        <f>S713*H713</f>
        <v>0</v>
      </c>
      <c r="AR713" s="128" t="s">
        <v>106</v>
      </c>
      <c r="AT713" s="128" t="s">
        <v>108</v>
      </c>
      <c r="AU713" s="128" t="s">
        <v>75</v>
      </c>
      <c r="AY713" s="12" t="s">
        <v>107</v>
      </c>
      <c r="BE713" s="129">
        <f>IF(N713="základní",J713,0)</f>
        <v>2693878.65</v>
      </c>
      <c r="BF713" s="129">
        <f>IF(N713="snížená",J713,0)</f>
        <v>0</v>
      </c>
      <c r="BG713" s="129">
        <f>IF(N713="zákl. přenesená",J713,0)</f>
        <v>0</v>
      </c>
      <c r="BH713" s="129">
        <f>IF(N713="sníž. přenesená",J713,0)</f>
        <v>0</v>
      </c>
      <c r="BI713" s="129">
        <f>IF(N713="nulová",J713,0)</f>
        <v>0</v>
      </c>
      <c r="BJ713" s="12" t="s">
        <v>75</v>
      </c>
      <c r="BK713" s="129">
        <f>ROUND(I713*H713,2)</f>
        <v>2693878.65</v>
      </c>
      <c r="BL713" s="12" t="s">
        <v>106</v>
      </c>
      <c r="BM713" s="128" t="s">
        <v>1422</v>
      </c>
    </row>
    <row r="714" spans="2:65" s="1" customFormat="1" ht="19.5">
      <c r="B714" s="24"/>
      <c r="D714" s="130" t="s">
        <v>114</v>
      </c>
      <c r="F714" s="131" t="s">
        <v>1423</v>
      </c>
      <c r="L714" s="24"/>
      <c r="M714" s="132"/>
      <c r="T714" s="48"/>
      <c r="AT714" s="12" t="s">
        <v>114</v>
      </c>
      <c r="AU714" s="12" t="s">
        <v>75</v>
      </c>
    </row>
    <row r="715" spans="2:65" s="1" customFormat="1" ht="24.2" customHeight="1">
      <c r="B715" s="117"/>
      <c r="C715" s="118" t="s">
        <v>1424</v>
      </c>
      <c r="D715" s="118" t="s">
        <v>108</v>
      </c>
      <c r="E715" s="119" t="s">
        <v>1425</v>
      </c>
      <c r="F715" s="120" t="s">
        <v>1426</v>
      </c>
      <c r="G715" s="121" t="s">
        <v>128</v>
      </c>
      <c r="H715" s="122">
        <v>1</v>
      </c>
      <c r="I715" s="123">
        <v>10495.29</v>
      </c>
      <c r="J715" s="123">
        <f>ROUND(I715*H715,2)</f>
        <v>10495.29</v>
      </c>
      <c r="K715" s="120" t="s">
        <v>112</v>
      </c>
      <c r="L715" s="24"/>
      <c r="M715" s="124" t="s">
        <v>1</v>
      </c>
      <c r="N715" s="125" t="s">
        <v>35</v>
      </c>
      <c r="O715" s="126">
        <v>4.8630000000000004</v>
      </c>
      <c r="P715" s="126">
        <f>O715*H715</f>
        <v>4.8630000000000004</v>
      </c>
      <c r="Q715" s="126">
        <v>0</v>
      </c>
      <c r="R715" s="126">
        <f>Q715*H715</f>
        <v>0</v>
      </c>
      <c r="S715" s="126">
        <v>0</v>
      </c>
      <c r="T715" s="127">
        <f>S715*H715</f>
        <v>0</v>
      </c>
      <c r="AR715" s="128" t="s">
        <v>106</v>
      </c>
      <c r="AT715" s="128" t="s">
        <v>108</v>
      </c>
      <c r="AU715" s="128" t="s">
        <v>75</v>
      </c>
      <c r="AY715" s="12" t="s">
        <v>107</v>
      </c>
      <c r="BE715" s="129">
        <f>IF(N715="základní",J715,0)</f>
        <v>10495.29</v>
      </c>
      <c r="BF715" s="129">
        <f>IF(N715="snížená",J715,0)</f>
        <v>0</v>
      </c>
      <c r="BG715" s="129">
        <f>IF(N715="zákl. přenesená",J715,0)</f>
        <v>0</v>
      </c>
      <c r="BH715" s="129">
        <f>IF(N715="sníž. přenesená",J715,0)</f>
        <v>0</v>
      </c>
      <c r="BI715" s="129">
        <f>IF(N715="nulová",J715,0)</f>
        <v>0</v>
      </c>
      <c r="BJ715" s="12" t="s">
        <v>75</v>
      </c>
      <c r="BK715" s="129">
        <f>ROUND(I715*H715,2)</f>
        <v>10495.29</v>
      </c>
      <c r="BL715" s="12" t="s">
        <v>106</v>
      </c>
      <c r="BM715" s="128" t="s">
        <v>1427</v>
      </c>
    </row>
    <row r="716" spans="2:65" s="1" customFormat="1" ht="19.5">
      <c r="B716" s="24"/>
      <c r="D716" s="130" t="s">
        <v>114</v>
      </c>
      <c r="F716" s="131" t="s">
        <v>1428</v>
      </c>
      <c r="L716" s="24"/>
      <c r="M716" s="132"/>
      <c r="T716" s="48"/>
      <c r="AT716" s="12" t="s">
        <v>114</v>
      </c>
      <c r="AU716" s="12" t="s">
        <v>75</v>
      </c>
    </row>
    <row r="717" spans="2:65" s="1" customFormat="1" ht="24.2" customHeight="1">
      <c r="B717" s="117"/>
      <c r="C717" s="118" t="s">
        <v>1429</v>
      </c>
      <c r="D717" s="118" t="s">
        <v>108</v>
      </c>
      <c r="E717" s="119" t="s">
        <v>1430</v>
      </c>
      <c r="F717" s="120" t="s">
        <v>1431</v>
      </c>
      <c r="G717" s="121" t="s">
        <v>128</v>
      </c>
      <c r="H717" s="122">
        <v>27</v>
      </c>
      <c r="I717" s="123">
        <v>15469.12</v>
      </c>
      <c r="J717" s="123">
        <f>ROUND(I717*H717,2)</f>
        <v>417666.24</v>
      </c>
      <c r="K717" s="120" t="s">
        <v>112</v>
      </c>
      <c r="L717" s="24"/>
      <c r="M717" s="124" t="s">
        <v>1</v>
      </c>
      <c r="N717" s="125" t="s">
        <v>35</v>
      </c>
      <c r="O717" s="126">
        <v>7.5869999999999997</v>
      </c>
      <c r="P717" s="126">
        <f>O717*H717</f>
        <v>204.84899999999999</v>
      </c>
      <c r="Q717" s="126">
        <v>0</v>
      </c>
      <c r="R717" s="126">
        <f>Q717*H717</f>
        <v>0</v>
      </c>
      <c r="S717" s="126">
        <v>0</v>
      </c>
      <c r="T717" s="127">
        <f>S717*H717</f>
        <v>0</v>
      </c>
      <c r="AR717" s="128" t="s">
        <v>106</v>
      </c>
      <c r="AT717" s="128" t="s">
        <v>108</v>
      </c>
      <c r="AU717" s="128" t="s">
        <v>75</v>
      </c>
      <c r="AY717" s="12" t="s">
        <v>107</v>
      </c>
      <c r="BE717" s="129">
        <f>IF(N717="základní",J717,0)</f>
        <v>417666.24</v>
      </c>
      <c r="BF717" s="129">
        <f>IF(N717="snížená",J717,0)</f>
        <v>0</v>
      </c>
      <c r="BG717" s="129">
        <f>IF(N717="zákl. přenesená",J717,0)</f>
        <v>0</v>
      </c>
      <c r="BH717" s="129">
        <f>IF(N717="sníž. přenesená",J717,0)</f>
        <v>0</v>
      </c>
      <c r="BI717" s="129">
        <f>IF(N717="nulová",J717,0)</f>
        <v>0</v>
      </c>
      <c r="BJ717" s="12" t="s">
        <v>75</v>
      </c>
      <c r="BK717" s="129">
        <f>ROUND(I717*H717,2)</f>
        <v>417666.24</v>
      </c>
      <c r="BL717" s="12" t="s">
        <v>106</v>
      </c>
      <c r="BM717" s="128" t="s">
        <v>1432</v>
      </c>
    </row>
    <row r="718" spans="2:65" s="1" customFormat="1" ht="19.5">
      <c r="B718" s="24"/>
      <c r="D718" s="130" t="s">
        <v>114</v>
      </c>
      <c r="F718" s="131" t="s">
        <v>1433</v>
      </c>
      <c r="L718" s="24"/>
      <c r="M718" s="132"/>
      <c r="T718" s="48"/>
      <c r="AT718" s="12" t="s">
        <v>114</v>
      </c>
      <c r="AU718" s="12" t="s">
        <v>75</v>
      </c>
    </row>
    <row r="719" spans="2:65" s="1" customFormat="1" ht="16.5" customHeight="1">
      <c r="B719" s="117"/>
      <c r="C719" s="118" t="s">
        <v>1434</v>
      </c>
      <c r="D719" s="118" t="s">
        <v>108</v>
      </c>
      <c r="E719" s="119" t="s">
        <v>1435</v>
      </c>
      <c r="F719" s="120" t="s">
        <v>1436</v>
      </c>
      <c r="G719" s="121" t="s">
        <v>128</v>
      </c>
      <c r="H719" s="122">
        <v>39</v>
      </c>
      <c r="I719" s="123">
        <v>15969.68</v>
      </c>
      <c r="J719" s="123">
        <f>ROUND(I719*H719,2)</f>
        <v>622817.52</v>
      </c>
      <c r="K719" s="120" t="s">
        <v>112</v>
      </c>
      <c r="L719" s="24"/>
      <c r="M719" s="124" t="s">
        <v>1</v>
      </c>
      <c r="N719" s="125" t="s">
        <v>35</v>
      </c>
      <c r="O719" s="126">
        <v>7.8680000000000003</v>
      </c>
      <c r="P719" s="126">
        <f>O719*H719</f>
        <v>306.85200000000003</v>
      </c>
      <c r="Q719" s="126">
        <v>0</v>
      </c>
      <c r="R719" s="126">
        <f>Q719*H719</f>
        <v>0</v>
      </c>
      <c r="S719" s="126">
        <v>0</v>
      </c>
      <c r="T719" s="127">
        <f>S719*H719</f>
        <v>0</v>
      </c>
      <c r="AR719" s="128" t="s">
        <v>106</v>
      </c>
      <c r="AT719" s="128" t="s">
        <v>108</v>
      </c>
      <c r="AU719" s="128" t="s">
        <v>75</v>
      </c>
      <c r="AY719" s="12" t="s">
        <v>107</v>
      </c>
      <c r="BE719" s="129">
        <f>IF(N719="základní",J719,0)</f>
        <v>622817.52</v>
      </c>
      <c r="BF719" s="129">
        <f>IF(N719="snížená",J719,0)</f>
        <v>0</v>
      </c>
      <c r="BG719" s="129">
        <f>IF(N719="zákl. přenesená",J719,0)</f>
        <v>0</v>
      </c>
      <c r="BH719" s="129">
        <f>IF(N719="sníž. přenesená",J719,0)</f>
        <v>0</v>
      </c>
      <c r="BI719" s="129">
        <f>IF(N719="nulová",J719,0)</f>
        <v>0</v>
      </c>
      <c r="BJ719" s="12" t="s">
        <v>75</v>
      </c>
      <c r="BK719" s="129">
        <f>ROUND(I719*H719,2)</f>
        <v>622817.52</v>
      </c>
      <c r="BL719" s="12" t="s">
        <v>106</v>
      </c>
      <c r="BM719" s="128" t="s">
        <v>1437</v>
      </c>
    </row>
    <row r="720" spans="2:65" s="1" customFormat="1" ht="11.25">
      <c r="B720" s="24"/>
      <c r="D720" s="130" t="s">
        <v>114</v>
      </c>
      <c r="F720" s="131" t="s">
        <v>1436</v>
      </c>
      <c r="L720" s="24"/>
      <c r="M720" s="132"/>
      <c r="T720" s="48"/>
      <c r="AT720" s="12" t="s">
        <v>114</v>
      </c>
      <c r="AU720" s="12" t="s">
        <v>75</v>
      </c>
    </row>
    <row r="721" spans="2:65" s="1" customFormat="1" ht="16.5" customHeight="1">
      <c r="B721" s="117"/>
      <c r="C721" s="118" t="s">
        <v>1438</v>
      </c>
      <c r="D721" s="118" t="s">
        <v>108</v>
      </c>
      <c r="E721" s="119" t="s">
        <v>1439</v>
      </c>
      <c r="F721" s="120" t="s">
        <v>1440</v>
      </c>
      <c r="G721" s="121" t="s">
        <v>128</v>
      </c>
      <c r="H721" s="122">
        <v>52</v>
      </c>
      <c r="I721" s="123">
        <v>7781.17</v>
      </c>
      <c r="J721" s="123">
        <f>ROUND(I721*H721,2)</f>
        <v>404620.84</v>
      </c>
      <c r="K721" s="120" t="s">
        <v>112</v>
      </c>
      <c r="L721" s="24"/>
      <c r="M721" s="124" t="s">
        <v>1</v>
      </c>
      <c r="N721" s="125" t="s">
        <v>35</v>
      </c>
      <c r="O721" s="126">
        <v>3.109</v>
      </c>
      <c r="P721" s="126">
        <f>O721*H721</f>
        <v>161.66800000000001</v>
      </c>
      <c r="Q721" s="126">
        <v>0</v>
      </c>
      <c r="R721" s="126">
        <f>Q721*H721</f>
        <v>0</v>
      </c>
      <c r="S721" s="126">
        <v>0</v>
      </c>
      <c r="T721" s="127">
        <f>S721*H721</f>
        <v>0</v>
      </c>
      <c r="AR721" s="128" t="s">
        <v>106</v>
      </c>
      <c r="AT721" s="128" t="s">
        <v>108</v>
      </c>
      <c r="AU721" s="128" t="s">
        <v>75</v>
      </c>
      <c r="AY721" s="12" t="s">
        <v>107</v>
      </c>
      <c r="BE721" s="129">
        <f>IF(N721="základní",J721,0)</f>
        <v>404620.84</v>
      </c>
      <c r="BF721" s="129">
        <f>IF(N721="snížená",J721,0)</f>
        <v>0</v>
      </c>
      <c r="BG721" s="129">
        <f>IF(N721="zákl. přenesená",J721,0)</f>
        <v>0</v>
      </c>
      <c r="BH721" s="129">
        <f>IF(N721="sníž. přenesená",J721,0)</f>
        <v>0</v>
      </c>
      <c r="BI721" s="129">
        <f>IF(N721="nulová",J721,0)</f>
        <v>0</v>
      </c>
      <c r="BJ721" s="12" t="s">
        <v>75</v>
      </c>
      <c r="BK721" s="129">
        <f>ROUND(I721*H721,2)</f>
        <v>404620.84</v>
      </c>
      <c r="BL721" s="12" t="s">
        <v>106</v>
      </c>
      <c r="BM721" s="128" t="s">
        <v>1441</v>
      </c>
    </row>
    <row r="722" spans="2:65" s="1" customFormat="1" ht="11.25">
      <c r="B722" s="24"/>
      <c r="D722" s="130" t="s">
        <v>114</v>
      </c>
      <c r="F722" s="131" t="s">
        <v>1440</v>
      </c>
      <c r="L722" s="24"/>
      <c r="M722" s="132"/>
      <c r="T722" s="48"/>
      <c r="AT722" s="12" t="s">
        <v>114</v>
      </c>
      <c r="AU722" s="12" t="s">
        <v>75</v>
      </c>
    </row>
    <row r="723" spans="2:65" s="1" customFormat="1" ht="24.2" customHeight="1">
      <c r="B723" s="117"/>
      <c r="C723" s="118" t="s">
        <v>1442</v>
      </c>
      <c r="D723" s="118" t="s">
        <v>108</v>
      </c>
      <c r="E723" s="119" t="s">
        <v>1443</v>
      </c>
      <c r="F723" s="120" t="s">
        <v>1444</v>
      </c>
      <c r="G723" s="121" t="s">
        <v>128</v>
      </c>
      <c r="H723" s="122">
        <v>7</v>
      </c>
      <c r="I723" s="123">
        <v>5701.85</v>
      </c>
      <c r="J723" s="123">
        <f>ROUND(I723*H723,2)</f>
        <v>39912.949999999997</v>
      </c>
      <c r="K723" s="120" t="s">
        <v>112</v>
      </c>
      <c r="L723" s="24"/>
      <c r="M723" s="124" t="s">
        <v>1</v>
      </c>
      <c r="N723" s="125" t="s">
        <v>35</v>
      </c>
      <c r="O723" s="126">
        <v>1.994</v>
      </c>
      <c r="P723" s="126">
        <f>O723*H723</f>
        <v>13.958</v>
      </c>
      <c r="Q723" s="126">
        <v>0</v>
      </c>
      <c r="R723" s="126">
        <f>Q723*H723</f>
        <v>0</v>
      </c>
      <c r="S723" s="126">
        <v>0</v>
      </c>
      <c r="T723" s="127">
        <f>S723*H723</f>
        <v>0</v>
      </c>
      <c r="AR723" s="128" t="s">
        <v>106</v>
      </c>
      <c r="AT723" s="128" t="s">
        <v>108</v>
      </c>
      <c r="AU723" s="128" t="s">
        <v>75</v>
      </c>
      <c r="AY723" s="12" t="s">
        <v>107</v>
      </c>
      <c r="BE723" s="129">
        <f>IF(N723="základní",J723,0)</f>
        <v>39912.949999999997</v>
      </c>
      <c r="BF723" s="129">
        <f>IF(N723="snížená",J723,0)</f>
        <v>0</v>
      </c>
      <c r="BG723" s="129">
        <f>IF(N723="zákl. přenesená",J723,0)</f>
        <v>0</v>
      </c>
      <c r="BH723" s="129">
        <f>IF(N723="sníž. přenesená",J723,0)</f>
        <v>0</v>
      </c>
      <c r="BI723" s="129">
        <f>IF(N723="nulová",J723,0)</f>
        <v>0</v>
      </c>
      <c r="BJ723" s="12" t="s">
        <v>75</v>
      </c>
      <c r="BK723" s="129">
        <f>ROUND(I723*H723,2)</f>
        <v>39912.949999999997</v>
      </c>
      <c r="BL723" s="12" t="s">
        <v>106</v>
      </c>
      <c r="BM723" s="128" t="s">
        <v>1445</v>
      </c>
    </row>
    <row r="724" spans="2:65" s="1" customFormat="1" ht="11.25">
      <c r="B724" s="24"/>
      <c r="D724" s="130" t="s">
        <v>114</v>
      </c>
      <c r="F724" s="131" t="s">
        <v>1444</v>
      </c>
      <c r="L724" s="24"/>
      <c r="M724" s="132"/>
      <c r="T724" s="48"/>
      <c r="AT724" s="12" t="s">
        <v>114</v>
      </c>
      <c r="AU724" s="12" t="s">
        <v>75</v>
      </c>
    </row>
    <row r="725" spans="2:65" s="1" customFormat="1" ht="21.75" customHeight="1">
      <c r="B725" s="117"/>
      <c r="C725" s="118" t="s">
        <v>1446</v>
      </c>
      <c r="D725" s="118" t="s">
        <v>108</v>
      </c>
      <c r="E725" s="119" t="s">
        <v>1447</v>
      </c>
      <c r="F725" s="120" t="s">
        <v>1448</v>
      </c>
      <c r="G725" s="121" t="s">
        <v>128</v>
      </c>
      <c r="H725" s="122">
        <v>210</v>
      </c>
      <c r="I725" s="123">
        <v>5805.06</v>
      </c>
      <c r="J725" s="123">
        <f>ROUND(I725*H725,2)</f>
        <v>1219062.6000000001</v>
      </c>
      <c r="K725" s="120" t="s">
        <v>112</v>
      </c>
      <c r="L725" s="24"/>
      <c r="M725" s="124" t="s">
        <v>1</v>
      </c>
      <c r="N725" s="125" t="s">
        <v>35</v>
      </c>
      <c r="O725" s="126">
        <v>3.2269999999999999</v>
      </c>
      <c r="P725" s="126">
        <f>O725*H725</f>
        <v>677.67</v>
      </c>
      <c r="Q725" s="126">
        <v>0</v>
      </c>
      <c r="R725" s="126">
        <f>Q725*H725</f>
        <v>0</v>
      </c>
      <c r="S725" s="126">
        <v>0</v>
      </c>
      <c r="T725" s="127">
        <f>S725*H725</f>
        <v>0</v>
      </c>
      <c r="AR725" s="128" t="s">
        <v>106</v>
      </c>
      <c r="AT725" s="128" t="s">
        <v>108</v>
      </c>
      <c r="AU725" s="128" t="s">
        <v>75</v>
      </c>
      <c r="AY725" s="12" t="s">
        <v>107</v>
      </c>
      <c r="BE725" s="129">
        <f>IF(N725="základní",J725,0)</f>
        <v>1219062.6000000001</v>
      </c>
      <c r="BF725" s="129">
        <f>IF(N725="snížená",J725,0)</f>
        <v>0</v>
      </c>
      <c r="BG725" s="129">
        <f>IF(N725="zákl. přenesená",J725,0)</f>
        <v>0</v>
      </c>
      <c r="BH725" s="129">
        <f>IF(N725="sníž. přenesená",J725,0)</f>
        <v>0</v>
      </c>
      <c r="BI725" s="129">
        <f>IF(N725="nulová",J725,0)</f>
        <v>0</v>
      </c>
      <c r="BJ725" s="12" t="s">
        <v>75</v>
      </c>
      <c r="BK725" s="129">
        <f>ROUND(I725*H725,2)</f>
        <v>1219062.6000000001</v>
      </c>
      <c r="BL725" s="12" t="s">
        <v>106</v>
      </c>
      <c r="BM725" s="128" t="s">
        <v>1449</v>
      </c>
    </row>
    <row r="726" spans="2:65" s="1" customFormat="1" ht="19.5">
      <c r="B726" s="24"/>
      <c r="D726" s="130" t="s">
        <v>114</v>
      </c>
      <c r="F726" s="131" t="s">
        <v>1450</v>
      </c>
      <c r="L726" s="24"/>
      <c r="M726" s="132"/>
      <c r="T726" s="48"/>
      <c r="AT726" s="12" t="s">
        <v>114</v>
      </c>
      <c r="AU726" s="12" t="s">
        <v>75</v>
      </c>
    </row>
    <row r="727" spans="2:65" s="1" customFormat="1" ht="21.75" customHeight="1">
      <c r="B727" s="117"/>
      <c r="C727" s="118" t="s">
        <v>1451</v>
      </c>
      <c r="D727" s="118" t="s">
        <v>108</v>
      </c>
      <c r="E727" s="119" t="s">
        <v>1452</v>
      </c>
      <c r="F727" s="120" t="s">
        <v>1453</v>
      </c>
      <c r="G727" s="121" t="s">
        <v>128</v>
      </c>
      <c r="H727" s="122">
        <v>6</v>
      </c>
      <c r="I727" s="123">
        <v>8292.4699999999993</v>
      </c>
      <c r="J727" s="123">
        <f>ROUND(I727*H727,2)</f>
        <v>49754.82</v>
      </c>
      <c r="K727" s="120" t="s">
        <v>112</v>
      </c>
      <c r="L727" s="24"/>
      <c r="M727" s="124" t="s">
        <v>1</v>
      </c>
      <c r="N727" s="125" t="s">
        <v>35</v>
      </c>
      <c r="O727" s="126">
        <v>3.2829999999999999</v>
      </c>
      <c r="P727" s="126">
        <f>O727*H727</f>
        <v>19.698</v>
      </c>
      <c r="Q727" s="126">
        <v>0</v>
      </c>
      <c r="R727" s="126">
        <f>Q727*H727</f>
        <v>0</v>
      </c>
      <c r="S727" s="126">
        <v>0</v>
      </c>
      <c r="T727" s="127">
        <f>S727*H727</f>
        <v>0</v>
      </c>
      <c r="AR727" s="128" t="s">
        <v>106</v>
      </c>
      <c r="AT727" s="128" t="s">
        <v>108</v>
      </c>
      <c r="AU727" s="128" t="s">
        <v>75</v>
      </c>
      <c r="AY727" s="12" t="s">
        <v>107</v>
      </c>
      <c r="BE727" s="129">
        <f>IF(N727="základní",J727,0)</f>
        <v>49754.82</v>
      </c>
      <c r="BF727" s="129">
        <f>IF(N727="snížená",J727,0)</f>
        <v>0</v>
      </c>
      <c r="BG727" s="129">
        <f>IF(N727="zákl. přenesená",J727,0)</f>
        <v>0</v>
      </c>
      <c r="BH727" s="129">
        <f>IF(N727="sníž. přenesená",J727,0)</f>
        <v>0</v>
      </c>
      <c r="BI727" s="129">
        <f>IF(N727="nulová",J727,0)</f>
        <v>0</v>
      </c>
      <c r="BJ727" s="12" t="s">
        <v>75</v>
      </c>
      <c r="BK727" s="129">
        <f>ROUND(I727*H727,2)</f>
        <v>49754.82</v>
      </c>
      <c r="BL727" s="12" t="s">
        <v>106</v>
      </c>
      <c r="BM727" s="128" t="s">
        <v>1454</v>
      </c>
    </row>
    <row r="728" spans="2:65" s="1" customFormat="1" ht="19.5">
      <c r="B728" s="24"/>
      <c r="D728" s="130" t="s">
        <v>114</v>
      </c>
      <c r="F728" s="131" t="s">
        <v>1455</v>
      </c>
      <c r="L728" s="24"/>
      <c r="M728" s="132"/>
      <c r="T728" s="48"/>
      <c r="AT728" s="12" t="s">
        <v>114</v>
      </c>
      <c r="AU728" s="12" t="s">
        <v>75</v>
      </c>
    </row>
    <row r="729" spans="2:65" s="1" customFormat="1" ht="16.5" customHeight="1">
      <c r="B729" s="117"/>
      <c r="C729" s="118" t="s">
        <v>1456</v>
      </c>
      <c r="D729" s="118" t="s">
        <v>108</v>
      </c>
      <c r="E729" s="119" t="s">
        <v>1457</v>
      </c>
      <c r="F729" s="120" t="s">
        <v>1458</v>
      </c>
      <c r="G729" s="121" t="s">
        <v>128</v>
      </c>
      <c r="H729" s="122">
        <v>1</v>
      </c>
      <c r="I729" s="123">
        <v>4468.2299999999996</v>
      </c>
      <c r="J729" s="123">
        <f>ROUND(I729*H729,2)</f>
        <v>4468.2299999999996</v>
      </c>
      <c r="K729" s="120" t="s">
        <v>112</v>
      </c>
      <c r="L729" s="24"/>
      <c r="M729" s="124" t="s">
        <v>1</v>
      </c>
      <c r="N729" s="125" t="s">
        <v>35</v>
      </c>
      <c r="O729" s="126">
        <v>2.25</v>
      </c>
      <c r="P729" s="126">
        <f>O729*H729</f>
        <v>2.25</v>
      </c>
      <c r="Q729" s="126">
        <v>0</v>
      </c>
      <c r="R729" s="126">
        <f>Q729*H729</f>
        <v>0</v>
      </c>
      <c r="S729" s="126">
        <v>0</v>
      </c>
      <c r="T729" s="127">
        <f>S729*H729</f>
        <v>0</v>
      </c>
      <c r="AR729" s="128" t="s">
        <v>106</v>
      </c>
      <c r="AT729" s="128" t="s">
        <v>108</v>
      </c>
      <c r="AU729" s="128" t="s">
        <v>75</v>
      </c>
      <c r="AY729" s="12" t="s">
        <v>107</v>
      </c>
      <c r="BE729" s="129">
        <f>IF(N729="základní",J729,0)</f>
        <v>4468.2299999999996</v>
      </c>
      <c r="BF729" s="129">
        <f>IF(N729="snížená",J729,0)</f>
        <v>0</v>
      </c>
      <c r="BG729" s="129">
        <f>IF(N729="zákl. přenesená",J729,0)</f>
        <v>0</v>
      </c>
      <c r="BH729" s="129">
        <f>IF(N729="sníž. přenesená",J729,0)</f>
        <v>0</v>
      </c>
      <c r="BI729" s="129">
        <f>IF(N729="nulová",J729,0)</f>
        <v>0</v>
      </c>
      <c r="BJ729" s="12" t="s">
        <v>75</v>
      </c>
      <c r="BK729" s="129">
        <f>ROUND(I729*H729,2)</f>
        <v>4468.2299999999996</v>
      </c>
      <c r="BL729" s="12" t="s">
        <v>106</v>
      </c>
      <c r="BM729" s="128" t="s">
        <v>1459</v>
      </c>
    </row>
    <row r="730" spans="2:65" s="1" customFormat="1" ht="19.5">
      <c r="B730" s="24"/>
      <c r="D730" s="130" t="s">
        <v>114</v>
      </c>
      <c r="F730" s="131" t="s">
        <v>1460</v>
      </c>
      <c r="L730" s="24"/>
      <c r="M730" s="132"/>
      <c r="T730" s="48"/>
      <c r="AT730" s="12" t="s">
        <v>114</v>
      </c>
      <c r="AU730" s="12" t="s">
        <v>75</v>
      </c>
    </row>
    <row r="731" spans="2:65" s="1" customFormat="1" ht="21.75" customHeight="1">
      <c r="B731" s="117"/>
      <c r="C731" s="118" t="s">
        <v>1461</v>
      </c>
      <c r="D731" s="118" t="s">
        <v>108</v>
      </c>
      <c r="E731" s="119" t="s">
        <v>1462</v>
      </c>
      <c r="F731" s="120" t="s">
        <v>1463</v>
      </c>
      <c r="G731" s="121" t="s">
        <v>128</v>
      </c>
      <c r="H731" s="122">
        <v>52</v>
      </c>
      <c r="I731" s="123">
        <v>14387.17</v>
      </c>
      <c r="J731" s="123">
        <f>ROUND(I731*H731,2)</f>
        <v>748132.84</v>
      </c>
      <c r="K731" s="120" t="s">
        <v>112</v>
      </c>
      <c r="L731" s="24"/>
      <c r="M731" s="124" t="s">
        <v>1</v>
      </c>
      <c r="N731" s="125" t="s">
        <v>35</v>
      </c>
      <c r="O731" s="126">
        <v>7.056</v>
      </c>
      <c r="P731" s="126">
        <f>O731*H731</f>
        <v>366.91199999999998</v>
      </c>
      <c r="Q731" s="126">
        <v>0</v>
      </c>
      <c r="R731" s="126">
        <f>Q731*H731</f>
        <v>0</v>
      </c>
      <c r="S731" s="126">
        <v>0</v>
      </c>
      <c r="T731" s="127">
        <f>S731*H731</f>
        <v>0</v>
      </c>
      <c r="AR731" s="128" t="s">
        <v>106</v>
      </c>
      <c r="AT731" s="128" t="s">
        <v>108</v>
      </c>
      <c r="AU731" s="128" t="s">
        <v>75</v>
      </c>
      <c r="AY731" s="12" t="s">
        <v>107</v>
      </c>
      <c r="BE731" s="129">
        <f>IF(N731="základní",J731,0)</f>
        <v>748132.84</v>
      </c>
      <c r="BF731" s="129">
        <f>IF(N731="snížená",J731,0)</f>
        <v>0</v>
      </c>
      <c r="BG731" s="129">
        <f>IF(N731="zákl. přenesená",J731,0)</f>
        <v>0</v>
      </c>
      <c r="BH731" s="129">
        <f>IF(N731="sníž. přenesená",J731,0)</f>
        <v>0</v>
      </c>
      <c r="BI731" s="129">
        <f>IF(N731="nulová",J731,0)</f>
        <v>0</v>
      </c>
      <c r="BJ731" s="12" t="s">
        <v>75</v>
      </c>
      <c r="BK731" s="129">
        <f>ROUND(I731*H731,2)</f>
        <v>748132.84</v>
      </c>
      <c r="BL731" s="12" t="s">
        <v>106</v>
      </c>
      <c r="BM731" s="128" t="s">
        <v>1464</v>
      </c>
    </row>
    <row r="732" spans="2:65" s="1" customFormat="1" ht="19.5">
      <c r="B732" s="24"/>
      <c r="D732" s="130" t="s">
        <v>114</v>
      </c>
      <c r="F732" s="131" t="s">
        <v>1465</v>
      </c>
      <c r="L732" s="24"/>
      <c r="M732" s="132"/>
      <c r="T732" s="48"/>
      <c r="AT732" s="12" t="s">
        <v>114</v>
      </c>
      <c r="AU732" s="12" t="s">
        <v>75</v>
      </c>
    </row>
    <row r="733" spans="2:65" s="1" customFormat="1" ht="24.2" customHeight="1">
      <c r="B733" s="117"/>
      <c r="C733" s="118" t="s">
        <v>1466</v>
      </c>
      <c r="D733" s="118" t="s">
        <v>108</v>
      </c>
      <c r="E733" s="119" t="s">
        <v>1467</v>
      </c>
      <c r="F733" s="120" t="s">
        <v>1468</v>
      </c>
      <c r="G733" s="121" t="s">
        <v>128</v>
      </c>
      <c r="H733" s="122">
        <v>2</v>
      </c>
      <c r="I733" s="123">
        <v>27000.48</v>
      </c>
      <c r="J733" s="123">
        <f>ROUND(I733*H733,2)</f>
        <v>54000.959999999999</v>
      </c>
      <c r="K733" s="120" t="s">
        <v>112</v>
      </c>
      <c r="L733" s="24"/>
      <c r="M733" s="124" t="s">
        <v>1</v>
      </c>
      <c r="N733" s="125" t="s">
        <v>35</v>
      </c>
      <c r="O733" s="126">
        <v>8.6199999999999992</v>
      </c>
      <c r="P733" s="126">
        <f>O733*H733</f>
        <v>17.239999999999998</v>
      </c>
      <c r="Q733" s="126">
        <v>0</v>
      </c>
      <c r="R733" s="126">
        <f>Q733*H733</f>
        <v>0</v>
      </c>
      <c r="S733" s="126">
        <v>0</v>
      </c>
      <c r="T733" s="127">
        <f>S733*H733</f>
        <v>0</v>
      </c>
      <c r="AR733" s="128" t="s">
        <v>106</v>
      </c>
      <c r="AT733" s="128" t="s">
        <v>108</v>
      </c>
      <c r="AU733" s="128" t="s">
        <v>75</v>
      </c>
      <c r="AY733" s="12" t="s">
        <v>107</v>
      </c>
      <c r="BE733" s="129">
        <f>IF(N733="základní",J733,0)</f>
        <v>54000.959999999999</v>
      </c>
      <c r="BF733" s="129">
        <f>IF(N733="snížená",J733,0)</f>
        <v>0</v>
      </c>
      <c r="BG733" s="129">
        <f>IF(N733="zákl. přenesená",J733,0)</f>
        <v>0</v>
      </c>
      <c r="BH733" s="129">
        <f>IF(N733="sníž. přenesená",J733,0)</f>
        <v>0</v>
      </c>
      <c r="BI733" s="129">
        <f>IF(N733="nulová",J733,0)</f>
        <v>0</v>
      </c>
      <c r="BJ733" s="12" t="s">
        <v>75</v>
      </c>
      <c r="BK733" s="129">
        <f>ROUND(I733*H733,2)</f>
        <v>54000.959999999999</v>
      </c>
      <c r="BL733" s="12" t="s">
        <v>106</v>
      </c>
      <c r="BM733" s="128" t="s">
        <v>1469</v>
      </c>
    </row>
    <row r="734" spans="2:65" s="1" customFormat="1" ht="29.25">
      <c r="B734" s="24"/>
      <c r="D734" s="130" t="s">
        <v>114</v>
      </c>
      <c r="F734" s="131" t="s">
        <v>1470</v>
      </c>
      <c r="L734" s="24"/>
      <c r="M734" s="132"/>
      <c r="T734" s="48"/>
      <c r="AT734" s="12" t="s">
        <v>114</v>
      </c>
      <c r="AU734" s="12" t="s">
        <v>75</v>
      </c>
    </row>
    <row r="735" spans="2:65" s="1" customFormat="1" ht="24.2" customHeight="1">
      <c r="B735" s="117"/>
      <c r="C735" s="118" t="s">
        <v>1471</v>
      </c>
      <c r="D735" s="118" t="s">
        <v>108</v>
      </c>
      <c r="E735" s="119" t="s">
        <v>1472</v>
      </c>
      <c r="F735" s="120" t="s">
        <v>1473</v>
      </c>
      <c r="G735" s="121" t="s">
        <v>128</v>
      </c>
      <c r="H735" s="122">
        <v>98</v>
      </c>
      <c r="I735" s="123">
        <v>10486.82</v>
      </c>
      <c r="J735" s="123">
        <f>ROUND(I735*H735,2)</f>
        <v>1027708.36</v>
      </c>
      <c r="K735" s="120" t="s">
        <v>112</v>
      </c>
      <c r="L735" s="24"/>
      <c r="M735" s="124" t="s">
        <v>1</v>
      </c>
      <c r="N735" s="125" t="s">
        <v>35</v>
      </c>
      <c r="O735" s="126">
        <v>5.48</v>
      </c>
      <c r="P735" s="126">
        <f>O735*H735</f>
        <v>537.04000000000008</v>
      </c>
      <c r="Q735" s="126">
        <v>0</v>
      </c>
      <c r="R735" s="126">
        <f>Q735*H735</f>
        <v>0</v>
      </c>
      <c r="S735" s="126">
        <v>0</v>
      </c>
      <c r="T735" s="127">
        <f>S735*H735</f>
        <v>0</v>
      </c>
      <c r="AR735" s="128" t="s">
        <v>106</v>
      </c>
      <c r="AT735" s="128" t="s">
        <v>108</v>
      </c>
      <c r="AU735" s="128" t="s">
        <v>75</v>
      </c>
      <c r="AY735" s="12" t="s">
        <v>107</v>
      </c>
      <c r="BE735" s="129">
        <f>IF(N735="základní",J735,0)</f>
        <v>1027708.36</v>
      </c>
      <c r="BF735" s="129">
        <f>IF(N735="snížená",J735,0)</f>
        <v>0</v>
      </c>
      <c r="BG735" s="129">
        <f>IF(N735="zákl. přenesená",J735,0)</f>
        <v>0</v>
      </c>
      <c r="BH735" s="129">
        <f>IF(N735="sníž. přenesená",J735,0)</f>
        <v>0</v>
      </c>
      <c r="BI735" s="129">
        <f>IF(N735="nulová",J735,0)</f>
        <v>0</v>
      </c>
      <c r="BJ735" s="12" t="s">
        <v>75</v>
      </c>
      <c r="BK735" s="129">
        <f>ROUND(I735*H735,2)</f>
        <v>1027708.36</v>
      </c>
      <c r="BL735" s="12" t="s">
        <v>106</v>
      </c>
      <c r="BM735" s="128" t="s">
        <v>1474</v>
      </c>
    </row>
    <row r="736" spans="2:65" s="1" customFormat="1" ht="29.25">
      <c r="B736" s="24"/>
      <c r="D736" s="130" t="s">
        <v>114</v>
      </c>
      <c r="F736" s="131" t="s">
        <v>1475</v>
      </c>
      <c r="L736" s="24"/>
      <c r="M736" s="132"/>
      <c r="T736" s="48"/>
      <c r="AT736" s="12" t="s">
        <v>114</v>
      </c>
      <c r="AU736" s="12" t="s">
        <v>75</v>
      </c>
    </row>
    <row r="737" spans="2:65" s="1" customFormat="1" ht="24.2" customHeight="1">
      <c r="B737" s="117"/>
      <c r="C737" s="118" t="s">
        <v>1476</v>
      </c>
      <c r="D737" s="118" t="s">
        <v>108</v>
      </c>
      <c r="E737" s="119" t="s">
        <v>1477</v>
      </c>
      <c r="F737" s="120" t="s">
        <v>1478</v>
      </c>
      <c r="G737" s="121" t="s">
        <v>128</v>
      </c>
      <c r="H737" s="122">
        <v>13</v>
      </c>
      <c r="I737" s="123">
        <v>11219.52</v>
      </c>
      <c r="J737" s="123">
        <f>ROUND(I737*H737,2)</f>
        <v>145853.76000000001</v>
      </c>
      <c r="K737" s="120" t="s">
        <v>112</v>
      </c>
      <c r="L737" s="24"/>
      <c r="M737" s="124" t="s">
        <v>1</v>
      </c>
      <c r="N737" s="125" t="s">
        <v>35</v>
      </c>
      <c r="O737" s="126">
        <v>4.3109999999999999</v>
      </c>
      <c r="P737" s="126">
        <f>O737*H737</f>
        <v>56.042999999999999</v>
      </c>
      <c r="Q737" s="126">
        <v>0</v>
      </c>
      <c r="R737" s="126">
        <f>Q737*H737</f>
        <v>0</v>
      </c>
      <c r="S737" s="126">
        <v>0</v>
      </c>
      <c r="T737" s="127">
        <f>S737*H737</f>
        <v>0</v>
      </c>
      <c r="AR737" s="128" t="s">
        <v>106</v>
      </c>
      <c r="AT737" s="128" t="s">
        <v>108</v>
      </c>
      <c r="AU737" s="128" t="s">
        <v>75</v>
      </c>
      <c r="AY737" s="12" t="s">
        <v>107</v>
      </c>
      <c r="BE737" s="129">
        <f>IF(N737="základní",J737,0)</f>
        <v>145853.76000000001</v>
      </c>
      <c r="BF737" s="129">
        <f>IF(N737="snížená",J737,0)</f>
        <v>0</v>
      </c>
      <c r="BG737" s="129">
        <f>IF(N737="zákl. přenesená",J737,0)</f>
        <v>0</v>
      </c>
      <c r="BH737" s="129">
        <f>IF(N737="sníž. přenesená",J737,0)</f>
        <v>0</v>
      </c>
      <c r="BI737" s="129">
        <f>IF(N737="nulová",J737,0)</f>
        <v>0</v>
      </c>
      <c r="BJ737" s="12" t="s">
        <v>75</v>
      </c>
      <c r="BK737" s="129">
        <f>ROUND(I737*H737,2)</f>
        <v>145853.76000000001</v>
      </c>
      <c r="BL737" s="12" t="s">
        <v>106</v>
      </c>
      <c r="BM737" s="128" t="s">
        <v>1479</v>
      </c>
    </row>
    <row r="738" spans="2:65" s="1" customFormat="1" ht="29.25">
      <c r="B738" s="24"/>
      <c r="D738" s="130" t="s">
        <v>114</v>
      </c>
      <c r="F738" s="131" t="s">
        <v>1480</v>
      </c>
      <c r="L738" s="24"/>
      <c r="M738" s="132"/>
      <c r="T738" s="48"/>
      <c r="AT738" s="12" t="s">
        <v>114</v>
      </c>
      <c r="AU738" s="12" t="s">
        <v>75</v>
      </c>
    </row>
    <row r="739" spans="2:65" s="1" customFormat="1" ht="24.2" customHeight="1">
      <c r="B739" s="117"/>
      <c r="C739" s="133" t="s">
        <v>1481</v>
      </c>
      <c r="D739" s="133" t="s">
        <v>125</v>
      </c>
      <c r="E739" s="134" t="s">
        <v>1482</v>
      </c>
      <c r="F739" s="135" t="s">
        <v>1483</v>
      </c>
      <c r="G739" s="136" t="s">
        <v>207</v>
      </c>
      <c r="H739" s="137">
        <v>1725</v>
      </c>
      <c r="I739" s="138">
        <v>306</v>
      </c>
      <c r="J739" s="138">
        <f>ROUND(I739*H739,2)</f>
        <v>527850</v>
      </c>
      <c r="K739" s="135" t="s">
        <v>112</v>
      </c>
      <c r="L739" s="139"/>
      <c r="M739" s="140" t="s">
        <v>1</v>
      </c>
      <c r="N739" s="141" t="s">
        <v>35</v>
      </c>
      <c r="O739" s="126">
        <v>0</v>
      </c>
      <c r="P739" s="126">
        <f>O739*H739</f>
        <v>0</v>
      </c>
      <c r="Q739" s="126">
        <v>0</v>
      </c>
      <c r="R739" s="126">
        <f>Q739*H739</f>
        <v>0</v>
      </c>
      <c r="S739" s="126">
        <v>0</v>
      </c>
      <c r="T739" s="127">
        <f>S739*H739</f>
        <v>0</v>
      </c>
      <c r="AR739" s="128" t="s">
        <v>129</v>
      </c>
      <c r="AT739" s="128" t="s">
        <v>125</v>
      </c>
      <c r="AU739" s="128" t="s">
        <v>75</v>
      </c>
      <c r="AY739" s="12" t="s">
        <v>107</v>
      </c>
      <c r="BE739" s="129">
        <f>IF(N739="základní",J739,0)</f>
        <v>527850</v>
      </c>
      <c r="BF739" s="129">
        <f>IF(N739="snížená",J739,0)</f>
        <v>0</v>
      </c>
      <c r="BG739" s="129">
        <f>IF(N739="zákl. přenesená",J739,0)</f>
        <v>0</v>
      </c>
      <c r="BH739" s="129">
        <f>IF(N739="sníž. přenesená",J739,0)</f>
        <v>0</v>
      </c>
      <c r="BI739" s="129">
        <f>IF(N739="nulová",J739,0)</f>
        <v>0</v>
      </c>
      <c r="BJ739" s="12" t="s">
        <v>75</v>
      </c>
      <c r="BK739" s="129">
        <f>ROUND(I739*H739,2)</f>
        <v>527850</v>
      </c>
      <c r="BL739" s="12" t="s">
        <v>106</v>
      </c>
      <c r="BM739" s="128" t="s">
        <v>1484</v>
      </c>
    </row>
    <row r="740" spans="2:65" s="1" customFormat="1" ht="11.25">
      <c r="B740" s="24"/>
      <c r="D740" s="130" t="s">
        <v>114</v>
      </c>
      <c r="F740" s="131" t="s">
        <v>1483</v>
      </c>
      <c r="L740" s="24"/>
      <c r="M740" s="132"/>
      <c r="T740" s="48"/>
      <c r="AT740" s="12" t="s">
        <v>114</v>
      </c>
      <c r="AU740" s="12" t="s">
        <v>75</v>
      </c>
    </row>
    <row r="741" spans="2:65" s="1" customFormat="1" ht="16.5" customHeight="1">
      <c r="B741" s="117"/>
      <c r="C741" s="133" t="s">
        <v>1485</v>
      </c>
      <c r="D741" s="133" t="s">
        <v>125</v>
      </c>
      <c r="E741" s="134" t="s">
        <v>1486</v>
      </c>
      <c r="F741" s="135" t="s">
        <v>1487</v>
      </c>
      <c r="G741" s="136" t="s">
        <v>128</v>
      </c>
      <c r="H741" s="137">
        <v>308</v>
      </c>
      <c r="I741" s="138">
        <v>32400</v>
      </c>
      <c r="J741" s="138">
        <f>ROUND(I741*H741,2)</f>
        <v>9979200</v>
      </c>
      <c r="K741" s="135" t="s">
        <v>112</v>
      </c>
      <c r="L741" s="139"/>
      <c r="M741" s="140" t="s">
        <v>1</v>
      </c>
      <c r="N741" s="141" t="s">
        <v>35</v>
      </c>
      <c r="O741" s="126">
        <v>0</v>
      </c>
      <c r="P741" s="126">
        <f>O741*H741</f>
        <v>0</v>
      </c>
      <c r="Q741" s="126">
        <v>0</v>
      </c>
      <c r="R741" s="126">
        <f>Q741*H741</f>
        <v>0</v>
      </c>
      <c r="S741" s="126">
        <v>0</v>
      </c>
      <c r="T741" s="127">
        <f>S741*H741</f>
        <v>0</v>
      </c>
      <c r="AR741" s="128" t="s">
        <v>129</v>
      </c>
      <c r="AT741" s="128" t="s">
        <v>125</v>
      </c>
      <c r="AU741" s="128" t="s">
        <v>75</v>
      </c>
      <c r="AY741" s="12" t="s">
        <v>107</v>
      </c>
      <c r="BE741" s="129">
        <f>IF(N741="základní",J741,0)</f>
        <v>9979200</v>
      </c>
      <c r="BF741" s="129">
        <f>IF(N741="snížená",J741,0)</f>
        <v>0</v>
      </c>
      <c r="BG741" s="129">
        <f>IF(N741="zákl. přenesená",J741,0)</f>
        <v>0</v>
      </c>
      <c r="BH741" s="129">
        <f>IF(N741="sníž. přenesená",J741,0)</f>
        <v>0</v>
      </c>
      <c r="BI741" s="129">
        <f>IF(N741="nulová",J741,0)</f>
        <v>0</v>
      </c>
      <c r="BJ741" s="12" t="s">
        <v>75</v>
      </c>
      <c r="BK741" s="129">
        <f>ROUND(I741*H741,2)</f>
        <v>9979200</v>
      </c>
      <c r="BL741" s="12" t="s">
        <v>106</v>
      </c>
      <c r="BM741" s="128" t="s">
        <v>1488</v>
      </c>
    </row>
    <row r="742" spans="2:65" s="1" customFormat="1" ht="11.25">
      <c r="B742" s="24"/>
      <c r="D742" s="130" t="s">
        <v>114</v>
      </c>
      <c r="F742" s="131" t="s">
        <v>1487</v>
      </c>
      <c r="L742" s="24"/>
      <c r="M742" s="132"/>
      <c r="T742" s="48"/>
      <c r="AT742" s="12" t="s">
        <v>114</v>
      </c>
      <c r="AU742" s="12" t="s">
        <v>75</v>
      </c>
    </row>
    <row r="743" spans="2:65" s="1" customFormat="1" ht="24.2" customHeight="1">
      <c r="B743" s="117"/>
      <c r="C743" s="133" t="s">
        <v>1489</v>
      </c>
      <c r="D743" s="133" t="s">
        <v>125</v>
      </c>
      <c r="E743" s="134" t="s">
        <v>1490</v>
      </c>
      <c r="F743" s="135" t="s">
        <v>1491</v>
      </c>
      <c r="G743" s="136" t="s">
        <v>128</v>
      </c>
      <c r="H743" s="137">
        <v>22</v>
      </c>
      <c r="I743" s="138">
        <v>37800</v>
      </c>
      <c r="J743" s="138">
        <f>ROUND(I743*H743,2)</f>
        <v>831600</v>
      </c>
      <c r="K743" s="135" t="s">
        <v>112</v>
      </c>
      <c r="L743" s="139"/>
      <c r="M743" s="140" t="s">
        <v>1</v>
      </c>
      <c r="N743" s="141" t="s">
        <v>35</v>
      </c>
      <c r="O743" s="126">
        <v>0</v>
      </c>
      <c r="P743" s="126">
        <f>O743*H743</f>
        <v>0</v>
      </c>
      <c r="Q743" s="126">
        <v>0</v>
      </c>
      <c r="R743" s="126">
        <f>Q743*H743</f>
        <v>0</v>
      </c>
      <c r="S743" s="126">
        <v>0</v>
      </c>
      <c r="T743" s="127">
        <f>S743*H743</f>
        <v>0</v>
      </c>
      <c r="AR743" s="128" t="s">
        <v>129</v>
      </c>
      <c r="AT743" s="128" t="s">
        <v>125</v>
      </c>
      <c r="AU743" s="128" t="s">
        <v>75</v>
      </c>
      <c r="AY743" s="12" t="s">
        <v>107</v>
      </c>
      <c r="BE743" s="129">
        <f>IF(N743="základní",J743,0)</f>
        <v>831600</v>
      </c>
      <c r="BF743" s="129">
        <f>IF(N743="snížená",J743,0)</f>
        <v>0</v>
      </c>
      <c r="BG743" s="129">
        <f>IF(N743="zákl. přenesená",J743,0)</f>
        <v>0</v>
      </c>
      <c r="BH743" s="129">
        <f>IF(N743="sníž. přenesená",J743,0)</f>
        <v>0</v>
      </c>
      <c r="BI743" s="129">
        <f>IF(N743="nulová",J743,0)</f>
        <v>0</v>
      </c>
      <c r="BJ743" s="12" t="s">
        <v>75</v>
      </c>
      <c r="BK743" s="129">
        <f>ROUND(I743*H743,2)</f>
        <v>831600</v>
      </c>
      <c r="BL743" s="12" t="s">
        <v>106</v>
      </c>
      <c r="BM743" s="128" t="s">
        <v>1492</v>
      </c>
    </row>
    <row r="744" spans="2:65" s="1" customFormat="1" ht="11.25">
      <c r="B744" s="24"/>
      <c r="D744" s="130" t="s">
        <v>114</v>
      </c>
      <c r="F744" s="131" t="s">
        <v>1491</v>
      </c>
      <c r="L744" s="24"/>
      <c r="M744" s="132"/>
      <c r="T744" s="48"/>
      <c r="AT744" s="12" t="s">
        <v>114</v>
      </c>
      <c r="AU744" s="12" t="s">
        <v>75</v>
      </c>
    </row>
    <row r="745" spans="2:65" s="1" customFormat="1" ht="24.2" customHeight="1">
      <c r="B745" s="117"/>
      <c r="C745" s="133" t="s">
        <v>1493</v>
      </c>
      <c r="D745" s="133" t="s">
        <v>125</v>
      </c>
      <c r="E745" s="134" t="s">
        <v>1494</v>
      </c>
      <c r="F745" s="135" t="s">
        <v>1495</v>
      </c>
      <c r="G745" s="136" t="s">
        <v>128</v>
      </c>
      <c r="H745" s="137">
        <v>8</v>
      </c>
      <c r="I745" s="138">
        <v>840</v>
      </c>
      <c r="J745" s="138">
        <f>ROUND(I745*H745,2)</f>
        <v>6720</v>
      </c>
      <c r="K745" s="135" t="s">
        <v>112</v>
      </c>
      <c r="L745" s="139"/>
      <c r="M745" s="140" t="s">
        <v>1</v>
      </c>
      <c r="N745" s="141" t="s">
        <v>35</v>
      </c>
      <c r="O745" s="126">
        <v>0</v>
      </c>
      <c r="P745" s="126">
        <f>O745*H745</f>
        <v>0</v>
      </c>
      <c r="Q745" s="126">
        <v>0</v>
      </c>
      <c r="R745" s="126">
        <f>Q745*H745</f>
        <v>0</v>
      </c>
      <c r="S745" s="126">
        <v>0</v>
      </c>
      <c r="T745" s="127">
        <f>S745*H745</f>
        <v>0</v>
      </c>
      <c r="AR745" s="128" t="s">
        <v>129</v>
      </c>
      <c r="AT745" s="128" t="s">
        <v>125</v>
      </c>
      <c r="AU745" s="128" t="s">
        <v>75</v>
      </c>
      <c r="AY745" s="12" t="s">
        <v>107</v>
      </c>
      <c r="BE745" s="129">
        <f>IF(N745="základní",J745,0)</f>
        <v>6720</v>
      </c>
      <c r="BF745" s="129">
        <f>IF(N745="snížená",J745,0)</f>
        <v>0</v>
      </c>
      <c r="BG745" s="129">
        <f>IF(N745="zákl. přenesená",J745,0)</f>
        <v>0</v>
      </c>
      <c r="BH745" s="129">
        <f>IF(N745="sníž. přenesená",J745,0)</f>
        <v>0</v>
      </c>
      <c r="BI745" s="129">
        <f>IF(N745="nulová",J745,0)</f>
        <v>0</v>
      </c>
      <c r="BJ745" s="12" t="s">
        <v>75</v>
      </c>
      <c r="BK745" s="129">
        <f>ROUND(I745*H745,2)</f>
        <v>6720</v>
      </c>
      <c r="BL745" s="12" t="s">
        <v>106</v>
      </c>
      <c r="BM745" s="128" t="s">
        <v>1496</v>
      </c>
    </row>
    <row r="746" spans="2:65" s="1" customFormat="1" ht="19.5">
      <c r="B746" s="24"/>
      <c r="D746" s="130" t="s">
        <v>114</v>
      </c>
      <c r="F746" s="131" t="s">
        <v>1495</v>
      </c>
      <c r="L746" s="24"/>
      <c r="M746" s="132"/>
      <c r="T746" s="48"/>
      <c r="AT746" s="12" t="s">
        <v>114</v>
      </c>
      <c r="AU746" s="12" t="s">
        <v>75</v>
      </c>
    </row>
    <row r="747" spans="2:65" s="1" customFormat="1" ht="16.5" customHeight="1">
      <c r="B747" s="117"/>
      <c r="C747" s="133" t="s">
        <v>1497</v>
      </c>
      <c r="D747" s="133" t="s">
        <v>125</v>
      </c>
      <c r="E747" s="134" t="s">
        <v>1498</v>
      </c>
      <c r="F747" s="135" t="s">
        <v>1499</v>
      </c>
      <c r="G747" s="136" t="s">
        <v>128</v>
      </c>
      <c r="H747" s="137">
        <v>19</v>
      </c>
      <c r="I747" s="138">
        <v>3670</v>
      </c>
      <c r="J747" s="138">
        <f>ROUND(I747*H747,2)</f>
        <v>69730</v>
      </c>
      <c r="K747" s="135" t="s">
        <v>112</v>
      </c>
      <c r="L747" s="139"/>
      <c r="M747" s="140" t="s">
        <v>1</v>
      </c>
      <c r="N747" s="141" t="s">
        <v>35</v>
      </c>
      <c r="O747" s="126">
        <v>0</v>
      </c>
      <c r="P747" s="126">
        <f>O747*H747</f>
        <v>0</v>
      </c>
      <c r="Q747" s="126">
        <v>0</v>
      </c>
      <c r="R747" s="126">
        <f>Q747*H747</f>
        <v>0</v>
      </c>
      <c r="S747" s="126">
        <v>0</v>
      </c>
      <c r="T747" s="127">
        <f>S747*H747</f>
        <v>0</v>
      </c>
      <c r="AR747" s="128" t="s">
        <v>129</v>
      </c>
      <c r="AT747" s="128" t="s">
        <v>125</v>
      </c>
      <c r="AU747" s="128" t="s">
        <v>75</v>
      </c>
      <c r="AY747" s="12" t="s">
        <v>107</v>
      </c>
      <c r="BE747" s="129">
        <f>IF(N747="základní",J747,0)</f>
        <v>69730</v>
      </c>
      <c r="BF747" s="129">
        <f>IF(N747="snížená",J747,0)</f>
        <v>0</v>
      </c>
      <c r="BG747" s="129">
        <f>IF(N747="zákl. přenesená",J747,0)</f>
        <v>0</v>
      </c>
      <c r="BH747" s="129">
        <f>IF(N747="sníž. přenesená",J747,0)</f>
        <v>0</v>
      </c>
      <c r="BI747" s="129">
        <f>IF(N747="nulová",J747,0)</f>
        <v>0</v>
      </c>
      <c r="BJ747" s="12" t="s">
        <v>75</v>
      </c>
      <c r="BK747" s="129">
        <f>ROUND(I747*H747,2)</f>
        <v>69730</v>
      </c>
      <c r="BL747" s="12" t="s">
        <v>106</v>
      </c>
      <c r="BM747" s="128" t="s">
        <v>1500</v>
      </c>
    </row>
    <row r="748" spans="2:65" s="1" customFormat="1" ht="11.25">
      <c r="B748" s="24"/>
      <c r="D748" s="130" t="s">
        <v>114</v>
      </c>
      <c r="F748" s="131" t="s">
        <v>1499</v>
      </c>
      <c r="L748" s="24"/>
      <c r="M748" s="132"/>
      <c r="T748" s="48"/>
      <c r="AT748" s="12" t="s">
        <v>114</v>
      </c>
      <c r="AU748" s="12" t="s">
        <v>75</v>
      </c>
    </row>
    <row r="749" spans="2:65" s="1" customFormat="1" ht="21.75" customHeight="1">
      <c r="B749" s="117"/>
      <c r="C749" s="133" t="s">
        <v>1501</v>
      </c>
      <c r="D749" s="133" t="s">
        <v>125</v>
      </c>
      <c r="E749" s="134" t="s">
        <v>1502</v>
      </c>
      <c r="F749" s="135" t="s">
        <v>1503</v>
      </c>
      <c r="G749" s="136" t="s">
        <v>128</v>
      </c>
      <c r="H749" s="137">
        <v>12</v>
      </c>
      <c r="I749" s="138">
        <v>5960</v>
      </c>
      <c r="J749" s="138">
        <f>ROUND(I749*H749,2)</f>
        <v>71520</v>
      </c>
      <c r="K749" s="135" t="s">
        <v>112</v>
      </c>
      <c r="L749" s="139"/>
      <c r="M749" s="140" t="s">
        <v>1</v>
      </c>
      <c r="N749" s="141" t="s">
        <v>35</v>
      </c>
      <c r="O749" s="126">
        <v>0</v>
      </c>
      <c r="P749" s="126">
        <f>O749*H749</f>
        <v>0</v>
      </c>
      <c r="Q749" s="126">
        <v>0</v>
      </c>
      <c r="R749" s="126">
        <f>Q749*H749</f>
        <v>0</v>
      </c>
      <c r="S749" s="126">
        <v>0</v>
      </c>
      <c r="T749" s="127">
        <f>S749*H749</f>
        <v>0</v>
      </c>
      <c r="AR749" s="128" t="s">
        <v>129</v>
      </c>
      <c r="AT749" s="128" t="s">
        <v>125</v>
      </c>
      <c r="AU749" s="128" t="s">
        <v>75</v>
      </c>
      <c r="AY749" s="12" t="s">
        <v>107</v>
      </c>
      <c r="BE749" s="129">
        <f>IF(N749="základní",J749,0)</f>
        <v>71520</v>
      </c>
      <c r="BF749" s="129">
        <f>IF(N749="snížená",J749,0)</f>
        <v>0</v>
      </c>
      <c r="BG749" s="129">
        <f>IF(N749="zákl. přenesená",J749,0)</f>
        <v>0</v>
      </c>
      <c r="BH749" s="129">
        <f>IF(N749="sníž. přenesená",J749,0)</f>
        <v>0</v>
      </c>
      <c r="BI749" s="129">
        <f>IF(N749="nulová",J749,0)</f>
        <v>0</v>
      </c>
      <c r="BJ749" s="12" t="s">
        <v>75</v>
      </c>
      <c r="BK749" s="129">
        <f>ROUND(I749*H749,2)</f>
        <v>71520</v>
      </c>
      <c r="BL749" s="12" t="s">
        <v>106</v>
      </c>
      <c r="BM749" s="128" t="s">
        <v>1504</v>
      </c>
    </row>
    <row r="750" spans="2:65" s="1" customFormat="1" ht="11.25">
      <c r="B750" s="24"/>
      <c r="D750" s="130" t="s">
        <v>114</v>
      </c>
      <c r="F750" s="131" t="s">
        <v>1503</v>
      </c>
      <c r="L750" s="24"/>
      <c r="M750" s="132"/>
      <c r="T750" s="48"/>
      <c r="AT750" s="12" t="s">
        <v>114</v>
      </c>
      <c r="AU750" s="12" t="s">
        <v>75</v>
      </c>
    </row>
    <row r="751" spans="2:65" s="1" customFormat="1" ht="16.5" customHeight="1">
      <c r="B751" s="117"/>
      <c r="C751" s="133" t="s">
        <v>1505</v>
      </c>
      <c r="D751" s="133" t="s">
        <v>125</v>
      </c>
      <c r="E751" s="134" t="s">
        <v>1506</v>
      </c>
      <c r="F751" s="135" t="s">
        <v>1507</v>
      </c>
      <c r="G751" s="136" t="s">
        <v>128</v>
      </c>
      <c r="H751" s="137">
        <v>2</v>
      </c>
      <c r="I751" s="138">
        <v>32400</v>
      </c>
      <c r="J751" s="138">
        <f>ROUND(I751*H751,2)</f>
        <v>64800</v>
      </c>
      <c r="K751" s="135" t="s">
        <v>112</v>
      </c>
      <c r="L751" s="139"/>
      <c r="M751" s="140" t="s">
        <v>1</v>
      </c>
      <c r="N751" s="141" t="s">
        <v>35</v>
      </c>
      <c r="O751" s="126">
        <v>0</v>
      </c>
      <c r="P751" s="126">
        <f>O751*H751</f>
        <v>0</v>
      </c>
      <c r="Q751" s="126">
        <v>0</v>
      </c>
      <c r="R751" s="126">
        <f>Q751*H751</f>
        <v>0</v>
      </c>
      <c r="S751" s="126">
        <v>0</v>
      </c>
      <c r="T751" s="127">
        <f>S751*H751</f>
        <v>0</v>
      </c>
      <c r="AR751" s="128" t="s">
        <v>129</v>
      </c>
      <c r="AT751" s="128" t="s">
        <v>125</v>
      </c>
      <c r="AU751" s="128" t="s">
        <v>75</v>
      </c>
      <c r="AY751" s="12" t="s">
        <v>107</v>
      </c>
      <c r="BE751" s="129">
        <f>IF(N751="základní",J751,0)</f>
        <v>64800</v>
      </c>
      <c r="BF751" s="129">
        <f>IF(N751="snížená",J751,0)</f>
        <v>0</v>
      </c>
      <c r="BG751" s="129">
        <f>IF(N751="zákl. přenesená",J751,0)</f>
        <v>0</v>
      </c>
      <c r="BH751" s="129">
        <f>IF(N751="sníž. přenesená",J751,0)</f>
        <v>0</v>
      </c>
      <c r="BI751" s="129">
        <f>IF(N751="nulová",J751,0)</f>
        <v>0</v>
      </c>
      <c r="BJ751" s="12" t="s">
        <v>75</v>
      </c>
      <c r="BK751" s="129">
        <f>ROUND(I751*H751,2)</f>
        <v>64800</v>
      </c>
      <c r="BL751" s="12" t="s">
        <v>106</v>
      </c>
      <c r="BM751" s="128" t="s">
        <v>1508</v>
      </c>
    </row>
    <row r="752" spans="2:65" s="1" customFormat="1" ht="11.25">
      <c r="B752" s="24"/>
      <c r="D752" s="130" t="s">
        <v>114</v>
      </c>
      <c r="F752" s="131" t="s">
        <v>1507</v>
      </c>
      <c r="L752" s="24"/>
      <c r="M752" s="132"/>
      <c r="T752" s="48"/>
      <c r="AT752" s="12" t="s">
        <v>114</v>
      </c>
      <c r="AU752" s="12" t="s">
        <v>75</v>
      </c>
    </row>
    <row r="753" spans="2:65" s="1" customFormat="1" ht="21.75" customHeight="1">
      <c r="B753" s="117"/>
      <c r="C753" s="133" t="s">
        <v>1509</v>
      </c>
      <c r="D753" s="133" t="s">
        <v>125</v>
      </c>
      <c r="E753" s="134" t="s">
        <v>1510</v>
      </c>
      <c r="F753" s="135" t="s">
        <v>1511</v>
      </c>
      <c r="G753" s="136" t="s">
        <v>128</v>
      </c>
      <c r="H753" s="137">
        <v>4</v>
      </c>
      <c r="I753" s="138">
        <v>36600</v>
      </c>
      <c r="J753" s="138">
        <f>ROUND(I753*H753,2)</f>
        <v>146400</v>
      </c>
      <c r="K753" s="135" t="s">
        <v>112</v>
      </c>
      <c r="L753" s="139"/>
      <c r="M753" s="140" t="s">
        <v>1</v>
      </c>
      <c r="N753" s="141" t="s">
        <v>35</v>
      </c>
      <c r="O753" s="126">
        <v>0</v>
      </c>
      <c r="P753" s="126">
        <f>O753*H753</f>
        <v>0</v>
      </c>
      <c r="Q753" s="126">
        <v>0</v>
      </c>
      <c r="R753" s="126">
        <f>Q753*H753</f>
        <v>0</v>
      </c>
      <c r="S753" s="126">
        <v>0</v>
      </c>
      <c r="T753" s="127">
        <f>S753*H753</f>
        <v>0</v>
      </c>
      <c r="AR753" s="128" t="s">
        <v>129</v>
      </c>
      <c r="AT753" s="128" t="s">
        <v>125</v>
      </c>
      <c r="AU753" s="128" t="s">
        <v>75</v>
      </c>
      <c r="AY753" s="12" t="s">
        <v>107</v>
      </c>
      <c r="BE753" s="129">
        <f>IF(N753="základní",J753,0)</f>
        <v>146400</v>
      </c>
      <c r="BF753" s="129">
        <f>IF(N753="snížená",J753,0)</f>
        <v>0</v>
      </c>
      <c r="BG753" s="129">
        <f>IF(N753="zákl. přenesená",J753,0)</f>
        <v>0</v>
      </c>
      <c r="BH753" s="129">
        <f>IF(N753="sníž. přenesená",J753,0)</f>
        <v>0</v>
      </c>
      <c r="BI753" s="129">
        <f>IF(N753="nulová",J753,0)</f>
        <v>0</v>
      </c>
      <c r="BJ753" s="12" t="s">
        <v>75</v>
      </c>
      <c r="BK753" s="129">
        <f>ROUND(I753*H753,2)</f>
        <v>146400</v>
      </c>
      <c r="BL753" s="12" t="s">
        <v>106</v>
      </c>
      <c r="BM753" s="128" t="s">
        <v>1512</v>
      </c>
    </row>
    <row r="754" spans="2:65" s="1" customFormat="1" ht="11.25">
      <c r="B754" s="24"/>
      <c r="D754" s="130" t="s">
        <v>114</v>
      </c>
      <c r="F754" s="131" t="s">
        <v>1511</v>
      </c>
      <c r="L754" s="24"/>
      <c r="M754" s="132"/>
      <c r="T754" s="48"/>
      <c r="AT754" s="12" t="s">
        <v>114</v>
      </c>
      <c r="AU754" s="12" t="s">
        <v>75</v>
      </c>
    </row>
    <row r="755" spans="2:65" s="1" customFormat="1" ht="16.5" customHeight="1">
      <c r="B755" s="117"/>
      <c r="C755" s="133" t="s">
        <v>1513</v>
      </c>
      <c r="D755" s="133" t="s">
        <v>125</v>
      </c>
      <c r="E755" s="134" t="s">
        <v>1514</v>
      </c>
      <c r="F755" s="135" t="s">
        <v>1515</v>
      </c>
      <c r="G755" s="136" t="s">
        <v>128</v>
      </c>
      <c r="H755" s="137">
        <v>3</v>
      </c>
      <c r="I755" s="138">
        <v>1940</v>
      </c>
      <c r="J755" s="138">
        <f>ROUND(I755*H755,2)</f>
        <v>5820</v>
      </c>
      <c r="K755" s="135" t="s">
        <v>112</v>
      </c>
      <c r="L755" s="139"/>
      <c r="M755" s="140" t="s">
        <v>1</v>
      </c>
      <c r="N755" s="141" t="s">
        <v>35</v>
      </c>
      <c r="O755" s="126">
        <v>0</v>
      </c>
      <c r="P755" s="126">
        <f>O755*H755</f>
        <v>0</v>
      </c>
      <c r="Q755" s="126">
        <v>0</v>
      </c>
      <c r="R755" s="126">
        <f>Q755*H755</f>
        <v>0</v>
      </c>
      <c r="S755" s="126">
        <v>0</v>
      </c>
      <c r="T755" s="127">
        <f>S755*H755</f>
        <v>0</v>
      </c>
      <c r="AR755" s="128" t="s">
        <v>129</v>
      </c>
      <c r="AT755" s="128" t="s">
        <v>125</v>
      </c>
      <c r="AU755" s="128" t="s">
        <v>75</v>
      </c>
      <c r="AY755" s="12" t="s">
        <v>107</v>
      </c>
      <c r="BE755" s="129">
        <f>IF(N755="základní",J755,0)</f>
        <v>5820</v>
      </c>
      <c r="BF755" s="129">
        <f>IF(N755="snížená",J755,0)</f>
        <v>0</v>
      </c>
      <c r="BG755" s="129">
        <f>IF(N755="zákl. přenesená",J755,0)</f>
        <v>0</v>
      </c>
      <c r="BH755" s="129">
        <f>IF(N755="sníž. přenesená",J755,0)</f>
        <v>0</v>
      </c>
      <c r="BI755" s="129">
        <f>IF(N755="nulová",J755,0)</f>
        <v>0</v>
      </c>
      <c r="BJ755" s="12" t="s">
        <v>75</v>
      </c>
      <c r="BK755" s="129">
        <f>ROUND(I755*H755,2)</f>
        <v>5820</v>
      </c>
      <c r="BL755" s="12" t="s">
        <v>106</v>
      </c>
      <c r="BM755" s="128" t="s">
        <v>1516</v>
      </c>
    </row>
    <row r="756" spans="2:65" s="1" customFormat="1" ht="11.25">
      <c r="B756" s="24"/>
      <c r="D756" s="130" t="s">
        <v>114</v>
      </c>
      <c r="F756" s="131" t="s">
        <v>1515</v>
      </c>
      <c r="L756" s="24"/>
      <c r="M756" s="132"/>
      <c r="T756" s="48"/>
      <c r="AT756" s="12" t="s">
        <v>114</v>
      </c>
      <c r="AU756" s="12" t="s">
        <v>75</v>
      </c>
    </row>
    <row r="757" spans="2:65" s="1" customFormat="1" ht="24.2" customHeight="1">
      <c r="B757" s="117"/>
      <c r="C757" s="133" t="s">
        <v>1517</v>
      </c>
      <c r="D757" s="133" t="s">
        <v>125</v>
      </c>
      <c r="E757" s="134" t="s">
        <v>1518</v>
      </c>
      <c r="F757" s="135" t="s">
        <v>1519</v>
      </c>
      <c r="G757" s="136" t="s">
        <v>128</v>
      </c>
      <c r="H757" s="137">
        <v>3669</v>
      </c>
      <c r="I757" s="138">
        <v>552</v>
      </c>
      <c r="J757" s="138">
        <f>ROUND(I757*H757,2)</f>
        <v>2025288</v>
      </c>
      <c r="K757" s="135" t="s">
        <v>112</v>
      </c>
      <c r="L757" s="139"/>
      <c r="M757" s="140" t="s">
        <v>1</v>
      </c>
      <c r="N757" s="141" t="s">
        <v>35</v>
      </c>
      <c r="O757" s="126">
        <v>0</v>
      </c>
      <c r="P757" s="126">
        <f>O757*H757</f>
        <v>0</v>
      </c>
      <c r="Q757" s="126">
        <v>0</v>
      </c>
      <c r="R757" s="126">
        <f>Q757*H757</f>
        <v>0</v>
      </c>
      <c r="S757" s="126">
        <v>0</v>
      </c>
      <c r="T757" s="127">
        <f>S757*H757</f>
        <v>0</v>
      </c>
      <c r="AR757" s="128" t="s">
        <v>129</v>
      </c>
      <c r="AT757" s="128" t="s">
        <v>125</v>
      </c>
      <c r="AU757" s="128" t="s">
        <v>75</v>
      </c>
      <c r="AY757" s="12" t="s">
        <v>107</v>
      </c>
      <c r="BE757" s="129">
        <f>IF(N757="základní",J757,0)</f>
        <v>2025288</v>
      </c>
      <c r="BF757" s="129">
        <f>IF(N757="snížená",J757,0)</f>
        <v>0</v>
      </c>
      <c r="BG757" s="129">
        <f>IF(N757="zákl. přenesená",J757,0)</f>
        <v>0</v>
      </c>
      <c r="BH757" s="129">
        <f>IF(N757="sníž. přenesená",J757,0)</f>
        <v>0</v>
      </c>
      <c r="BI757" s="129">
        <f>IF(N757="nulová",J757,0)</f>
        <v>0</v>
      </c>
      <c r="BJ757" s="12" t="s">
        <v>75</v>
      </c>
      <c r="BK757" s="129">
        <f>ROUND(I757*H757,2)</f>
        <v>2025288</v>
      </c>
      <c r="BL757" s="12" t="s">
        <v>106</v>
      </c>
      <c r="BM757" s="128" t="s">
        <v>1520</v>
      </c>
    </row>
    <row r="758" spans="2:65" s="1" customFormat="1" ht="19.5">
      <c r="B758" s="24"/>
      <c r="D758" s="130" t="s">
        <v>114</v>
      </c>
      <c r="F758" s="131" t="s">
        <v>1519</v>
      </c>
      <c r="L758" s="24"/>
      <c r="M758" s="132"/>
      <c r="T758" s="48"/>
      <c r="AT758" s="12" t="s">
        <v>114</v>
      </c>
      <c r="AU758" s="12" t="s">
        <v>75</v>
      </c>
    </row>
    <row r="759" spans="2:65" s="1" customFormat="1" ht="24.2" customHeight="1">
      <c r="B759" s="117"/>
      <c r="C759" s="133" t="s">
        <v>1521</v>
      </c>
      <c r="D759" s="133" t="s">
        <v>125</v>
      </c>
      <c r="E759" s="134" t="s">
        <v>1522</v>
      </c>
      <c r="F759" s="135" t="s">
        <v>1523</v>
      </c>
      <c r="G759" s="136" t="s">
        <v>128</v>
      </c>
      <c r="H759" s="137">
        <v>166</v>
      </c>
      <c r="I759" s="138">
        <v>924</v>
      </c>
      <c r="J759" s="138">
        <f>ROUND(I759*H759,2)</f>
        <v>153384</v>
      </c>
      <c r="K759" s="135" t="s">
        <v>112</v>
      </c>
      <c r="L759" s="139"/>
      <c r="M759" s="140" t="s">
        <v>1</v>
      </c>
      <c r="N759" s="141" t="s">
        <v>35</v>
      </c>
      <c r="O759" s="126">
        <v>0</v>
      </c>
      <c r="P759" s="126">
        <f>O759*H759</f>
        <v>0</v>
      </c>
      <c r="Q759" s="126">
        <v>0</v>
      </c>
      <c r="R759" s="126">
        <f>Q759*H759</f>
        <v>0</v>
      </c>
      <c r="S759" s="126">
        <v>0</v>
      </c>
      <c r="T759" s="127">
        <f>S759*H759</f>
        <v>0</v>
      </c>
      <c r="AR759" s="128" t="s">
        <v>129</v>
      </c>
      <c r="AT759" s="128" t="s">
        <v>125</v>
      </c>
      <c r="AU759" s="128" t="s">
        <v>75</v>
      </c>
      <c r="AY759" s="12" t="s">
        <v>107</v>
      </c>
      <c r="BE759" s="129">
        <f>IF(N759="základní",J759,0)</f>
        <v>153384</v>
      </c>
      <c r="BF759" s="129">
        <f>IF(N759="snížená",J759,0)</f>
        <v>0</v>
      </c>
      <c r="BG759" s="129">
        <f>IF(N759="zákl. přenesená",J759,0)</f>
        <v>0</v>
      </c>
      <c r="BH759" s="129">
        <f>IF(N759="sníž. přenesená",J759,0)</f>
        <v>0</v>
      </c>
      <c r="BI759" s="129">
        <f>IF(N759="nulová",J759,0)</f>
        <v>0</v>
      </c>
      <c r="BJ759" s="12" t="s">
        <v>75</v>
      </c>
      <c r="BK759" s="129">
        <f>ROUND(I759*H759,2)</f>
        <v>153384</v>
      </c>
      <c r="BL759" s="12" t="s">
        <v>106</v>
      </c>
      <c r="BM759" s="128" t="s">
        <v>1524</v>
      </c>
    </row>
    <row r="760" spans="2:65" s="1" customFormat="1" ht="19.5">
      <c r="B760" s="24"/>
      <c r="D760" s="130" t="s">
        <v>114</v>
      </c>
      <c r="F760" s="131" t="s">
        <v>1523</v>
      </c>
      <c r="L760" s="24"/>
      <c r="M760" s="132"/>
      <c r="T760" s="48"/>
      <c r="AT760" s="12" t="s">
        <v>114</v>
      </c>
      <c r="AU760" s="12" t="s">
        <v>75</v>
      </c>
    </row>
    <row r="761" spans="2:65" s="1" customFormat="1" ht="16.5" customHeight="1">
      <c r="B761" s="117"/>
      <c r="C761" s="133" t="s">
        <v>1525</v>
      </c>
      <c r="D761" s="133" t="s">
        <v>125</v>
      </c>
      <c r="E761" s="134" t="s">
        <v>1526</v>
      </c>
      <c r="F761" s="135" t="s">
        <v>1527</v>
      </c>
      <c r="G761" s="136" t="s">
        <v>128</v>
      </c>
      <c r="H761" s="137">
        <v>72</v>
      </c>
      <c r="I761" s="138">
        <v>8390</v>
      </c>
      <c r="J761" s="138">
        <f>ROUND(I761*H761,2)</f>
        <v>604080</v>
      </c>
      <c r="K761" s="135" t="s">
        <v>112</v>
      </c>
      <c r="L761" s="139"/>
      <c r="M761" s="140" t="s">
        <v>1</v>
      </c>
      <c r="N761" s="141" t="s">
        <v>35</v>
      </c>
      <c r="O761" s="126">
        <v>0</v>
      </c>
      <c r="P761" s="126">
        <f>O761*H761</f>
        <v>0</v>
      </c>
      <c r="Q761" s="126">
        <v>0</v>
      </c>
      <c r="R761" s="126">
        <f>Q761*H761</f>
        <v>0</v>
      </c>
      <c r="S761" s="126">
        <v>0</v>
      </c>
      <c r="T761" s="127">
        <f>S761*H761</f>
        <v>0</v>
      </c>
      <c r="AR761" s="128" t="s">
        <v>129</v>
      </c>
      <c r="AT761" s="128" t="s">
        <v>125</v>
      </c>
      <c r="AU761" s="128" t="s">
        <v>75</v>
      </c>
      <c r="AY761" s="12" t="s">
        <v>107</v>
      </c>
      <c r="BE761" s="129">
        <f>IF(N761="základní",J761,0)</f>
        <v>604080</v>
      </c>
      <c r="BF761" s="129">
        <f>IF(N761="snížená",J761,0)</f>
        <v>0</v>
      </c>
      <c r="BG761" s="129">
        <f>IF(N761="zákl. přenesená",J761,0)</f>
        <v>0</v>
      </c>
      <c r="BH761" s="129">
        <f>IF(N761="sníž. přenesená",J761,0)</f>
        <v>0</v>
      </c>
      <c r="BI761" s="129">
        <f>IF(N761="nulová",J761,0)</f>
        <v>0</v>
      </c>
      <c r="BJ761" s="12" t="s">
        <v>75</v>
      </c>
      <c r="BK761" s="129">
        <f>ROUND(I761*H761,2)</f>
        <v>604080</v>
      </c>
      <c r="BL761" s="12" t="s">
        <v>106</v>
      </c>
      <c r="BM761" s="128" t="s">
        <v>1528</v>
      </c>
    </row>
    <row r="762" spans="2:65" s="1" customFormat="1" ht="11.25">
      <c r="B762" s="24"/>
      <c r="D762" s="130" t="s">
        <v>114</v>
      </c>
      <c r="F762" s="131" t="s">
        <v>1527</v>
      </c>
      <c r="L762" s="24"/>
      <c r="M762" s="132"/>
      <c r="T762" s="48"/>
      <c r="AT762" s="12" t="s">
        <v>114</v>
      </c>
      <c r="AU762" s="12" t="s">
        <v>75</v>
      </c>
    </row>
    <row r="763" spans="2:65" s="1" customFormat="1" ht="21.75" customHeight="1">
      <c r="B763" s="117"/>
      <c r="C763" s="133" t="s">
        <v>1529</v>
      </c>
      <c r="D763" s="133" t="s">
        <v>125</v>
      </c>
      <c r="E763" s="134" t="s">
        <v>1530</v>
      </c>
      <c r="F763" s="135" t="s">
        <v>1531</v>
      </c>
      <c r="G763" s="136" t="s">
        <v>128</v>
      </c>
      <c r="H763" s="137">
        <v>98</v>
      </c>
      <c r="I763" s="138">
        <v>7900</v>
      </c>
      <c r="J763" s="138">
        <f>ROUND(I763*H763,2)</f>
        <v>774200</v>
      </c>
      <c r="K763" s="135" t="s">
        <v>112</v>
      </c>
      <c r="L763" s="139"/>
      <c r="M763" s="140" t="s">
        <v>1</v>
      </c>
      <c r="N763" s="141" t="s">
        <v>35</v>
      </c>
      <c r="O763" s="126">
        <v>0</v>
      </c>
      <c r="P763" s="126">
        <f>O763*H763</f>
        <v>0</v>
      </c>
      <c r="Q763" s="126">
        <v>0</v>
      </c>
      <c r="R763" s="126">
        <f>Q763*H763</f>
        <v>0</v>
      </c>
      <c r="S763" s="126">
        <v>0</v>
      </c>
      <c r="T763" s="127">
        <f>S763*H763</f>
        <v>0</v>
      </c>
      <c r="AR763" s="128" t="s">
        <v>129</v>
      </c>
      <c r="AT763" s="128" t="s">
        <v>125</v>
      </c>
      <c r="AU763" s="128" t="s">
        <v>75</v>
      </c>
      <c r="AY763" s="12" t="s">
        <v>107</v>
      </c>
      <c r="BE763" s="129">
        <f>IF(N763="základní",J763,0)</f>
        <v>774200</v>
      </c>
      <c r="BF763" s="129">
        <f>IF(N763="snížená",J763,0)</f>
        <v>0</v>
      </c>
      <c r="BG763" s="129">
        <f>IF(N763="zákl. přenesená",J763,0)</f>
        <v>0</v>
      </c>
      <c r="BH763" s="129">
        <f>IF(N763="sníž. přenesená",J763,0)</f>
        <v>0</v>
      </c>
      <c r="BI763" s="129">
        <f>IF(N763="nulová",J763,0)</f>
        <v>0</v>
      </c>
      <c r="BJ763" s="12" t="s">
        <v>75</v>
      </c>
      <c r="BK763" s="129">
        <f>ROUND(I763*H763,2)</f>
        <v>774200</v>
      </c>
      <c r="BL763" s="12" t="s">
        <v>106</v>
      </c>
      <c r="BM763" s="128" t="s">
        <v>1532</v>
      </c>
    </row>
    <row r="764" spans="2:65" s="1" customFormat="1" ht="11.25">
      <c r="B764" s="24"/>
      <c r="D764" s="130" t="s">
        <v>114</v>
      </c>
      <c r="F764" s="131" t="s">
        <v>1531</v>
      </c>
      <c r="L764" s="24"/>
      <c r="M764" s="132"/>
      <c r="T764" s="48"/>
      <c r="AT764" s="12" t="s">
        <v>114</v>
      </c>
      <c r="AU764" s="12" t="s">
        <v>75</v>
      </c>
    </row>
    <row r="765" spans="2:65" s="1" customFormat="1" ht="16.5" customHeight="1">
      <c r="B765" s="117"/>
      <c r="C765" s="133" t="s">
        <v>1533</v>
      </c>
      <c r="D765" s="133" t="s">
        <v>125</v>
      </c>
      <c r="E765" s="134" t="s">
        <v>1534</v>
      </c>
      <c r="F765" s="135" t="s">
        <v>1535</v>
      </c>
      <c r="G765" s="136" t="s">
        <v>128</v>
      </c>
      <c r="H765" s="137">
        <v>32</v>
      </c>
      <c r="I765" s="138">
        <v>9950</v>
      </c>
      <c r="J765" s="138">
        <f>ROUND(I765*H765,2)</f>
        <v>318400</v>
      </c>
      <c r="K765" s="135" t="s">
        <v>112</v>
      </c>
      <c r="L765" s="139"/>
      <c r="M765" s="140" t="s">
        <v>1</v>
      </c>
      <c r="N765" s="141" t="s">
        <v>35</v>
      </c>
      <c r="O765" s="126">
        <v>0</v>
      </c>
      <c r="P765" s="126">
        <f>O765*H765</f>
        <v>0</v>
      </c>
      <c r="Q765" s="126">
        <v>0</v>
      </c>
      <c r="R765" s="126">
        <f>Q765*H765</f>
        <v>0</v>
      </c>
      <c r="S765" s="126">
        <v>0</v>
      </c>
      <c r="T765" s="127">
        <f>S765*H765</f>
        <v>0</v>
      </c>
      <c r="AR765" s="128" t="s">
        <v>129</v>
      </c>
      <c r="AT765" s="128" t="s">
        <v>125</v>
      </c>
      <c r="AU765" s="128" t="s">
        <v>75</v>
      </c>
      <c r="AY765" s="12" t="s">
        <v>107</v>
      </c>
      <c r="BE765" s="129">
        <f>IF(N765="základní",J765,0)</f>
        <v>318400</v>
      </c>
      <c r="BF765" s="129">
        <f>IF(N765="snížená",J765,0)</f>
        <v>0</v>
      </c>
      <c r="BG765" s="129">
        <f>IF(N765="zákl. přenesená",J765,0)</f>
        <v>0</v>
      </c>
      <c r="BH765" s="129">
        <f>IF(N765="sníž. přenesená",J765,0)</f>
        <v>0</v>
      </c>
      <c r="BI765" s="129">
        <f>IF(N765="nulová",J765,0)</f>
        <v>0</v>
      </c>
      <c r="BJ765" s="12" t="s">
        <v>75</v>
      </c>
      <c r="BK765" s="129">
        <f>ROUND(I765*H765,2)</f>
        <v>318400</v>
      </c>
      <c r="BL765" s="12" t="s">
        <v>106</v>
      </c>
      <c r="BM765" s="128" t="s">
        <v>1536</v>
      </c>
    </row>
    <row r="766" spans="2:65" s="1" customFormat="1" ht="11.25">
      <c r="B766" s="24"/>
      <c r="D766" s="130" t="s">
        <v>114</v>
      </c>
      <c r="F766" s="131" t="s">
        <v>1535</v>
      </c>
      <c r="L766" s="24"/>
      <c r="M766" s="132"/>
      <c r="T766" s="48"/>
      <c r="AT766" s="12" t="s">
        <v>114</v>
      </c>
      <c r="AU766" s="12" t="s">
        <v>75</v>
      </c>
    </row>
    <row r="767" spans="2:65" s="1" customFormat="1" ht="16.5" customHeight="1">
      <c r="B767" s="117"/>
      <c r="C767" s="133" t="s">
        <v>1537</v>
      </c>
      <c r="D767" s="133" t="s">
        <v>125</v>
      </c>
      <c r="E767" s="134" t="s">
        <v>1538</v>
      </c>
      <c r="F767" s="135" t="s">
        <v>1539</v>
      </c>
      <c r="G767" s="136" t="s">
        <v>128</v>
      </c>
      <c r="H767" s="137">
        <v>5</v>
      </c>
      <c r="I767" s="138">
        <v>5240</v>
      </c>
      <c r="J767" s="138">
        <f>ROUND(I767*H767,2)</f>
        <v>26200</v>
      </c>
      <c r="K767" s="135" t="s">
        <v>112</v>
      </c>
      <c r="L767" s="139"/>
      <c r="M767" s="140" t="s">
        <v>1</v>
      </c>
      <c r="N767" s="141" t="s">
        <v>35</v>
      </c>
      <c r="O767" s="126">
        <v>0</v>
      </c>
      <c r="P767" s="126">
        <f>O767*H767</f>
        <v>0</v>
      </c>
      <c r="Q767" s="126">
        <v>0</v>
      </c>
      <c r="R767" s="126">
        <f>Q767*H767</f>
        <v>0</v>
      </c>
      <c r="S767" s="126">
        <v>0</v>
      </c>
      <c r="T767" s="127">
        <f>S767*H767</f>
        <v>0</v>
      </c>
      <c r="AR767" s="128" t="s">
        <v>129</v>
      </c>
      <c r="AT767" s="128" t="s">
        <v>125</v>
      </c>
      <c r="AU767" s="128" t="s">
        <v>75</v>
      </c>
      <c r="AY767" s="12" t="s">
        <v>107</v>
      </c>
      <c r="BE767" s="129">
        <f>IF(N767="základní",J767,0)</f>
        <v>26200</v>
      </c>
      <c r="BF767" s="129">
        <f>IF(N767="snížená",J767,0)</f>
        <v>0</v>
      </c>
      <c r="BG767" s="129">
        <f>IF(N767="zákl. přenesená",J767,0)</f>
        <v>0</v>
      </c>
      <c r="BH767" s="129">
        <f>IF(N767="sníž. přenesená",J767,0)</f>
        <v>0</v>
      </c>
      <c r="BI767" s="129">
        <f>IF(N767="nulová",J767,0)</f>
        <v>0</v>
      </c>
      <c r="BJ767" s="12" t="s">
        <v>75</v>
      </c>
      <c r="BK767" s="129">
        <f>ROUND(I767*H767,2)</f>
        <v>26200</v>
      </c>
      <c r="BL767" s="12" t="s">
        <v>106</v>
      </c>
      <c r="BM767" s="128" t="s">
        <v>1540</v>
      </c>
    </row>
    <row r="768" spans="2:65" s="1" customFormat="1" ht="11.25">
      <c r="B768" s="24"/>
      <c r="D768" s="130" t="s">
        <v>114</v>
      </c>
      <c r="F768" s="131" t="s">
        <v>1539</v>
      </c>
      <c r="L768" s="24"/>
      <c r="M768" s="132"/>
      <c r="T768" s="48"/>
      <c r="AT768" s="12" t="s">
        <v>114</v>
      </c>
      <c r="AU768" s="12" t="s">
        <v>75</v>
      </c>
    </row>
    <row r="769" spans="2:65" s="1" customFormat="1" ht="21.75" customHeight="1">
      <c r="B769" s="117"/>
      <c r="C769" s="133" t="s">
        <v>1541</v>
      </c>
      <c r="D769" s="133" t="s">
        <v>125</v>
      </c>
      <c r="E769" s="134" t="s">
        <v>1542</v>
      </c>
      <c r="F769" s="135" t="s">
        <v>1543</v>
      </c>
      <c r="G769" s="136" t="s">
        <v>128</v>
      </c>
      <c r="H769" s="137">
        <v>3</v>
      </c>
      <c r="I769" s="138">
        <v>134000</v>
      </c>
      <c r="J769" s="138">
        <f>ROUND(I769*H769,2)</f>
        <v>402000</v>
      </c>
      <c r="K769" s="135" t="s">
        <v>112</v>
      </c>
      <c r="L769" s="139"/>
      <c r="M769" s="140" t="s">
        <v>1</v>
      </c>
      <c r="N769" s="141" t="s">
        <v>35</v>
      </c>
      <c r="O769" s="126">
        <v>0</v>
      </c>
      <c r="P769" s="126">
        <f>O769*H769</f>
        <v>0</v>
      </c>
      <c r="Q769" s="126">
        <v>0</v>
      </c>
      <c r="R769" s="126">
        <f>Q769*H769</f>
        <v>0</v>
      </c>
      <c r="S769" s="126">
        <v>0</v>
      </c>
      <c r="T769" s="127">
        <f>S769*H769</f>
        <v>0</v>
      </c>
      <c r="AR769" s="128" t="s">
        <v>129</v>
      </c>
      <c r="AT769" s="128" t="s">
        <v>125</v>
      </c>
      <c r="AU769" s="128" t="s">
        <v>75</v>
      </c>
      <c r="AY769" s="12" t="s">
        <v>107</v>
      </c>
      <c r="BE769" s="129">
        <f>IF(N769="základní",J769,0)</f>
        <v>402000</v>
      </c>
      <c r="BF769" s="129">
        <f>IF(N769="snížená",J769,0)</f>
        <v>0</v>
      </c>
      <c r="BG769" s="129">
        <f>IF(N769="zákl. přenesená",J769,0)</f>
        <v>0</v>
      </c>
      <c r="BH769" s="129">
        <f>IF(N769="sníž. přenesená",J769,0)</f>
        <v>0</v>
      </c>
      <c r="BI769" s="129">
        <f>IF(N769="nulová",J769,0)</f>
        <v>0</v>
      </c>
      <c r="BJ769" s="12" t="s">
        <v>75</v>
      </c>
      <c r="BK769" s="129">
        <f>ROUND(I769*H769,2)</f>
        <v>402000</v>
      </c>
      <c r="BL769" s="12" t="s">
        <v>106</v>
      </c>
      <c r="BM769" s="128" t="s">
        <v>1544</v>
      </c>
    </row>
    <row r="770" spans="2:65" s="1" customFormat="1" ht="11.25">
      <c r="B770" s="24"/>
      <c r="D770" s="130" t="s">
        <v>114</v>
      </c>
      <c r="F770" s="131" t="s">
        <v>1543</v>
      </c>
      <c r="L770" s="24"/>
      <c r="M770" s="132"/>
      <c r="T770" s="48"/>
      <c r="AT770" s="12" t="s">
        <v>114</v>
      </c>
      <c r="AU770" s="12" t="s">
        <v>75</v>
      </c>
    </row>
    <row r="771" spans="2:65" s="1" customFormat="1" ht="24.2" customHeight="1">
      <c r="B771" s="117"/>
      <c r="C771" s="133" t="s">
        <v>1545</v>
      </c>
      <c r="D771" s="133" t="s">
        <v>125</v>
      </c>
      <c r="E771" s="134" t="s">
        <v>1546</v>
      </c>
      <c r="F771" s="135" t="s">
        <v>1547</v>
      </c>
      <c r="G771" s="136" t="s">
        <v>128</v>
      </c>
      <c r="H771" s="137">
        <v>16</v>
      </c>
      <c r="I771" s="138">
        <v>11900</v>
      </c>
      <c r="J771" s="138">
        <f>ROUND(I771*H771,2)</f>
        <v>190400</v>
      </c>
      <c r="K771" s="135" t="s">
        <v>112</v>
      </c>
      <c r="L771" s="139"/>
      <c r="M771" s="140" t="s">
        <v>1</v>
      </c>
      <c r="N771" s="141" t="s">
        <v>35</v>
      </c>
      <c r="O771" s="126">
        <v>0</v>
      </c>
      <c r="P771" s="126">
        <f>O771*H771</f>
        <v>0</v>
      </c>
      <c r="Q771" s="126">
        <v>0</v>
      </c>
      <c r="R771" s="126">
        <f>Q771*H771</f>
        <v>0</v>
      </c>
      <c r="S771" s="126">
        <v>0</v>
      </c>
      <c r="T771" s="127">
        <f>S771*H771</f>
        <v>0</v>
      </c>
      <c r="AR771" s="128" t="s">
        <v>129</v>
      </c>
      <c r="AT771" s="128" t="s">
        <v>125</v>
      </c>
      <c r="AU771" s="128" t="s">
        <v>75</v>
      </c>
      <c r="AY771" s="12" t="s">
        <v>107</v>
      </c>
      <c r="BE771" s="129">
        <f>IF(N771="základní",J771,0)</f>
        <v>190400</v>
      </c>
      <c r="BF771" s="129">
        <f>IF(N771="snížená",J771,0)</f>
        <v>0</v>
      </c>
      <c r="BG771" s="129">
        <f>IF(N771="zákl. přenesená",J771,0)</f>
        <v>0</v>
      </c>
      <c r="BH771" s="129">
        <f>IF(N771="sníž. přenesená",J771,0)</f>
        <v>0</v>
      </c>
      <c r="BI771" s="129">
        <f>IF(N771="nulová",J771,0)</f>
        <v>0</v>
      </c>
      <c r="BJ771" s="12" t="s">
        <v>75</v>
      </c>
      <c r="BK771" s="129">
        <f>ROUND(I771*H771,2)</f>
        <v>190400</v>
      </c>
      <c r="BL771" s="12" t="s">
        <v>106</v>
      </c>
      <c r="BM771" s="128" t="s">
        <v>1548</v>
      </c>
    </row>
    <row r="772" spans="2:65" s="1" customFormat="1" ht="11.25">
      <c r="B772" s="24"/>
      <c r="D772" s="130" t="s">
        <v>114</v>
      </c>
      <c r="F772" s="131" t="s">
        <v>1547</v>
      </c>
      <c r="L772" s="24"/>
      <c r="M772" s="132"/>
      <c r="T772" s="48"/>
      <c r="AT772" s="12" t="s">
        <v>114</v>
      </c>
      <c r="AU772" s="12" t="s">
        <v>75</v>
      </c>
    </row>
    <row r="773" spans="2:65" s="1" customFormat="1" ht="24.2" customHeight="1">
      <c r="B773" s="117"/>
      <c r="C773" s="133" t="s">
        <v>1549</v>
      </c>
      <c r="D773" s="133" t="s">
        <v>125</v>
      </c>
      <c r="E773" s="134" t="s">
        <v>1550</v>
      </c>
      <c r="F773" s="135" t="s">
        <v>1551</v>
      </c>
      <c r="G773" s="136" t="s">
        <v>128</v>
      </c>
      <c r="H773" s="137">
        <v>28</v>
      </c>
      <c r="I773" s="138">
        <v>31500</v>
      </c>
      <c r="J773" s="138">
        <f>ROUND(I773*H773,2)</f>
        <v>882000</v>
      </c>
      <c r="K773" s="135" t="s">
        <v>112</v>
      </c>
      <c r="L773" s="139"/>
      <c r="M773" s="140" t="s">
        <v>1</v>
      </c>
      <c r="N773" s="141" t="s">
        <v>35</v>
      </c>
      <c r="O773" s="126">
        <v>0</v>
      </c>
      <c r="P773" s="126">
        <f>O773*H773</f>
        <v>0</v>
      </c>
      <c r="Q773" s="126">
        <v>0</v>
      </c>
      <c r="R773" s="126">
        <f>Q773*H773</f>
        <v>0</v>
      </c>
      <c r="S773" s="126">
        <v>0</v>
      </c>
      <c r="T773" s="127">
        <f>S773*H773</f>
        <v>0</v>
      </c>
      <c r="AR773" s="128" t="s">
        <v>129</v>
      </c>
      <c r="AT773" s="128" t="s">
        <v>125</v>
      </c>
      <c r="AU773" s="128" t="s">
        <v>75</v>
      </c>
      <c r="AY773" s="12" t="s">
        <v>107</v>
      </c>
      <c r="BE773" s="129">
        <f>IF(N773="základní",J773,0)</f>
        <v>882000</v>
      </c>
      <c r="BF773" s="129">
        <f>IF(N773="snížená",J773,0)</f>
        <v>0</v>
      </c>
      <c r="BG773" s="129">
        <f>IF(N773="zákl. přenesená",J773,0)</f>
        <v>0</v>
      </c>
      <c r="BH773" s="129">
        <f>IF(N773="sníž. přenesená",J773,0)</f>
        <v>0</v>
      </c>
      <c r="BI773" s="129">
        <f>IF(N773="nulová",J773,0)</f>
        <v>0</v>
      </c>
      <c r="BJ773" s="12" t="s">
        <v>75</v>
      </c>
      <c r="BK773" s="129">
        <f>ROUND(I773*H773,2)</f>
        <v>882000</v>
      </c>
      <c r="BL773" s="12" t="s">
        <v>106</v>
      </c>
      <c r="BM773" s="128" t="s">
        <v>1552</v>
      </c>
    </row>
    <row r="774" spans="2:65" s="1" customFormat="1" ht="19.5">
      <c r="B774" s="24"/>
      <c r="D774" s="130" t="s">
        <v>114</v>
      </c>
      <c r="F774" s="131" t="s">
        <v>1551</v>
      </c>
      <c r="L774" s="24"/>
      <c r="M774" s="132"/>
      <c r="T774" s="48"/>
      <c r="AT774" s="12" t="s">
        <v>114</v>
      </c>
      <c r="AU774" s="12" t="s">
        <v>75</v>
      </c>
    </row>
    <row r="775" spans="2:65" s="1" customFormat="1" ht="24.2" customHeight="1">
      <c r="B775" s="117"/>
      <c r="C775" s="133" t="s">
        <v>1553</v>
      </c>
      <c r="D775" s="133" t="s">
        <v>125</v>
      </c>
      <c r="E775" s="134" t="s">
        <v>1554</v>
      </c>
      <c r="F775" s="135" t="s">
        <v>1555</v>
      </c>
      <c r="G775" s="136" t="s">
        <v>128</v>
      </c>
      <c r="H775" s="137">
        <v>2</v>
      </c>
      <c r="I775" s="138">
        <v>24300</v>
      </c>
      <c r="J775" s="138">
        <f>ROUND(I775*H775,2)</f>
        <v>48600</v>
      </c>
      <c r="K775" s="135" t="s">
        <v>112</v>
      </c>
      <c r="L775" s="139"/>
      <c r="M775" s="140" t="s">
        <v>1</v>
      </c>
      <c r="N775" s="141" t="s">
        <v>35</v>
      </c>
      <c r="O775" s="126">
        <v>0</v>
      </c>
      <c r="P775" s="126">
        <f>O775*H775</f>
        <v>0</v>
      </c>
      <c r="Q775" s="126">
        <v>0</v>
      </c>
      <c r="R775" s="126">
        <f>Q775*H775</f>
        <v>0</v>
      </c>
      <c r="S775" s="126">
        <v>0</v>
      </c>
      <c r="T775" s="127">
        <f>S775*H775</f>
        <v>0</v>
      </c>
      <c r="AR775" s="128" t="s">
        <v>129</v>
      </c>
      <c r="AT775" s="128" t="s">
        <v>125</v>
      </c>
      <c r="AU775" s="128" t="s">
        <v>75</v>
      </c>
      <c r="AY775" s="12" t="s">
        <v>107</v>
      </c>
      <c r="BE775" s="129">
        <f>IF(N775="základní",J775,0)</f>
        <v>48600</v>
      </c>
      <c r="BF775" s="129">
        <f>IF(N775="snížená",J775,0)</f>
        <v>0</v>
      </c>
      <c r="BG775" s="129">
        <f>IF(N775="zákl. přenesená",J775,0)</f>
        <v>0</v>
      </c>
      <c r="BH775" s="129">
        <f>IF(N775="sníž. přenesená",J775,0)</f>
        <v>0</v>
      </c>
      <c r="BI775" s="129">
        <f>IF(N775="nulová",J775,0)</f>
        <v>0</v>
      </c>
      <c r="BJ775" s="12" t="s">
        <v>75</v>
      </c>
      <c r="BK775" s="129">
        <f>ROUND(I775*H775,2)</f>
        <v>48600</v>
      </c>
      <c r="BL775" s="12" t="s">
        <v>106</v>
      </c>
      <c r="BM775" s="128" t="s">
        <v>1556</v>
      </c>
    </row>
    <row r="776" spans="2:65" s="1" customFormat="1" ht="19.5">
      <c r="B776" s="24"/>
      <c r="D776" s="130" t="s">
        <v>114</v>
      </c>
      <c r="F776" s="131" t="s">
        <v>1555</v>
      </c>
      <c r="L776" s="24"/>
      <c r="M776" s="132"/>
      <c r="T776" s="48"/>
      <c r="AT776" s="12" t="s">
        <v>114</v>
      </c>
      <c r="AU776" s="12" t="s">
        <v>75</v>
      </c>
    </row>
    <row r="777" spans="2:65" s="1" customFormat="1" ht="21.75" customHeight="1">
      <c r="B777" s="117"/>
      <c r="C777" s="133" t="s">
        <v>1557</v>
      </c>
      <c r="D777" s="133" t="s">
        <v>125</v>
      </c>
      <c r="E777" s="134" t="s">
        <v>1558</v>
      </c>
      <c r="F777" s="135" t="s">
        <v>1559</v>
      </c>
      <c r="G777" s="136" t="s">
        <v>128</v>
      </c>
      <c r="H777" s="137">
        <v>4</v>
      </c>
      <c r="I777" s="138">
        <v>9540</v>
      </c>
      <c r="J777" s="138">
        <f>ROUND(I777*H777,2)</f>
        <v>38160</v>
      </c>
      <c r="K777" s="135" t="s">
        <v>112</v>
      </c>
      <c r="L777" s="139"/>
      <c r="M777" s="140" t="s">
        <v>1</v>
      </c>
      <c r="N777" s="141" t="s">
        <v>35</v>
      </c>
      <c r="O777" s="126">
        <v>0</v>
      </c>
      <c r="P777" s="126">
        <f>O777*H777</f>
        <v>0</v>
      </c>
      <c r="Q777" s="126">
        <v>0</v>
      </c>
      <c r="R777" s="126">
        <f>Q777*H777</f>
        <v>0</v>
      </c>
      <c r="S777" s="126">
        <v>0</v>
      </c>
      <c r="T777" s="127">
        <f>S777*H777</f>
        <v>0</v>
      </c>
      <c r="AR777" s="128" t="s">
        <v>129</v>
      </c>
      <c r="AT777" s="128" t="s">
        <v>125</v>
      </c>
      <c r="AU777" s="128" t="s">
        <v>75</v>
      </c>
      <c r="AY777" s="12" t="s">
        <v>107</v>
      </c>
      <c r="BE777" s="129">
        <f>IF(N777="základní",J777,0)</f>
        <v>38160</v>
      </c>
      <c r="BF777" s="129">
        <f>IF(N777="snížená",J777,0)</f>
        <v>0</v>
      </c>
      <c r="BG777" s="129">
        <f>IF(N777="zákl. přenesená",J777,0)</f>
        <v>0</v>
      </c>
      <c r="BH777" s="129">
        <f>IF(N777="sníž. přenesená",J777,0)</f>
        <v>0</v>
      </c>
      <c r="BI777" s="129">
        <f>IF(N777="nulová",J777,0)</f>
        <v>0</v>
      </c>
      <c r="BJ777" s="12" t="s">
        <v>75</v>
      </c>
      <c r="BK777" s="129">
        <f>ROUND(I777*H777,2)</f>
        <v>38160</v>
      </c>
      <c r="BL777" s="12" t="s">
        <v>106</v>
      </c>
      <c r="BM777" s="128" t="s">
        <v>1560</v>
      </c>
    </row>
    <row r="778" spans="2:65" s="1" customFormat="1" ht="11.25">
      <c r="B778" s="24"/>
      <c r="D778" s="130" t="s">
        <v>114</v>
      </c>
      <c r="F778" s="131" t="s">
        <v>1559</v>
      </c>
      <c r="L778" s="24"/>
      <c r="M778" s="132"/>
      <c r="T778" s="48"/>
      <c r="AT778" s="12" t="s">
        <v>114</v>
      </c>
      <c r="AU778" s="12" t="s">
        <v>75</v>
      </c>
    </row>
    <row r="779" spans="2:65" s="1" customFormat="1" ht="24.2" customHeight="1">
      <c r="B779" s="117"/>
      <c r="C779" s="133" t="s">
        <v>1561</v>
      </c>
      <c r="D779" s="133" t="s">
        <v>125</v>
      </c>
      <c r="E779" s="134" t="s">
        <v>1562</v>
      </c>
      <c r="F779" s="135" t="s">
        <v>1563</v>
      </c>
      <c r="G779" s="136" t="s">
        <v>128</v>
      </c>
      <c r="H779" s="137">
        <v>56</v>
      </c>
      <c r="I779" s="138">
        <v>6560</v>
      </c>
      <c r="J779" s="138">
        <f>ROUND(I779*H779,2)</f>
        <v>367360</v>
      </c>
      <c r="K779" s="135" t="s">
        <v>112</v>
      </c>
      <c r="L779" s="139"/>
      <c r="M779" s="140" t="s">
        <v>1</v>
      </c>
      <c r="N779" s="141" t="s">
        <v>35</v>
      </c>
      <c r="O779" s="126">
        <v>0</v>
      </c>
      <c r="P779" s="126">
        <f>O779*H779</f>
        <v>0</v>
      </c>
      <c r="Q779" s="126">
        <v>0</v>
      </c>
      <c r="R779" s="126">
        <f>Q779*H779</f>
        <v>0</v>
      </c>
      <c r="S779" s="126">
        <v>0</v>
      </c>
      <c r="T779" s="127">
        <f>S779*H779</f>
        <v>0</v>
      </c>
      <c r="AR779" s="128" t="s">
        <v>129</v>
      </c>
      <c r="AT779" s="128" t="s">
        <v>125</v>
      </c>
      <c r="AU779" s="128" t="s">
        <v>75</v>
      </c>
      <c r="AY779" s="12" t="s">
        <v>107</v>
      </c>
      <c r="BE779" s="129">
        <f>IF(N779="základní",J779,0)</f>
        <v>367360</v>
      </c>
      <c r="BF779" s="129">
        <f>IF(N779="snížená",J779,0)</f>
        <v>0</v>
      </c>
      <c r="BG779" s="129">
        <f>IF(N779="zákl. přenesená",J779,0)</f>
        <v>0</v>
      </c>
      <c r="BH779" s="129">
        <f>IF(N779="sníž. přenesená",J779,0)</f>
        <v>0</v>
      </c>
      <c r="BI779" s="129">
        <f>IF(N779="nulová",J779,0)</f>
        <v>0</v>
      </c>
      <c r="BJ779" s="12" t="s">
        <v>75</v>
      </c>
      <c r="BK779" s="129">
        <f>ROUND(I779*H779,2)</f>
        <v>367360</v>
      </c>
      <c r="BL779" s="12" t="s">
        <v>106</v>
      </c>
      <c r="BM779" s="128" t="s">
        <v>1564</v>
      </c>
    </row>
    <row r="780" spans="2:65" s="1" customFormat="1" ht="19.5">
      <c r="B780" s="24"/>
      <c r="D780" s="130" t="s">
        <v>114</v>
      </c>
      <c r="F780" s="131" t="s">
        <v>1563</v>
      </c>
      <c r="L780" s="24"/>
      <c r="M780" s="132"/>
      <c r="T780" s="48"/>
      <c r="AT780" s="12" t="s">
        <v>114</v>
      </c>
      <c r="AU780" s="12" t="s">
        <v>75</v>
      </c>
    </row>
    <row r="781" spans="2:65" s="1" customFormat="1" ht="16.5" customHeight="1">
      <c r="B781" s="117"/>
      <c r="C781" s="133" t="s">
        <v>1565</v>
      </c>
      <c r="D781" s="133" t="s">
        <v>125</v>
      </c>
      <c r="E781" s="134" t="s">
        <v>1566</v>
      </c>
      <c r="F781" s="135" t="s">
        <v>1567</v>
      </c>
      <c r="G781" s="136" t="s">
        <v>111</v>
      </c>
      <c r="H781" s="137">
        <v>202.5</v>
      </c>
      <c r="I781" s="138">
        <v>99</v>
      </c>
      <c r="J781" s="138">
        <f>ROUND(I781*H781,2)</f>
        <v>20047.5</v>
      </c>
      <c r="K781" s="135" t="s">
        <v>112</v>
      </c>
      <c r="L781" s="139"/>
      <c r="M781" s="140" t="s">
        <v>1</v>
      </c>
      <c r="N781" s="141" t="s">
        <v>35</v>
      </c>
      <c r="O781" s="126">
        <v>0</v>
      </c>
      <c r="P781" s="126">
        <f>O781*H781</f>
        <v>0</v>
      </c>
      <c r="Q781" s="126">
        <v>0</v>
      </c>
      <c r="R781" s="126">
        <f>Q781*H781</f>
        <v>0</v>
      </c>
      <c r="S781" s="126">
        <v>0</v>
      </c>
      <c r="T781" s="127">
        <f>S781*H781</f>
        <v>0</v>
      </c>
      <c r="AR781" s="128" t="s">
        <v>129</v>
      </c>
      <c r="AT781" s="128" t="s">
        <v>125</v>
      </c>
      <c r="AU781" s="128" t="s">
        <v>75</v>
      </c>
      <c r="AY781" s="12" t="s">
        <v>107</v>
      </c>
      <c r="BE781" s="129">
        <f>IF(N781="základní",J781,0)</f>
        <v>20047.5</v>
      </c>
      <c r="BF781" s="129">
        <f>IF(N781="snížená",J781,0)</f>
        <v>0</v>
      </c>
      <c r="BG781" s="129">
        <f>IF(N781="zákl. přenesená",J781,0)</f>
        <v>0</v>
      </c>
      <c r="BH781" s="129">
        <f>IF(N781="sníž. přenesená",J781,0)</f>
        <v>0</v>
      </c>
      <c r="BI781" s="129">
        <f>IF(N781="nulová",J781,0)</f>
        <v>0</v>
      </c>
      <c r="BJ781" s="12" t="s">
        <v>75</v>
      </c>
      <c r="BK781" s="129">
        <f>ROUND(I781*H781,2)</f>
        <v>20047.5</v>
      </c>
      <c r="BL781" s="12" t="s">
        <v>106</v>
      </c>
      <c r="BM781" s="128" t="s">
        <v>1568</v>
      </c>
    </row>
    <row r="782" spans="2:65" s="1" customFormat="1" ht="11.25">
      <c r="B782" s="24"/>
      <c r="D782" s="130" t="s">
        <v>114</v>
      </c>
      <c r="F782" s="131" t="s">
        <v>1567</v>
      </c>
      <c r="L782" s="24"/>
      <c r="M782" s="132"/>
      <c r="T782" s="48"/>
      <c r="AT782" s="12" t="s">
        <v>114</v>
      </c>
      <c r="AU782" s="12" t="s">
        <v>75</v>
      </c>
    </row>
    <row r="783" spans="2:65" s="1" customFormat="1" ht="24.2" customHeight="1">
      <c r="B783" s="117"/>
      <c r="C783" s="133" t="s">
        <v>1569</v>
      </c>
      <c r="D783" s="133" t="s">
        <v>125</v>
      </c>
      <c r="E783" s="134" t="s">
        <v>1570</v>
      </c>
      <c r="F783" s="135" t="s">
        <v>1571</v>
      </c>
      <c r="G783" s="136" t="s">
        <v>111</v>
      </c>
      <c r="H783" s="137">
        <v>421</v>
      </c>
      <c r="I783" s="138">
        <v>128</v>
      </c>
      <c r="J783" s="138">
        <f>ROUND(I783*H783,2)</f>
        <v>53888</v>
      </c>
      <c r="K783" s="135" t="s">
        <v>112</v>
      </c>
      <c r="L783" s="139"/>
      <c r="M783" s="140" t="s">
        <v>1</v>
      </c>
      <c r="N783" s="141" t="s">
        <v>35</v>
      </c>
      <c r="O783" s="126">
        <v>0</v>
      </c>
      <c r="P783" s="126">
        <f>O783*H783</f>
        <v>0</v>
      </c>
      <c r="Q783" s="126">
        <v>0</v>
      </c>
      <c r="R783" s="126">
        <f>Q783*H783</f>
        <v>0</v>
      </c>
      <c r="S783" s="126">
        <v>0</v>
      </c>
      <c r="T783" s="127">
        <f>S783*H783</f>
        <v>0</v>
      </c>
      <c r="AR783" s="128" t="s">
        <v>129</v>
      </c>
      <c r="AT783" s="128" t="s">
        <v>125</v>
      </c>
      <c r="AU783" s="128" t="s">
        <v>75</v>
      </c>
      <c r="AY783" s="12" t="s">
        <v>107</v>
      </c>
      <c r="BE783" s="129">
        <f>IF(N783="základní",J783,0)</f>
        <v>53888</v>
      </c>
      <c r="BF783" s="129">
        <f>IF(N783="snížená",J783,0)</f>
        <v>0</v>
      </c>
      <c r="BG783" s="129">
        <f>IF(N783="zákl. přenesená",J783,0)</f>
        <v>0</v>
      </c>
      <c r="BH783" s="129">
        <f>IF(N783="sníž. přenesená",J783,0)</f>
        <v>0</v>
      </c>
      <c r="BI783" s="129">
        <f>IF(N783="nulová",J783,0)</f>
        <v>0</v>
      </c>
      <c r="BJ783" s="12" t="s">
        <v>75</v>
      </c>
      <c r="BK783" s="129">
        <f>ROUND(I783*H783,2)</f>
        <v>53888</v>
      </c>
      <c r="BL783" s="12" t="s">
        <v>106</v>
      </c>
      <c r="BM783" s="128" t="s">
        <v>1572</v>
      </c>
    </row>
    <row r="784" spans="2:65" s="1" customFormat="1" ht="19.5">
      <c r="B784" s="24"/>
      <c r="D784" s="130" t="s">
        <v>114</v>
      </c>
      <c r="F784" s="131" t="s">
        <v>1571</v>
      </c>
      <c r="L784" s="24"/>
      <c r="M784" s="132"/>
      <c r="T784" s="48"/>
      <c r="AT784" s="12" t="s">
        <v>114</v>
      </c>
      <c r="AU784" s="12" t="s">
        <v>75</v>
      </c>
    </row>
    <row r="785" spans="2:65" s="1" customFormat="1" ht="33" customHeight="1">
      <c r="B785" s="117"/>
      <c r="C785" s="133" t="s">
        <v>1573</v>
      </c>
      <c r="D785" s="133" t="s">
        <v>125</v>
      </c>
      <c r="E785" s="134" t="s">
        <v>1574</v>
      </c>
      <c r="F785" s="135" t="s">
        <v>1575</v>
      </c>
      <c r="G785" s="136" t="s">
        <v>111</v>
      </c>
      <c r="H785" s="137">
        <v>1199</v>
      </c>
      <c r="I785" s="138">
        <v>255</v>
      </c>
      <c r="J785" s="138">
        <f>ROUND(I785*H785,2)</f>
        <v>305745</v>
      </c>
      <c r="K785" s="135" t="s">
        <v>112</v>
      </c>
      <c r="L785" s="139"/>
      <c r="M785" s="140" t="s">
        <v>1</v>
      </c>
      <c r="N785" s="141" t="s">
        <v>35</v>
      </c>
      <c r="O785" s="126">
        <v>0</v>
      </c>
      <c r="P785" s="126">
        <f>O785*H785</f>
        <v>0</v>
      </c>
      <c r="Q785" s="126">
        <v>0</v>
      </c>
      <c r="R785" s="126">
        <f>Q785*H785</f>
        <v>0</v>
      </c>
      <c r="S785" s="126">
        <v>0</v>
      </c>
      <c r="T785" s="127">
        <f>S785*H785</f>
        <v>0</v>
      </c>
      <c r="AR785" s="128" t="s">
        <v>129</v>
      </c>
      <c r="AT785" s="128" t="s">
        <v>125</v>
      </c>
      <c r="AU785" s="128" t="s">
        <v>75</v>
      </c>
      <c r="AY785" s="12" t="s">
        <v>107</v>
      </c>
      <c r="BE785" s="129">
        <f>IF(N785="základní",J785,0)</f>
        <v>305745</v>
      </c>
      <c r="BF785" s="129">
        <f>IF(N785="snížená",J785,0)</f>
        <v>0</v>
      </c>
      <c r="BG785" s="129">
        <f>IF(N785="zákl. přenesená",J785,0)</f>
        <v>0</v>
      </c>
      <c r="BH785" s="129">
        <f>IF(N785="sníž. přenesená",J785,0)</f>
        <v>0</v>
      </c>
      <c r="BI785" s="129">
        <f>IF(N785="nulová",J785,0)</f>
        <v>0</v>
      </c>
      <c r="BJ785" s="12" t="s">
        <v>75</v>
      </c>
      <c r="BK785" s="129">
        <f>ROUND(I785*H785,2)</f>
        <v>305745</v>
      </c>
      <c r="BL785" s="12" t="s">
        <v>106</v>
      </c>
      <c r="BM785" s="128" t="s">
        <v>1576</v>
      </c>
    </row>
    <row r="786" spans="2:65" s="1" customFormat="1" ht="19.5">
      <c r="B786" s="24"/>
      <c r="D786" s="130" t="s">
        <v>114</v>
      </c>
      <c r="F786" s="131" t="s">
        <v>1575</v>
      </c>
      <c r="L786" s="24"/>
      <c r="M786" s="132"/>
      <c r="T786" s="48"/>
      <c r="AT786" s="12" t="s">
        <v>114</v>
      </c>
      <c r="AU786" s="12" t="s">
        <v>75</v>
      </c>
    </row>
    <row r="787" spans="2:65" s="1" customFormat="1" ht="33" customHeight="1">
      <c r="B787" s="117"/>
      <c r="C787" s="133" t="s">
        <v>1577</v>
      </c>
      <c r="D787" s="133" t="s">
        <v>125</v>
      </c>
      <c r="E787" s="134" t="s">
        <v>1578</v>
      </c>
      <c r="F787" s="135" t="s">
        <v>1579</v>
      </c>
      <c r="G787" s="136" t="s">
        <v>111</v>
      </c>
      <c r="H787" s="137">
        <v>5324</v>
      </c>
      <c r="I787" s="138">
        <v>343</v>
      </c>
      <c r="J787" s="138">
        <f>ROUND(I787*H787,2)</f>
        <v>1826132</v>
      </c>
      <c r="K787" s="135" t="s">
        <v>112</v>
      </c>
      <c r="L787" s="139"/>
      <c r="M787" s="140" t="s">
        <v>1</v>
      </c>
      <c r="N787" s="141" t="s">
        <v>35</v>
      </c>
      <c r="O787" s="126">
        <v>0</v>
      </c>
      <c r="P787" s="126">
        <f>O787*H787</f>
        <v>0</v>
      </c>
      <c r="Q787" s="126">
        <v>0</v>
      </c>
      <c r="R787" s="126">
        <f>Q787*H787</f>
        <v>0</v>
      </c>
      <c r="S787" s="126">
        <v>0</v>
      </c>
      <c r="T787" s="127">
        <f>S787*H787</f>
        <v>0</v>
      </c>
      <c r="AR787" s="128" t="s">
        <v>129</v>
      </c>
      <c r="AT787" s="128" t="s">
        <v>125</v>
      </c>
      <c r="AU787" s="128" t="s">
        <v>75</v>
      </c>
      <c r="AY787" s="12" t="s">
        <v>107</v>
      </c>
      <c r="BE787" s="129">
        <f>IF(N787="základní",J787,0)</f>
        <v>1826132</v>
      </c>
      <c r="BF787" s="129">
        <f>IF(N787="snížená",J787,0)</f>
        <v>0</v>
      </c>
      <c r="BG787" s="129">
        <f>IF(N787="zákl. přenesená",J787,0)</f>
        <v>0</v>
      </c>
      <c r="BH787" s="129">
        <f>IF(N787="sníž. přenesená",J787,0)</f>
        <v>0</v>
      </c>
      <c r="BI787" s="129">
        <f>IF(N787="nulová",J787,0)</f>
        <v>0</v>
      </c>
      <c r="BJ787" s="12" t="s">
        <v>75</v>
      </c>
      <c r="BK787" s="129">
        <f>ROUND(I787*H787,2)</f>
        <v>1826132</v>
      </c>
      <c r="BL787" s="12" t="s">
        <v>106</v>
      </c>
      <c r="BM787" s="128" t="s">
        <v>1580</v>
      </c>
    </row>
    <row r="788" spans="2:65" s="1" customFormat="1" ht="19.5">
      <c r="B788" s="24"/>
      <c r="D788" s="130" t="s">
        <v>114</v>
      </c>
      <c r="F788" s="131" t="s">
        <v>1579</v>
      </c>
      <c r="L788" s="24"/>
      <c r="M788" s="132"/>
      <c r="T788" s="48"/>
      <c r="AT788" s="12" t="s">
        <v>114</v>
      </c>
      <c r="AU788" s="12" t="s">
        <v>75</v>
      </c>
    </row>
    <row r="789" spans="2:65" s="1" customFormat="1" ht="24.2" customHeight="1">
      <c r="B789" s="117"/>
      <c r="C789" s="133" t="s">
        <v>1581</v>
      </c>
      <c r="D789" s="133" t="s">
        <v>125</v>
      </c>
      <c r="E789" s="134" t="s">
        <v>1582</v>
      </c>
      <c r="F789" s="135" t="s">
        <v>1583</v>
      </c>
      <c r="G789" s="136" t="s">
        <v>128</v>
      </c>
      <c r="H789" s="137">
        <v>25</v>
      </c>
      <c r="I789" s="138">
        <v>144900</v>
      </c>
      <c r="J789" s="138">
        <f>ROUND(I789*H789,2)</f>
        <v>3622500</v>
      </c>
      <c r="K789" s="135" t="s">
        <v>112</v>
      </c>
      <c r="L789" s="139"/>
      <c r="M789" s="140" t="s">
        <v>1</v>
      </c>
      <c r="N789" s="141" t="s">
        <v>35</v>
      </c>
      <c r="O789" s="126">
        <v>0</v>
      </c>
      <c r="P789" s="126">
        <f>O789*H789</f>
        <v>0</v>
      </c>
      <c r="Q789" s="126">
        <v>0</v>
      </c>
      <c r="R789" s="126">
        <f>Q789*H789</f>
        <v>0</v>
      </c>
      <c r="S789" s="126">
        <v>0</v>
      </c>
      <c r="T789" s="127">
        <f>S789*H789</f>
        <v>0</v>
      </c>
      <c r="AR789" s="128" t="s">
        <v>129</v>
      </c>
      <c r="AT789" s="128" t="s">
        <v>125</v>
      </c>
      <c r="AU789" s="128" t="s">
        <v>75</v>
      </c>
      <c r="AY789" s="12" t="s">
        <v>107</v>
      </c>
      <c r="BE789" s="129">
        <f>IF(N789="základní",J789,0)</f>
        <v>3622500</v>
      </c>
      <c r="BF789" s="129">
        <f>IF(N789="snížená",J789,0)</f>
        <v>0</v>
      </c>
      <c r="BG789" s="129">
        <f>IF(N789="zákl. přenesená",J789,0)</f>
        <v>0</v>
      </c>
      <c r="BH789" s="129">
        <f>IF(N789="sníž. přenesená",J789,0)</f>
        <v>0</v>
      </c>
      <c r="BI789" s="129">
        <f>IF(N789="nulová",J789,0)</f>
        <v>0</v>
      </c>
      <c r="BJ789" s="12" t="s">
        <v>75</v>
      </c>
      <c r="BK789" s="129">
        <f>ROUND(I789*H789,2)</f>
        <v>3622500</v>
      </c>
      <c r="BL789" s="12" t="s">
        <v>106</v>
      </c>
      <c r="BM789" s="128" t="s">
        <v>1584</v>
      </c>
    </row>
    <row r="790" spans="2:65" s="1" customFormat="1" ht="19.5">
      <c r="B790" s="24"/>
      <c r="D790" s="130" t="s">
        <v>114</v>
      </c>
      <c r="F790" s="131" t="s">
        <v>1583</v>
      </c>
      <c r="L790" s="24"/>
      <c r="M790" s="132"/>
      <c r="T790" s="48"/>
      <c r="AT790" s="12" t="s">
        <v>114</v>
      </c>
      <c r="AU790" s="12" t="s">
        <v>75</v>
      </c>
    </row>
    <row r="791" spans="2:65" s="1" customFormat="1" ht="24.2" customHeight="1">
      <c r="B791" s="117"/>
      <c r="C791" s="133" t="s">
        <v>1585</v>
      </c>
      <c r="D791" s="133" t="s">
        <v>125</v>
      </c>
      <c r="E791" s="134" t="s">
        <v>1586</v>
      </c>
      <c r="F791" s="135" t="s">
        <v>1587</v>
      </c>
      <c r="G791" s="136" t="s">
        <v>128</v>
      </c>
      <c r="H791" s="137">
        <v>4</v>
      </c>
      <c r="I791" s="138">
        <v>57900</v>
      </c>
      <c r="J791" s="138">
        <f>ROUND(I791*H791,2)</f>
        <v>231600</v>
      </c>
      <c r="K791" s="135" t="s">
        <v>112</v>
      </c>
      <c r="L791" s="139"/>
      <c r="M791" s="140" t="s">
        <v>1</v>
      </c>
      <c r="N791" s="141" t="s">
        <v>35</v>
      </c>
      <c r="O791" s="126">
        <v>0</v>
      </c>
      <c r="P791" s="126">
        <f>O791*H791</f>
        <v>0</v>
      </c>
      <c r="Q791" s="126">
        <v>0</v>
      </c>
      <c r="R791" s="126">
        <f>Q791*H791</f>
        <v>0</v>
      </c>
      <c r="S791" s="126">
        <v>0</v>
      </c>
      <c r="T791" s="127">
        <f>S791*H791</f>
        <v>0</v>
      </c>
      <c r="AR791" s="128" t="s">
        <v>129</v>
      </c>
      <c r="AT791" s="128" t="s">
        <v>125</v>
      </c>
      <c r="AU791" s="128" t="s">
        <v>75</v>
      </c>
      <c r="AY791" s="12" t="s">
        <v>107</v>
      </c>
      <c r="BE791" s="129">
        <f>IF(N791="základní",J791,0)</f>
        <v>231600</v>
      </c>
      <c r="BF791" s="129">
        <f>IF(N791="snížená",J791,0)</f>
        <v>0</v>
      </c>
      <c r="BG791" s="129">
        <f>IF(N791="zákl. přenesená",J791,0)</f>
        <v>0</v>
      </c>
      <c r="BH791" s="129">
        <f>IF(N791="sníž. přenesená",J791,0)</f>
        <v>0</v>
      </c>
      <c r="BI791" s="129">
        <f>IF(N791="nulová",J791,0)</f>
        <v>0</v>
      </c>
      <c r="BJ791" s="12" t="s">
        <v>75</v>
      </c>
      <c r="BK791" s="129">
        <f>ROUND(I791*H791,2)</f>
        <v>231600</v>
      </c>
      <c r="BL791" s="12" t="s">
        <v>106</v>
      </c>
      <c r="BM791" s="128" t="s">
        <v>1588</v>
      </c>
    </row>
    <row r="792" spans="2:65" s="1" customFormat="1" ht="11.25">
      <c r="B792" s="24"/>
      <c r="D792" s="130" t="s">
        <v>114</v>
      </c>
      <c r="F792" s="131" t="s">
        <v>1587</v>
      </c>
      <c r="L792" s="24"/>
      <c r="M792" s="132"/>
      <c r="T792" s="48"/>
      <c r="AT792" s="12" t="s">
        <v>114</v>
      </c>
      <c r="AU792" s="12" t="s">
        <v>75</v>
      </c>
    </row>
    <row r="793" spans="2:65" s="1" customFormat="1" ht="24.2" customHeight="1">
      <c r="B793" s="117"/>
      <c r="C793" s="133" t="s">
        <v>1589</v>
      </c>
      <c r="D793" s="133" t="s">
        <v>125</v>
      </c>
      <c r="E793" s="134" t="s">
        <v>1590</v>
      </c>
      <c r="F793" s="135" t="s">
        <v>1591</v>
      </c>
      <c r="G793" s="136" t="s">
        <v>128</v>
      </c>
      <c r="H793" s="137">
        <v>2</v>
      </c>
      <c r="I793" s="138">
        <v>78200</v>
      </c>
      <c r="J793" s="138">
        <f>ROUND(I793*H793,2)</f>
        <v>156400</v>
      </c>
      <c r="K793" s="135" t="s">
        <v>112</v>
      </c>
      <c r="L793" s="139"/>
      <c r="M793" s="140" t="s">
        <v>1</v>
      </c>
      <c r="N793" s="141" t="s">
        <v>35</v>
      </c>
      <c r="O793" s="126">
        <v>0</v>
      </c>
      <c r="P793" s="126">
        <f>O793*H793</f>
        <v>0</v>
      </c>
      <c r="Q793" s="126">
        <v>0</v>
      </c>
      <c r="R793" s="126">
        <f>Q793*H793</f>
        <v>0</v>
      </c>
      <c r="S793" s="126">
        <v>0</v>
      </c>
      <c r="T793" s="127">
        <f>S793*H793</f>
        <v>0</v>
      </c>
      <c r="AR793" s="128" t="s">
        <v>129</v>
      </c>
      <c r="AT793" s="128" t="s">
        <v>125</v>
      </c>
      <c r="AU793" s="128" t="s">
        <v>75</v>
      </c>
      <c r="AY793" s="12" t="s">
        <v>107</v>
      </c>
      <c r="BE793" s="129">
        <f>IF(N793="základní",J793,0)</f>
        <v>156400</v>
      </c>
      <c r="BF793" s="129">
        <f>IF(N793="snížená",J793,0)</f>
        <v>0</v>
      </c>
      <c r="BG793" s="129">
        <f>IF(N793="zákl. přenesená",J793,0)</f>
        <v>0</v>
      </c>
      <c r="BH793" s="129">
        <f>IF(N793="sníž. přenesená",J793,0)</f>
        <v>0</v>
      </c>
      <c r="BI793" s="129">
        <f>IF(N793="nulová",J793,0)</f>
        <v>0</v>
      </c>
      <c r="BJ793" s="12" t="s">
        <v>75</v>
      </c>
      <c r="BK793" s="129">
        <f>ROUND(I793*H793,2)</f>
        <v>156400</v>
      </c>
      <c r="BL793" s="12" t="s">
        <v>106</v>
      </c>
      <c r="BM793" s="128" t="s">
        <v>1592</v>
      </c>
    </row>
    <row r="794" spans="2:65" s="1" customFormat="1" ht="11.25">
      <c r="B794" s="24"/>
      <c r="D794" s="130" t="s">
        <v>114</v>
      </c>
      <c r="F794" s="131" t="s">
        <v>1591</v>
      </c>
      <c r="L794" s="24"/>
      <c r="M794" s="132"/>
      <c r="T794" s="48"/>
      <c r="AT794" s="12" t="s">
        <v>114</v>
      </c>
      <c r="AU794" s="12" t="s">
        <v>75</v>
      </c>
    </row>
    <row r="795" spans="2:65" s="1" customFormat="1" ht="24.2" customHeight="1">
      <c r="B795" s="117"/>
      <c r="C795" s="133" t="s">
        <v>1593</v>
      </c>
      <c r="D795" s="133" t="s">
        <v>125</v>
      </c>
      <c r="E795" s="134" t="s">
        <v>1594</v>
      </c>
      <c r="F795" s="135" t="s">
        <v>1595</v>
      </c>
      <c r="G795" s="136" t="s">
        <v>128</v>
      </c>
      <c r="H795" s="137">
        <v>1</v>
      </c>
      <c r="I795" s="138">
        <v>23200</v>
      </c>
      <c r="J795" s="138">
        <f>ROUND(I795*H795,2)</f>
        <v>23200</v>
      </c>
      <c r="K795" s="135" t="s">
        <v>112</v>
      </c>
      <c r="L795" s="139"/>
      <c r="M795" s="140" t="s">
        <v>1</v>
      </c>
      <c r="N795" s="141" t="s">
        <v>35</v>
      </c>
      <c r="O795" s="126">
        <v>0</v>
      </c>
      <c r="P795" s="126">
        <f>O795*H795</f>
        <v>0</v>
      </c>
      <c r="Q795" s="126">
        <v>0</v>
      </c>
      <c r="R795" s="126">
        <f>Q795*H795</f>
        <v>0</v>
      </c>
      <c r="S795" s="126">
        <v>0</v>
      </c>
      <c r="T795" s="127">
        <f>S795*H795</f>
        <v>0</v>
      </c>
      <c r="AR795" s="128" t="s">
        <v>129</v>
      </c>
      <c r="AT795" s="128" t="s">
        <v>125</v>
      </c>
      <c r="AU795" s="128" t="s">
        <v>75</v>
      </c>
      <c r="AY795" s="12" t="s">
        <v>107</v>
      </c>
      <c r="BE795" s="129">
        <f>IF(N795="základní",J795,0)</f>
        <v>23200</v>
      </c>
      <c r="BF795" s="129">
        <f>IF(N795="snížená",J795,0)</f>
        <v>0</v>
      </c>
      <c r="BG795" s="129">
        <f>IF(N795="zákl. přenesená",J795,0)</f>
        <v>0</v>
      </c>
      <c r="BH795" s="129">
        <f>IF(N795="sníž. přenesená",J795,0)</f>
        <v>0</v>
      </c>
      <c r="BI795" s="129">
        <f>IF(N795="nulová",J795,0)</f>
        <v>0</v>
      </c>
      <c r="BJ795" s="12" t="s">
        <v>75</v>
      </c>
      <c r="BK795" s="129">
        <f>ROUND(I795*H795,2)</f>
        <v>23200</v>
      </c>
      <c r="BL795" s="12" t="s">
        <v>106</v>
      </c>
      <c r="BM795" s="128" t="s">
        <v>1596</v>
      </c>
    </row>
    <row r="796" spans="2:65" s="1" customFormat="1" ht="19.5">
      <c r="B796" s="24"/>
      <c r="D796" s="130" t="s">
        <v>114</v>
      </c>
      <c r="F796" s="131" t="s">
        <v>1595</v>
      </c>
      <c r="L796" s="24"/>
      <c r="M796" s="132"/>
      <c r="T796" s="48"/>
      <c r="AT796" s="12" t="s">
        <v>114</v>
      </c>
      <c r="AU796" s="12" t="s">
        <v>75</v>
      </c>
    </row>
    <row r="797" spans="2:65" s="1" customFormat="1" ht="24.2" customHeight="1">
      <c r="B797" s="117"/>
      <c r="C797" s="133" t="s">
        <v>1597</v>
      </c>
      <c r="D797" s="133" t="s">
        <v>125</v>
      </c>
      <c r="E797" s="134" t="s">
        <v>1598</v>
      </c>
      <c r="F797" s="135" t="s">
        <v>1599</v>
      </c>
      <c r="G797" s="136" t="s">
        <v>128</v>
      </c>
      <c r="H797" s="137">
        <v>6</v>
      </c>
      <c r="I797" s="138">
        <v>17200</v>
      </c>
      <c r="J797" s="138">
        <f>ROUND(I797*H797,2)</f>
        <v>103200</v>
      </c>
      <c r="K797" s="135" t="s">
        <v>112</v>
      </c>
      <c r="L797" s="139"/>
      <c r="M797" s="140" t="s">
        <v>1</v>
      </c>
      <c r="N797" s="141" t="s">
        <v>35</v>
      </c>
      <c r="O797" s="126">
        <v>0</v>
      </c>
      <c r="P797" s="126">
        <f>O797*H797</f>
        <v>0</v>
      </c>
      <c r="Q797" s="126">
        <v>0</v>
      </c>
      <c r="R797" s="126">
        <f>Q797*H797</f>
        <v>0</v>
      </c>
      <c r="S797" s="126">
        <v>0</v>
      </c>
      <c r="T797" s="127">
        <f>S797*H797</f>
        <v>0</v>
      </c>
      <c r="AR797" s="128" t="s">
        <v>129</v>
      </c>
      <c r="AT797" s="128" t="s">
        <v>125</v>
      </c>
      <c r="AU797" s="128" t="s">
        <v>75</v>
      </c>
      <c r="AY797" s="12" t="s">
        <v>107</v>
      </c>
      <c r="BE797" s="129">
        <f>IF(N797="základní",J797,0)</f>
        <v>103200</v>
      </c>
      <c r="BF797" s="129">
        <f>IF(N797="snížená",J797,0)</f>
        <v>0</v>
      </c>
      <c r="BG797" s="129">
        <f>IF(N797="zákl. přenesená",J797,0)</f>
        <v>0</v>
      </c>
      <c r="BH797" s="129">
        <f>IF(N797="sníž. přenesená",J797,0)</f>
        <v>0</v>
      </c>
      <c r="BI797" s="129">
        <f>IF(N797="nulová",J797,0)</f>
        <v>0</v>
      </c>
      <c r="BJ797" s="12" t="s">
        <v>75</v>
      </c>
      <c r="BK797" s="129">
        <f>ROUND(I797*H797,2)</f>
        <v>103200</v>
      </c>
      <c r="BL797" s="12" t="s">
        <v>106</v>
      </c>
      <c r="BM797" s="128" t="s">
        <v>1600</v>
      </c>
    </row>
    <row r="798" spans="2:65" s="1" customFormat="1" ht="11.25">
      <c r="B798" s="24"/>
      <c r="D798" s="130" t="s">
        <v>114</v>
      </c>
      <c r="F798" s="131" t="s">
        <v>1599</v>
      </c>
      <c r="L798" s="24"/>
      <c r="M798" s="132"/>
      <c r="T798" s="48"/>
      <c r="AT798" s="12" t="s">
        <v>114</v>
      </c>
      <c r="AU798" s="12" t="s">
        <v>75</v>
      </c>
    </row>
    <row r="799" spans="2:65" s="1" customFormat="1" ht="24.2" customHeight="1">
      <c r="B799" s="117"/>
      <c r="C799" s="133" t="s">
        <v>1601</v>
      </c>
      <c r="D799" s="133" t="s">
        <v>125</v>
      </c>
      <c r="E799" s="134" t="s">
        <v>1602</v>
      </c>
      <c r="F799" s="135" t="s">
        <v>1603</v>
      </c>
      <c r="G799" s="136" t="s">
        <v>128</v>
      </c>
      <c r="H799" s="137">
        <v>24</v>
      </c>
      <c r="I799" s="138">
        <v>23500</v>
      </c>
      <c r="J799" s="138">
        <f>ROUND(I799*H799,2)</f>
        <v>564000</v>
      </c>
      <c r="K799" s="135" t="s">
        <v>112</v>
      </c>
      <c r="L799" s="139"/>
      <c r="M799" s="140" t="s">
        <v>1</v>
      </c>
      <c r="N799" s="141" t="s">
        <v>35</v>
      </c>
      <c r="O799" s="126">
        <v>0</v>
      </c>
      <c r="P799" s="126">
        <f>O799*H799</f>
        <v>0</v>
      </c>
      <c r="Q799" s="126">
        <v>0</v>
      </c>
      <c r="R799" s="126">
        <f>Q799*H799</f>
        <v>0</v>
      </c>
      <c r="S799" s="126">
        <v>0</v>
      </c>
      <c r="T799" s="127">
        <f>S799*H799</f>
        <v>0</v>
      </c>
      <c r="AR799" s="128" t="s">
        <v>129</v>
      </c>
      <c r="AT799" s="128" t="s">
        <v>125</v>
      </c>
      <c r="AU799" s="128" t="s">
        <v>75</v>
      </c>
      <c r="AY799" s="12" t="s">
        <v>107</v>
      </c>
      <c r="BE799" s="129">
        <f>IF(N799="základní",J799,0)</f>
        <v>564000</v>
      </c>
      <c r="BF799" s="129">
        <f>IF(N799="snížená",J799,0)</f>
        <v>0</v>
      </c>
      <c r="BG799" s="129">
        <f>IF(N799="zákl. přenesená",J799,0)</f>
        <v>0</v>
      </c>
      <c r="BH799" s="129">
        <f>IF(N799="sníž. přenesená",J799,0)</f>
        <v>0</v>
      </c>
      <c r="BI799" s="129">
        <f>IF(N799="nulová",J799,0)</f>
        <v>0</v>
      </c>
      <c r="BJ799" s="12" t="s">
        <v>75</v>
      </c>
      <c r="BK799" s="129">
        <f>ROUND(I799*H799,2)</f>
        <v>564000</v>
      </c>
      <c r="BL799" s="12" t="s">
        <v>106</v>
      </c>
      <c r="BM799" s="128" t="s">
        <v>1604</v>
      </c>
    </row>
    <row r="800" spans="2:65" s="1" customFormat="1" ht="19.5">
      <c r="B800" s="24"/>
      <c r="D800" s="130" t="s">
        <v>114</v>
      </c>
      <c r="F800" s="131" t="s">
        <v>1603</v>
      </c>
      <c r="L800" s="24"/>
      <c r="M800" s="132"/>
      <c r="T800" s="48"/>
      <c r="AT800" s="12" t="s">
        <v>114</v>
      </c>
      <c r="AU800" s="12" t="s">
        <v>75</v>
      </c>
    </row>
    <row r="801" spans="2:65" s="1" customFormat="1" ht="24.2" customHeight="1">
      <c r="B801" s="117"/>
      <c r="C801" s="133" t="s">
        <v>1605</v>
      </c>
      <c r="D801" s="133" t="s">
        <v>125</v>
      </c>
      <c r="E801" s="134" t="s">
        <v>1606</v>
      </c>
      <c r="F801" s="135" t="s">
        <v>1607</v>
      </c>
      <c r="G801" s="136" t="s">
        <v>111</v>
      </c>
      <c r="H801" s="137">
        <v>33241</v>
      </c>
      <c r="I801" s="138">
        <v>620</v>
      </c>
      <c r="J801" s="138">
        <f>ROUND(I801*H801,2)</f>
        <v>20609420</v>
      </c>
      <c r="K801" s="135" t="s">
        <v>112</v>
      </c>
      <c r="L801" s="139"/>
      <c r="M801" s="140" t="s">
        <v>1</v>
      </c>
      <c r="N801" s="141" t="s">
        <v>35</v>
      </c>
      <c r="O801" s="126">
        <v>0</v>
      </c>
      <c r="P801" s="126">
        <f>O801*H801</f>
        <v>0</v>
      </c>
      <c r="Q801" s="126">
        <v>0</v>
      </c>
      <c r="R801" s="126">
        <f>Q801*H801</f>
        <v>0</v>
      </c>
      <c r="S801" s="126">
        <v>0</v>
      </c>
      <c r="T801" s="127">
        <f>S801*H801</f>
        <v>0</v>
      </c>
      <c r="AR801" s="128" t="s">
        <v>129</v>
      </c>
      <c r="AT801" s="128" t="s">
        <v>125</v>
      </c>
      <c r="AU801" s="128" t="s">
        <v>75</v>
      </c>
      <c r="AY801" s="12" t="s">
        <v>107</v>
      </c>
      <c r="BE801" s="129">
        <f>IF(N801="základní",J801,0)</f>
        <v>20609420</v>
      </c>
      <c r="BF801" s="129">
        <f>IF(N801="snížená",J801,0)</f>
        <v>0</v>
      </c>
      <c r="BG801" s="129">
        <f>IF(N801="zákl. přenesená",J801,0)</f>
        <v>0</v>
      </c>
      <c r="BH801" s="129">
        <f>IF(N801="sníž. přenesená",J801,0)</f>
        <v>0</v>
      </c>
      <c r="BI801" s="129">
        <f>IF(N801="nulová",J801,0)</f>
        <v>0</v>
      </c>
      <c r="BJ801" s="12" t="s">
        <v>75</v>
      </c>
      <c r="BK801" s="129">
        <f>ROUND(I801*H801,2)</f>
        <v>20609420</v>
      </c>
      <c r="BL801" s="12" t="s">
        <v>106</v>
      </c>
      <c r="BM801" s="128" t="s">
        <v>1608</v>
      </c>
    </row>
    <row r="802" spans="2:65" s="1" customFormat="1" ht="19.5">
      <c r="B802" s="24"/>
      <c r="D802" s="130" t="s">
        <v>114</v>
      </c>
      <c r="F802" s="131" t="s">
        <v>1607</v>
      </c>
      <c r="L802" s="24"/>
      <c r="M802" s="132"/>
      <c r="T802" s="48"/>
      <c r="AT802" s="12" t="s">
        <v>114</v>
      </c>
      <c r="AU802" s="12" t="s">
        <v>75</v>
      </c>
    </row>
    <row r="803" spans="2:65" s="1" customFormat="1" ht="21.75" customHeight="1">
      <c r="B803" s="117"/>
      <c r="C803" s="133" t="s">
        <v>1609</v>
      </c>
      <c r="D803" s="133" t="s">
        <v>125</v>
      </c>
      <c r="E803" s="134" t="s">
        <v>1610</v>
      </c>
      <c r="F803" s="135" t="s">
        <v>1611</v>
      </c>
      <c r="G803" s="136" t="s">
        <v>111</v>
      </c>
      <c r="H803" s="137">
        <v>19645</v>
      </c>
      <c r="I803" s="138">
        <v>642</v>
      </c>
      <c r="J803" s="138">
        <f>ROUND(I803*H803,2)</f>
        <v>12612090</v>
      </c>
      <c r="K803" s="135" t="s">
        <v>112</v>
      </c>
      <c r="L803" s="139"/>
      <c r="M803" s="140" t="s">
        <v>1</v>
      </c>
      <c r="N803" s="141" t="s">
        <v>35</v>
      </c>
      <c r="O803" s="126">
        <v>0</v>
      </c>
      <c r="P803" s="126">
        <f>O803*H803</f>
        <v>0</v>
      </c>
      <c r="Q803" s="126">
        <v>0</v>
      </c>
      <c r="R803" s="126">
        <f>Q803*H803</f>
        <v>0</v>
      </c>
      <c r="S803" s="126">
        <v>0</v>
      </c>
      <c r="T803" s="127">
        <f>S803*H803</f>
        <v>0</v>
      </c>
      <c r="AR803" s="128" t="s">
        <v>129</v>
      </c>
      <c r="AT803" s="128" t="s">
        <v>125</v>
      </c>
      <c r="AU803" s="128" t="s">
        <v>75</v>
      </c>
      <c r="AY803" s="12" t="s">
        <v>107</v>
      </c>
      <c r="BE803" s="129">
        <f>IF(N803="základní",J803,0)</f>
        <v>12612090</v>
      </c>
      <c r="BF803" s="129">
        <f>IF(N803="snížená",J803,0)</f>
        <v>0</v>
      </c>
      <c r="BG803" s="129">
        <f>IF(N803="zákl. přenesená",J803,0)</f>
        <v>0</v>
      </c>
      <c r="BH803" s="129">
        <f>IF(N803="sníž. přenesená",J803,0)</f>
        <v>0</v>
      </c>
      <c r="BI803" s="129">
        <f>IF(N803="nulová",J803,0)</f>
        <v>0</v>
      </c>
      <c r="BJ803" s="12" t="s">
        <v>75</v>
      </c>
      <c r="BK803" s="129">
        <f>ROUND(I803*H803,2)</f>
        <v>12612090</v>
      </c>
      <c r="BL803" s="12" t="s">
        <v>106</v>
      </c>
      <c r="BM803" s="128" t="s">
        <v>1612</v>
      </c>
    </row>
    <row r="804" spans="2:65" s="1" customFormat="1" ht="11.25">
      <c r="B804" s="24"/>
      <c r="D804" s="130" t="s">
        <v>114</v>
      </c>
      <c r="F804" s="131" t="s">
        <v>1611</v>
      </c>
      <c r="L804" s="24"/>
      <c r="M804" s="132"/>
      <c r="T804" s="48"/>
      <c r="AT804" s="12" t="s">
        <v>114</v>
      </c>
      <c r="AU804" s="12" t="s">
        <v>75</v>
      </c>
    </row>
    <row r="805" spans="2:65" s="1" customFormat="1" ht="24.2" customHeight="1">
      <c r="B805" s="117"/>
      <c r="C805" s="133" t="s">
        <v>1613</v>
      </c>
      <c r="D805" s="133" t="s">
        <v>125</v>
      </c>
      <c r="E805" s="134" t="s">
        <v>1614</v>
      </c>
      <c r="F805" s="135" t="s">
        <v>1615</v>
      </c>
      <c r="G805" s="136" t="s">
        <v>128</v>
      </c>
      <c r="H805" s="137">
        <v>6</v>
      </c>
      <c r="I805" s="138">
        <v>9870</v>
      </c>
      <c r="J805" s="138">
        <f>ROUND(I805*H805,2)</f>
        <v>59220</v>
      </c>
      <c r="K805" s="135" t="s">
        <v>112</v>
      </c>
      <c r="L805" s="139"/>
      <c r="M805" s="140" t="s">
        <v>1</v>
      </c>
      <c r="N805" s="141" t="s">
        <v>35</v>
      </c>
      <c r="O805" s="126">
        <v>0</v>
      </c>
      <c r="P805" s="126">
        <f>O805*H805</f>
        <v>0</v>
      </c>
      <c r="Q805" s="126">
        <v>0</v>
      </c>
      <c r="R805" s="126">
        <f>Q805*H805</f>
        <v>0</v>
      </c>
      <c r="S805" s="126">
        <v>0</v>
      </c>
      <c r="T805" s="127">
        <f>S805*H805</f>
        <v>0</v>
      </c>
      <c r="AR805" s="128" t="s">
        <v>129</v>
      </c>
      <c r="AT805" s="128" t="s">
        <v>125</v>
      </c>
      <c r="AU805" s="128" t="s">
        <v>75</v>
      </c>
      <c r="AY805" s="12" t="s">
        <v>107</v>
      </c>
      <c r="BE805" s="129">
        <f>IF(N805="základní",J805,0)</f>
        <v>59220</v>
      </c>
      <c r="BF805" s="129">
        <f>IF(N805="snížená",J805,0)</f>
        <v>0</v>
      </c>
      <c r="BG805" s="129">
        <f>IF(N805="zákl. přenesená",J805,0)</f>
        <v>0</v>
      </c>
      <c r="BH805" s="129">
        <f>IF(N805="sníž. přenesená",J805,0)</f>
        <v>0</v>
      </c>
      <c r="BI805" s="129">
        <f>IF(N805="nulová",J805,0)</f>
        <v>0</v>
      </c>
      <c r="BJ805" s="12" t="s">
        <v>75</v>
      </c>
      <c r="BK805" s="129">
        <f>ROUND(I805*H805,2)</f>
        <v>59220</v>
      </c>
      <c r="BL805" s="12" t="s">
        <v>106</v>
      </c>
      <c r="BM805" s="128" t="s">
        <v>1616</v>
      </c>
    </row>
    <row r="806" spans="2:65" s="1" customFormat="1" ht="19.5">
      <c r="B806" s="24"/>
      <c r="D806" s="130" t="s">
        <v>114</v>
      </c>
      <c r="F806" s="131" t="s">
        <v>1615</v>
      </c>
      <c r="L806" s="24"/>
      <c r="M806" s="132"/>
      <c r="T806" s="48"/>
      <c r="AT806" s="12" t="s">
        <v>114</v>
      </c>
      <c r="AU806" s="12" t="s">
        <v>75</v>
      </c>
    </row>
    <row r="807" spans="2:65" s="1" customFormat="1" ht="24.2" customHeight="1">
      <c r="B807" s="117"/>
      <c r="C807" s="133" t="s">
        <v>1617</v>
      </c>
      <c r="D807" s="133" t="s">
        <v>125</v>
      </c>
      <c r="E807" s="134" t="s">
        <v>1618</v>
      </c>
      <c r="F807" s="135" t="s">
        <v>1619</v>
      </c>
      <c r="G807" s="136" t="s">
        <v>128</v>
      </c>
      <c r="H807" s="137">
        <v>6</v>
      </c>
      <c r="I807" s="138">
        <v>17300</v>
      </c>
      <c r="J807" s="138">
        <f>ROUND(I807*H807,2)</f>
        <v>103800</v>
      </c>
      <c r="K807" s="135" t="s">
        <v>112</v>
      </c>
      <c r="L807" s="139"/>
      <c r="M807" s="140" t="s">
        <v>1</v>
      </c>
      <c r="N807" s="141" t="s">
        <v>35</v>
      </c>
      <c r="O807" s="126">
        <v>0</v>
      </c>
      <c r="P807" s="126">
        <f>O807*H807</f>
        <v>0</v>
      </c>
      <c r="Q807" s="126">
        <v>0</v>
      </c>
      <c r="R807" s="126">
        <f>Q807*H807</f>
        <v>0</v>
      </c>
      <c r="S807" s="126">
        <v>0</v>
      </c>
      <c r="T807" s="127">
        <f>S807*H807</f>
        <v>0</v>
      </c>
      <c r="AR807" s="128" t="s">
        <v>129</v>
      </c>
      <c r="AT807" s="128" t="s">
        <v>125</v>
      </c>
      <c r="AU807" s="128" t="s">
        <v>75</v>
      </c>
      <c r="AY807" s="12" t="s">
        <v>107</v>
      </c>
      <c r="BE807" s="129">
        <f>IF(N807="základní",J807,0)</f>
        <v>103800</v>
      </c>
      <c r="BF807" s="129">
        <f>IF(N807="snížená",J807,0)</f>
        <v>0</v>
      </c>
      <c r="BG807" s="129">
        <f>IF(N807="zákl. přenesená",J807,0)</f>
        <v>0</v>
      </c>
      <c r="BH807" s="129">
        <f>IF(N807="sníž. přenesená",J807,0)</f>
        <v>0</v>
      </c>
      <c r="BI807" s="129">
        <f>IF(N807="nulová",J807,0)</f>
        <v>0</v>
      </c>
      <c r="BJ807" s="12" t="s">
        <v>75</v>
      </c>
      <c r="BK807" s="129">
        <f>ROUND(I807*H807,2)</f>
        <v>103800</v>
      </c>
      <c r="BL807" s="12" t="s">
        <v>106</v>
      </c>
      <c r="BM807" s="128" t="s">
        <v>1620</v>
      </c>
    </row>
    <row r="808" spans="2:65" s="1" customFormat="1" ht="19.5">
      <c r="B808" s="24"/>
      <c r="D808" s="130" t="s">
        <v>114</v>
      </c>
      <c r="F808" s="131" t="s">
        <v>1619</v>
      </c>
      <c r="L808" s="24"/>
      <c r="M808" s="132"/>
      <c r="T808" s="48"/>
      <c r="AT808" s="12" t="s">
        <v>114</v>
      </c>
      <c r="AU808" s="12" t="s">
        <v>75</v>
      </c>
    </row>
    <row r="809" spans="2:65" s="1" customFormat="1" ht="21.75" customHeight="1">
      <c r="B809" s="117"/>
      <c r="C809" s="133" t="s">
        <v>1621</v>
      </c>
      <c r="D809" s="133" t="s">
        <v>125</v>
      </c>
      <c r="E809" s="134" t="s">
        <v>1622</v>
      </c>
      <c r="F809" s="135" t="s">
        <v>1623</v>
      </c>
      <c r="G809" s="136" t="s">
        <v>128</v>
      </c>
      <c r="H809" s="137">
        <v>18</v>
      </c>
      <c r="I809" s="138">
        <v>12700</v>
      </c>
      <c r="J809" s="138">
        <f>ROUND(I809*H809,2)</f>
        <v>228600</v>
      </c>
      <c r="K809" s="135" t="s">
        <v>112</v>
      </c>
      <c r="L809" s="139"/>
      <c r="M809" s="140" t="s">
        <v>1</v>
      </c>
      <c r="N809" s="141" t="s">
        <v>35</v>
      </c>
      <c r="O809" s="126">
        <v>0</v>
      </c>
      <c r="P809" s="126">
        <f>O809*H809</f>
        <v>0</v>
      </c>
      <c r="Q809" s="126">
        <v>0</v>
      </c>
      <c r="R809" s="126">
        <f>Q809*H809</f>
        <v>0</v>
      </c>
      <c r="S809" s="126">
        <v>0</v>
      </c>
      <c r="T809" s="127">
        <f>S809*H809</f>
        <v>0</v>
      </c>
      <c r="AR809" s="128" t="s">
        <v>129</v>
      </c>
      <c r="AT809" s="128" t="s">
        <v>125</v>
      </c>
      <c r="AU809" s="128" t="s">
        <v>75</v>
      </c>
      <c r="AY809" s="12" t="s">
        <v>107</v>
      </c>
      <c r="BE809" s="129">
        <f>IF(N809="základní",J809,0)</f>
        <v>228600</v>
      </c>
      <c r="BF809" s="129">
        <f>IF(N809="snížená",J809,0)</f>
        <v>0</v>
      </c>
      <c r="BG809" s="129">
        <f>IF(N809="zákl. přenesená",J809,0)</f>
        <v>0</v>
      </c>
      <c r="BH809" s="129">
        <f>IF(N809="sníž. přenesená",J809,0)</f>
        <v>0</v>
      </c>
      <c r="BI809" s="129">
        <f>IF(N809="nulová",J809,0)</f>
        <v>0</v>
      </c>
      <c r="BJ809" s="12" t="s">
        <v>75</v>
      </c>
      <c r="BK809" s="129">
        <f>ROUND(I809*H809,2)</f>
        <v>228600</v>
      </c>
      <c r="BL809" s="12" t="s">
        <v>106</v>
      </c>
      <c r="BM809" s="128" t="s">
        <v>1624</v>
      </c>
    </row>
    <row r="810" spans="2:65" s="1" customFormat="1" ht="11.25">
      <c r="B810" s="24"/>
      <c r="D810" s="130" t="s">
        <v>114</v>
      </c>
      <c r="F810" s="131" t="s">
        <v>1623</v>
      </c>
      <c r="L810" s="24"/>
      <c r="M810" s="132"/>
      <c r="T810" s="48"/>
      <c r="AT810" s="12" t="s">
        <v>114</v>
      </c>
      <c r="AU810" s="12" t="s">
        <v>75</v>
      </c>
    </row>
    <row r="811" spans="2:65" s="1" customFormat="1" ht="24.2" customHeight="1">
      <c r="B811" s="117"/>
      <c r="C811" s="133" t="s">
        <v>1625</v>
      </c>
      <c r="D811" s="133" t="s">
        <v>125</v>
      </c>
      <c r="E811" s="134" t="s">
        <v>1626</v>
      </c>
      <c r="F811" s="135" t="s">
        <v>1627</v>
      </c>
      <c r="G811" s="136" t="s">
        <v>128</v>
      </c>
      <c r="H811" s="137">
        <v>131</v>
      </c>
      <c r="I811" s="138">
        <v>11800</v>
      </c>
      <c r="J811" s="138">
        <f>ROUND(I811*H811,2)</f>
        <v>1545800</v>
      </c>
      <c r="K811" s="135" t="s">
        <v>112</v>
      </c>
      <c r="L811" s="139"/>
      <c r="M811" s="140" t="s">
        <v>1</v>
      </c>
      <c r="N811" s="141" t="s">
        <v>35</v>
      </c>
      <c r="O811" s="126">
        <v>0</v>
      </c>
      <c r="P811" s="126">
        <f>O811*H811</f>
        <v>0</v>
      </c>
      <c r="Q811" s="126">
        <v>0</v>
      </c>
      <c r="R811" s="126">
        <f>Q811*H811</f>
        <v>0</v>
      </c>
      <c r="S811" s="126">
        <v>0</v>
      </c>
      <c r="T811" s="127">
        <f>S811*H811</f>
        <v>0</v>
      </c>
      <c r="AR811" s="128" t="s">
        <v>129</v>
      </c>
      <c r="AT811" s="128" t="s">
        <v>125</v>
      </c>
      <c r="AU811" s="128" t="s">
        <v>75</v>
      </c>
      <c r="AY811" s="12" t="s">
        <v>107</v>
      </c>
      <c r="BE811" s="129">
        <f>IF(N811="základní",J811,0)</f>
        <v>1545800</v>
      </c>
      <c r="BF811" s="129">
        <f>IF(N811="snížená",J811,0)</f>
        <v>0</v>
      </c>
      <c r="BG811" s="129">
        <f>IF(N811="zákl. přenesená",J811,0)</f>
        <v>0</v>
      </c>
      <c r="BH811" s="129">
        <f>IF(N811="sníž. přenesená",J811,0)</f>
        <v>0</v>
      </c>
      <c r="BI811" s="129">
        <f>IF(N811="nulová",J811,0)</f>
        <v>0</v>
      </c>
      <c r="BJ811" s="12" t="s">
        <v>75</v>
      </c>
      <c r="BK811" s="129">
        <f>ROUND(I811*H811,2)</f>
        <v>1545800</v>
      </c>
      <c r="BL811" s="12" t="s">
        <v>106</v>
      </c>
      <c r="BM811" s="128" t="s">
        <v>1628</v>
      </c>
    </row>
    <row r="812" spans="2:65" s="1" customFormat="1" ht="19.5">
      <c r="B812" s="24"/>
      <c r="D812" s="130" t="s">
        <v>114</v>
      </c>
      <c r="F812" s="131" t="s">
        <v>1627</v>
      </c>
      <c r="L812" s="24"/>
      <c r="M812" s="132"/>
      <c r="T812" s="48"/>
      <c r="AT812" s="12" t="s">
        <v>114</v>
      </c>
      <c r="AU812" s="12" t="s">
        <v>75</v>
      </c>
    </row>
    <row r="813" spans="2:65" s="1" customFormat="1" ht="24.2" customHeight="1">
      <c r="B813" s="117"/>
      <c r="C813" s="133" t="s">
        <v>1629</v>
      </c>
      <c r="D813" s="133" t="s">
        <v>125</v>
      </c>
      <c r="E813" s="134" t="s">
        <v>1630</v>
      </c>
      <c r="F813" s="135" t="s">
        <v>1631</v>
      </c>
      <c r="G813" s="136" t="s">
        <v>128</v>
      </c>
      <c r="H813" s="137">
        <v>104</v>
      </c>
      <c r="I813" s="138">
        <v>24900</v>
      </c>
      <c r="J813" s="138">
        <f>ROUND(I813*H813,2)</f>
        <v>2589600</v>
      </c>
      <c r="K813" s="135" t="s">
        <v>112</v>
      </c>
      <c r="L813" s="139"/>
      <c r="M813" s="140" t="s">
        <v>1</v>
      </c>
      <c r="N813" s="141" t="s">
        <v>35</v>
      </c>
      <c r="O813" s="126">
        <v>0</v>
      </c>
      <c r="P813" s="126">
        <f>O813*H813</f>
        <v>0</v>
      </c>
      <c r="Q813" s="126">
        <v>0</v>
      </c>
      <c r="R813" s="126">
        <f>Q813*H813</f>
        <v>0</v>
      </c>
      <c r="S813" s="126">
        <v>0</v>
      </c>
      <c r="T813" s="127">
        <f>S813*H813</f>
        <v>0</v>
      </c>
      <c r="AR813" s="128" t="s">
        <v>129</v>
      </c>
      <c r="AT813" s="128" t="s">
        <v>125</v>
      </c>
      <c r="AU813" s="128" t="s">
        <v>75</v>
      </c>
      <c r="AY813" s="12" t="s">
        <v>107</v>
      </c>
      <c r="BE813" s="129">
        <f>IF(N813="základní",J813,0)</f>
        <v>2589600</v>
      </c>
      <c r="BF813" s="129">
        <f>IF(N813="snížená",J813,0)</f>
        <v>0</v>
      </c>
      <c r="BG813" s="129">
        <f>IF(N813="zákl. přenesená",J813,0)</f>
        <v>0</v>
      </c>
      <c r="BH813" s="129">
        <f>IF(N813="sníž. přenesená",J813,0)</f>
        <v>0</v>
      </c>
      <c r="BI813" s="129">
        <f>IF(N813="nulová",J813,0)</f>
        <v>0</v>
      </c>
      <c r="BJ813" s="12" t="s">
        <v>75</v>
      </c>
      <c r="BK813" s="129">
        <f>ROUND(I813*H813,2)</f>
        <v>2589600</v>
      </c>
      <c r="BL813" s="12" t="s">
        <v>106</v>
      </c>
      <c r="BM813" s="128" t="s">
        <v>1632</v>
      </c>
    </row>
    <row r="814" spans="2:65" s="1" customFormat="1" ht="19.5">
      <c r="B814" s="24"/>
      <c r="D814" s="130" t="s">
        <v>114</v>
      </c>
      <c r="F814" s="131" t="s">
        <v>1631</v>
      </c>
      <c r="L814" s="24"/>
      <c r="M814" s="132"/>
      <c r="T814" s="48"/>
      <c r="AT814" s="12" t="s">
        <v>114</v>
      </c>
      <c r="AU814" s="12" t="s">
        <v>75</v>
      </c>
    </row>
    <row r="815" spans="2:65" s="1" customFormat="1" ht="24.2" customHeight="1">
      <c r="B815" s="117"/>
      <c r="C815" s="133" t="s">
        <v>1633</v>
      </c>
      <c r="D815" s="133" t="s">
        <v>125</v>
      </c>
      <c r="E815" s="134" t="s">
        <v>1634</v>
      </c>
      <c r="F815" s="135" t="s">
        <v>1635</v>
      </c>
      <c r="G815" s="136" t="s">
        <v>128</v>
      </c>
      <c r="H815" s="137">
        <v>8</v>
      </c>
      <c r="I815" s="138">
        <v>5230</v>
      </c>
      <c r="J815" s="138">
        <f>ROUND(I815*H815,2)</f>
        <v>41840</v>
      </c>
      <c r="K815" s="135" t="s">
        <v>112</v>
      </c>
      <c r="L815" s="139"/>
      <c r="M815" s="140" t="s">
        <v>1</v>
      </c>
      <c r="N815" s="141" t="s">
        <v>35</v>
      </c>
      <c r="O815" s="126">
        <v>0</v>
      </c>
      <c r="P815" s="126">
        <f>O815*H815</f>
        <v>0</v>
      </c>
      <c r="Q815" s="126">
        <v>0</v>
      </c>
      <c r="R815" s="126">
        <f>Q815*H815</f>
        <v>0</v>
      </c>
      <c r="S815" s="126">
        <v>0</v>
      </c>
      <c r="T815" s="127">
        <f>S815*H815</f>
        <v>0</v>
      </c>
      <c r="AR815" s="128" t="s">
        <v>129</v>
      </c>
      <c r="AT815" s="128" t="s">
        <v>125</v>
      </c>
      <c r="AU815" s="128" t="s">
        <v>75</v>
      </c>
      <c r="AY815" s="12" t="s">
        <v>107</v>
      </c>
      <c r="BE815" s="129">
        <f>IF(N815="základní",J815,0)</f>
        <v>41840</v>
      </c>
      <c r="BF815" s="129">
        <f>IF(N815="snížená",J815,0)</f>
        <v>0</v>
      </c>
      <c r="BG815" s="129">
        <f>IF(N815="zákl. přenesená",J815,0)</f>
        <v>0</v>
      </c>
      <c r="BH815" s="129">
        <f>IF(N815="sníž. přenesená",J815,0)</f>
        <v>0</v>
      </c>
      <c r="BI815" s="129">
        <f>IF(N815="nulová",J815,0)</f>
        <v>0</v>
      </c>
      <c r="BJ815" s="12" t="s">
        <v>75</v>
      </c>
      <c r="BK815" s="129">
        <f>ROUND(I815*H815,2)</f>
        <v>41840</v>
      </c>
      <c r="BL815" s="12" t="s">
        <v>106</v>
      </c>
      <c r="BM815" s="128" t="s">
        <v>1636</v>
      </c>
    </row>
    <row r="816" spans="2:65" s="1" customFormat="1" ht="19.5">
      <c r="B816" s="24"/>
      <c r="D816" s="130" t="s">
        <v>114</v>
      </c>
      <c r="F816" s="131" t="s">
        <v>1635</v>
      </c>
      <c r="L816" s="24"/>
      <c r="M816" s="132"/>
      <c r="T816" s="48"/>
      <c r="AT816" s="12" t="s">
        <v>114</v>
      </c>
      <c r="AU816" s="12" t="s">
        <v>75</v>
      </c>
    </row>
    <row r="817" spans="2:65" s="1" customFormat="1" ht="24.2" customHeight="1">
      <c r="B817" s="117"/>
      <c r="C817" s="133" t="s">
        <v>1637</v>
      </c>
      <c r="D817" s="133" t="s">
        <v>125</v>
      </c>
      <c r="E817" s="134" t="s">
        <v>1638</v>
      </c>
      <c r="F817" s="135" t="s">
        <v>1639</v>
      </c>
      <c r="G817" s="136" t="s">
        <v>128</v>
      </c>
      <c r="H817" s="137">
        <v>135</v>
      </c>
      <c r="I817" s="138">
        <v>5890</v>
      </c>
      <c r="J817" s="138">
        <f>ROUND(I817*H817,2)</f>
        <v>795150</v>
      </c>
      <c r="K817" s="135" t="s">
        <v>112</v>
      </c>
      <c r="L817" s="139"/>
      <c r="M817" s="140" t="s">
        <v>1</v>
      </c>
      <c r="N817" s="141" t="s">
        <v>35</v>
      </c>
      <c r="O817" s="126">
        <v>0</v>
      </c>
      <c r="P817" s="126">
        <f>O817*H817</f>
        <v>0</v>
      </c>
      <c r="Q817" s="126">
        <v>0</v>
      </c>
      <c r="R817" s="126">
        <f>Q817*H817</f>
        <v>0</v>
      </c>
      <c r="S817" s="126">
        <v>0</v>
      </c>
      <c r="T817" s="127">
        <f>S817*H817</f>
        <v>0</v>
      </c>
      <c r="AR817" s="128" t="s">
        <v>129</v>
      </c>
      <c r="AT817" s="128" t="s">
        <v>125</v>
      </c>
      <c r="AU817" s="128" t="s">
        <v>75</v>
      </c>
      <c r="AY817" s="12" t="s">
        <v>107</v>
      </c>
      <c r="BE817" s="129">
        <f>IF(N817="základní",J817,0)</f>
        <v>795150</v>
      </c>
      <c r="BF817" s="129">
        <f>IF(N817="snížená",J817,0)</f>
        <v>0</v>
      </c>
      <c r="BG817" s="129">
        <f>IF(N817="zákl. přenesená",J817,0)</f>
        <v>0</v>
      </c>
      <c r="BH817" s="129">
        <f>IF(N817="sníž. přenesená",J817,0)</f>
        <v>0</v>
      </c>
      <c r="BI817" s="129">
        <f>IF(N817="nulová",J817,0)</f>
        <v>0</v>
      </c>
      <c r="BJ817" s="12" t="s">
        <v>75</v>
      </c>
      <c r="BK817" s="129">
        <f>ROUND(I817*H817,2)</f>
        <v>795150</v>
      </c>
      <c r="BL817" s="12" t="s">
        <v>106</v>
      </c>
      <c r="BM817" s="128" t="s">
        <v>1640</v>
      </c>
    </row>
    <row r="818" spans="2:65" s="1" customFormat="1" ht="11.25">
      <c r="B818" s="24"/>
      <c r="D818" s="130" t="s">
        <v>114</v>
      </c>
      <c r="F818" s="131" t="s">
        <v>1639</v>
      </c>
      <c r="L818" s="24"/>
      <c r="M818" s="132"/>
      <c r="T818" s="48"/>
      <c r="AT818" s="12" t="s">
        <v>114</v>
      </c>
      <c r="AU818" s="12" t="s">
        <v>75</v>
      </c>
    </row>
    <row r="819" spans="2:65" s="1" customFormat="1" ht="21.75" customHeight="1">
      <c r="B819" s="117"/>
      <c r="C819" s="133" t="s">
        <v>1641</v>
      </c>
      <c r="D819" s="133" t="s">
        <v>125</v>
      </c>
      <c r="E819" s="134" t="s">
        <v>1642</v>
      </c>
      <c r="F819" s="135" t="s">
        <v>1643</v>
      </c>
      <c r="G819" s="136" t="s">
        <v>128</v>
      </c>
      <c r="H819" s="137">
        <v>110</v>
      </c>
      <c r="I819" s="138">
        <v>12100</v>
      </c>
      <c r="J819" s="138">
        <f>ROUND(I819*H819,2)</f>
        <v>1331000</v>
      </c>
      <c r="K819" s="135" t="s">
        <v>112</v>
      </c>
      <c r="L819" s="139"/>
      <c r="M819" s="140" t="s">
        <v>1</v>
      </c>
      <c r="N819" s="141" t="s">
        <v>35</v>
      </c>
      <c r="O819" s="126">
        <v>0</v>
      </c>
      <c r="P819" s="126">
        <f>O819*H819</f>
        <v>0</v>
      </c>
      <c r="Q819" s="126">
        <v>0</v>
      </c>
      <c r="R819" s="126">
        <f>Q819*H819</f>
        <v>0</v>
      </c>
      <c r="S819" s="126">
        <v>0</v>
      </c>
      <c r="T819" s="127">
        <f>S819*H819</f>
        <v>0</v>
      </c>
      <c r="AR819" s="128" t="s">
        <v>129</v>
      </c>
      <c r="AT819" s="128" t="s">
        <v>125</v>
      </c>
      <c r="AU819" s="128" t="s">
        <v>75</v>
      </c>
      <c r="AY819" s="12" t="s">
        <v>107</v>
      </c>
      <c r="BE819" s="129">
        <f>IF(N819="základní",J819,0)</f>
        <v>1331000</v>
      </c>
      <c r="BF819" s="129">
        <f>IF(N819="snížená",J819,0)</f>
        <v>0</v>
      </c>
      <c r="BG819" s="129">
        <f>IF(N819="zákl. přenesená",J819,0)</f>
        <v>0</v>
      </c>
      <c r="BH819" s="129">
        <f>IF(N819="sníž. přenesená",J819,0)</f>
        <v>0</v>
      </c>
      <c r="BI819" s="129">
        <f>IF(N819="nulová",J819,0)</f>
        <v>0</v>
      </c>
      <c r="BJ819" s="12" t="s">
        <v>75</v>
      </c>
      <c r="BK819" s="129">
        <f>ROUND(I819*H819,2)</f>
        <v>1331000</v>
      </c>
      <c r="BL819" s="12" t="s">
        <v>106</v>
      </c>
      <c r="BM819" s="128" t="s">
        <v>1644</v>
      </c>
    </row>
    <row r="820" spans="2:65" s="1" customFormat="1" ht="11.25">
      <c r="B820" s="24"/>
      <c r="D820" s="130" t="s">
        <v>114</v>
      </c>
      <c r="F820" s="131" t="s">
        <v>1643</v>
      </c>
      <c r="L820" s="24"/>
      <c r="M820" s="132"/>
      <c r="T820" s="48"/>
      <c r="AT820" s="12" t="s">
        <v>114</v>
      </c>
      <c r="AU820" s="12" t="s">
        <v>75</v>
      </c>
    </row>
    <row r="821" spans="2:65" s="1" customFormat="1" ht="24.2" customHeight="1">
      <c r="B821" s="117"/>
      <c r="C821" s="133" t="s">
        <v>1645</v>
      </c>
      <c r="D821" s="133" t="s">
        <v>125</v>
      </c>
      <c r="E821" s="134" t="s">
        <v>1646</v>
      </c>
      <c r="F821" s="135" t="s">
        <v>1647</v>
      </c>
      <c r="G821" s="136" t="s">
        <v>128</v>
      </c>
      <c r="H821" s="137">
        <v>8</v>
      </c>
      <c r="I821" s="138">
        <v>22400</v>
      </c>
      <c r="J821" s="138">
        <f>ROUND(I821*H821,2)</f>
        <v>179200</v>
      </c>
      <c r="K821" s="135" t="s">
        <v>112</v>
      </c>
      <c r="L821" s="139"/>
      <c r="M821" s="140" t="s">
        <v>1</v>
      </c>
      <c r="N821" s="141" t="s">
        <v>35</v>
      </c>
      <c r="O821" s="126">
        <v>0</v>
      </c>
      <c r="P821" s="126">
        <f>O821*H821</f>
        <v>0</v>
      </c>
      <c r="Q821" s="126">
        <v>0</v>
      </c>
      <c r="R821" s="126">
        <f>Q821*H821</f>
        <v>0</v>
      </c>
      <c r="S821" s="126">
        <v>0</v>
      </c>
      <c r="T821" s="127">
        <f>S821*H821</f>
        <v>0</v>
      </c>
      <c r="AR821" s="128" t="s">
        <v>129</v>
      </c>
      <c r="AT821" s="128" t="s">
        <v>125</v>
      </c>
      <c r="AU821" s="128" t="s">
        <v>75</v>
      </c>
      <c r="AY821" s="12" t="s">
        <v>107</v>
      </c>
      <c r="BE821" s="129">
        <f>IF(N821="základní",J821,0)</f>
        <v>179200</v>
      </c>
      <c r="BF821" s="129">
        <f>IF(N821="snížená",J821,0)</f>
        <v>0</v>
      </c>
      <c r="BG821" s="129">
        <f>IF(N821="zákl. přenesená",J821,0)</f>
        <v>0</v>
      </c>
      <c r="BH821" s="129">
        <f>IF(N821="sníž. přenesená",J821,0)</f>
        <v>0</v>
      </c>
      <c r="BI821" s="129">
        <f>IF(N821="nulová",J821,0)</f>
        <v>0</v>
      </c>
      <c r="BJ821" s="12" t="s">
        <v>75</v>
      </c>
      <c r="BK821" s="129">
        <f>ROUND(I821*H821,2)</f>
        <v>179200</v>
      </c>
      <c r="BL821" s="12" t="s">
        <v>106</v>
      </c>
      <c r="BM821" s="128" t="s">
        <v>1648</v>
      </c>
    </row>
    <row r="822" spans="2:65" s="1" customFormat="1" ht="11.25">
      <c r="B822" s="24"/>
      <c r="D822" s="130" t="s">
        <v>114</v>
      </c>
      <c r="F822" s="131" t="s">
        <v>1647</v>
      </c>
      <c r="L822" s="24"/>
      <c r="M822" s="132"/>
      <c r="T822" s="48"/>
      <c r="AT822" s="12" t="s">
        <v>114</v>
      </c>
      <c r="AU822" s="12" t="s">
        <v>75</v>
      </c>
    </row>
    <row r="823" spans="2:65" s="1" customFormat="1" ht="24.2" customHeight="1">
      <c r="B823" s="117"/>
      <c r="C823" s="133" t="s">
        <v>1649</v>
      </c>
      <c r="D823" s="133" t="s">
        <v>125</v>
      </c>
      <c r="E823" s="134" t="s">
        <v>1650</v>
      </c>
      <c r="F823" s="135" t="s">
        <v>1651</v>
      </c>
      <c r="G823" s="136" t="s">
        <v>128</v>
      </c>
      <c r="H823" s="137">
        <v>2</v>
      </c>
      <c r="I823" s="138">
        <v>11000</v>
      </c>
      <c r="J823" s="138">
        <f>ROUND(I823*H823,2)</f>
        <v>22000</v>
      </c>
      <c r="K823" s="135" t="s">
        <v>112</v>
      </c>
      <c r="L823" s="139"/>
      <c r="M823" s="140" t="s">
        <v>1</v>
      </c>
      <c r="N823" s="141" t="s">
        <v>35</v>
      </c>
      <c r="O823" s="126">
        <v>0</v>
      </c>
      <c r="P823" s="126">
        <f>O823*H823</f>
        <v>0</v>
      </c>
      <c r="Q823" s="126">
        <v>0</v>
      </c>
      <c r="R823" s="126">
        <f>Q823*H823</f>
        <v>0</v>
      </c>
      <c r="S823" s="126">
        <v>0</v>
      </c>
      <c r="T823" s="127">
        <f>S823*H823</f>
        <v>0</v>
      </c>
      <c r="AR823" s="128" t="s">
        <v>129</v>
      </c>
      <c r="AT823" s="128" t="s">
        <v>125</v>
      </c>
      <c r="AU823" s="128" t="s">
        <v>75</v>
      </c>
      <c r="AY823" s="12" t="s">
        <v>107</v>
      </c>
      <c r="BE823" s="129">
        <f>IF(N823="základní",J823,0)</f>
        <v>22000</v>
      </c>
      <c r="BF823" s="129">
        <f>IF(N823="snížená",J823,0)</f>
        <v>0</v>
      </c>
      <c r="BG823" s="129">
        <f>IF(N823="zákl. přenesená",J823,0)</f>
        <v>0</v>
      </c>
      <c r="BH823" s="129">
        <f>IF(N823="sníž. přenesená",J823,0)</f>
        <v>0</v>
      </c>
      <c r="BI823" s="129">
        <f>IF(N823="nulová",J823,0)</f>
        <v>0</v>
      </c>
      <c r="BJ823" s="12" t="s">
        <v>75</v>
      </c>
      <c r="BK823" s="129">
        <f>ROUND(I823*H823,2)</f>
        <v>22000</v>
      </c>
      <c r="BL823" s="12" t="s">
        <v>106</v>
      </c>
      <c r="BM823" s="128" t="s">
        <v>1652</v>
      </c>
    </row>
    <row r="824" spans="2:65" s="1" customFormat="1" ht="19.5">
      <c r="B824" s="24"/>
      <c r="D824" s="130" t="s">
        <v>114</v>
      </c>
      <c r="F824" s="131" t="s">
        <v>1651</v>
      </c>
      <c r="L824" s="24"/>
      <c r="M824" s="132"/>
      <c r="T824" s="48"/>
      <c r="AT824" s="12" t="s">
        <v>114</v>
      </c>
      <c r="AU824" s="12" t="s">
        <v>75</v>
      </c>
    </row>
    <row r="825" spans="2:65" s="1" customFormat="1" ht="24.2" customHeight="1">
      <c r="B825" s="117"/>
      <c r="C825" s="133" t="s">
        <v>1653</v>
      </c>
      <c r="D825" s="133" t="s">
        <v>125</v>
      </c>
      <c r="E825" s="134" t="s">
        <v>1654</v>
      </c>
      <c r="F825" s="135" t="s">
        <v>1655</v>
      </c>
      <c r="G825" s="136" t="s">
        <v>128</v>
      </c>
      <c r="H825" s="137">
        <v>6</v>
      </c>
      <c r="I825" s="138">
        <v>1450</v>
      </c>
      <c r="J825" s="138">
        <f>ROUND(I825*H825,2)</f>
        <v>8700</v>
      </c>
      <c r="K825" s="135" t="s">
        <v>112</v>
      </c>
      <c r="L825" s="139"/>
      <c r="M825" s="140" t="s">
        <v>1</v>
      </c>
      <c r="N825" s="141" t="s">
        <v>35</v>
      </c>
      <c r="O825" s="126">
        <v>0</v>
      </c>
      <c r="P825" s="126">
        <f>O825*H825</f>
        <v>0</v>
      </c>
      <c r="Q825" s="126">
        <v>0</v>
      </c>
      <c r="R825" s="126">
        <f>Q825*H825</f>
        <v>0</v>
      </c>
      <c r="S825" s="126">
        <v>0</v>
      </c>
      <c r="T825" s="127">
        <f>S825*H825</f>
        <v>0</v>
      </c>
      <c r="AR825" s="128" t="s">
        <v>129</v>
      </c>
      <c r="AT825" s="128" t="s">
        <v>125</v>
      </c>
      <c r="AU825" s="128" t="s">
        <v>75</v>
      </c>
      <c r="AY825" s="12" t="s">
        <v>107</v>
      </c>
      <c r="BE825" s="129">
        <f>IF(N825="základní",J825,0)</f>
        <v>8700</v>
      </c>
      <c r="BF825" s="129">
        <f>IF(N825="snížená",J825,0)</f>
        <v>0</v>
      </c>
      <c r="BG825" s="129">
        <f>IF(N825="zákl. přenesená",J825,0)</f>
        <v>0</v>
      </c>
      <c r="BH825" s="129">
        <f>IF(N825="sníž. přenesená",J825,0)</f>
        <v>0</v>
      </c>
      <c r="BI825" s="129">
        <f>IF(N825="nulová",J825,0)</f>
        <v>0</v>
      </c>
      <c r="BJ825" s="12" t="s">
        <v>75</v>
      </c>
      <c r="BK825" s="129">
        <f>ROUND(I825*H825,2)</f>
        <v>8700</v>
      </c>
      <c r="BL825" s="12" t="s">
        <v>106</v>
      </c>
      <c r="BM825" s="128" t="s">
        <v>1656</v>
      </c>
    </row>
    <row r="826" spans="2:65" s="1" customFormat="1" ht="11.25">
      <c r="B826" s="24"/>
      <c r="D826" s="130" t="s">
        <v>114</v>
      </c>
      <c r="F826" s="131" t="s">
        <v>1655</v>
      </c>
      <c r="L826" s="24"/>
      <c r="M826" s="132"/>
      <c r="T826" s="48"/>
      <c r="AT826" s="12" t="s">
        <v>114</v>
      </c>
      <c r="AU826" s="12" t="s">
        <v>75</v>
      </c>
    </row>
    <row r="827" spans="2:65" s="1" customFormat="1" ht="24.2" customHeight="1">
      <c r="B827" s="117"/>
      <c r="C827" s="133" t="s">
        <v>1657</v>
      </c>
      <c r="D827" s="133" t="s">
        <v>125</v>
      </c>
      <c r="E827" s="134" t="s">
        <v>1658</v>
      </c>
      <c r="F827" s="135" t="s">
        <v>1659</v>
      </c>
      <c r="G827" s="136" t="s">
        <v>128</v>
      </c>
      <c r="H827" s="137">
        <v>103</v>
      </c>
      <c r="I827" s="138">
        <v>11000</v>
      </c>
      <c r="J827" s="138">
        <f>ROUND(I827*H827,2)</f>
        <v>1133000</v>
      </c>
      <c r="K827" s="135" t="s">
        <v>112</v>
      </c>
      <c r="L827" s="139"/>
      <c r="M827" s="140" t="s">
        <v>1</v>
      </c>
      <c r="N827" s="141" t="s">
        <v>35</v>
      </c>
      <c r="O827" s="126">
        <v>0</v>
      </c>
      <c r="P827" s="126">
        <f>O827*H827</f>
        <v>0</v>
      </c>
      <c r="Q827" s="126">
        <v>0</v>
      </c>
      <c r="R827" s="126">
        <f>Q827*H827</f>
        <v>0</v>
      </c>
      <c r="S827" s="126">
        <v>0</v>
      </c>
      <c r="T827" s="127">
        <f>S827*H827</f>
        <v>0</v>
      </c>
      <c r="AR827" s="128" t="s">
        <v>129</v>
      </c>
      <c r="AT827" s="128" t="s">
        <v>125</v>
      </c>
      <c r="AU827" s="128" t="s">
        <v>75</v>
      </c>
      <c r="AY827" s="12" t="s">
        <v>107</v>
      </c>
      <c r="BE827" s="129">
        <f>IF(N827="základní",J827,0)</f>
        <v>1133000</v>
      </c>
      <c r="BF827" s="129">
        <f>IF(N827="snížená",J827,0)</f>
        <v>0</v>
      </c>
      <c r="BG827" s="129">
        <f>IF(N827="zákl. přenesená",J827,0)</f>
        <v>0</v>
      </c>
      <c r="BH827" s="129">
        <f>IF(N827="sníž. přenesená",J827,0)</f>
        <v>0</v>
      </c>
      <c r="BI827" s="129">
        <f>IF(N827="nulová",J827,0)</f>
        <v>0</v>
      </c>
      <c r="BJ827" s="12" t="s">
        <v>75</v>
      </c>
      <c r="BK827" s="129">
        <f>ROUND(I827*H827,2)</f>
        <v>1133000</v>
      </c>
      <c r="BL827" s="12" t="s">
        <v>106</v>
      </c>
      <c r="BM827" s="128" t="s">
        <v>1660</v>
      </c>
    </row>
    <row r="828" spans="2:65" s="1" customFormat="1" ht="19.5">
      <c r="B828" s="24"/>
      <c r="D828" s="130" t="s">
        <v>114</v>
      </c>
      <c r="F828" s="131" t="s">
        <v>1659</v>
      </c>
      <c r="L828" s="24"/>
      <c r="M828" s="132"/>
      <c r="T828" s="48"/>
      <c r="AT828" s="12" t="s">
        <v>114</v>
      </c>
      <c r="AU828" s="12" t="s">
        <v>75</v>
      </c>
    </row>
    <row r="829" spans="2:65" s="1" customFormat="1" ht="24.2" customHeight="1">
      <c r="B829" s="117"/>
      <c r="C829" s="133" t="s">
        <v>1661</v>
      </c>
      <c r="D829" s="133" t="s">
        <v>125</v>
      </c>
      <c r="E829" s="134" t="s">
        <v>1662</v>
      </c>
      <c r="F829" s="135" t="s">
        <v>1663</v>
      </c>
      <c r="G829" s="136" t="s">
        <v>128</v>
      </c>
      <c r="H829" s="137">
        <v>2</v>
      </c>
      <c r="I829" s="138">
        <v>10700</v>
      </c>
      <c r="J829" s="138">
        <f>ROUND(I829*H829,2)</f>
        <v>21400</v>
      </c>
      <c r="K829" s="135" t="s">
        <v>112</v>
      </c>
      <c r="L829" s="139"/>
      <c r="M829" s="140" t="s">
        <v>1</v>
      </c>
      <c r="N829" s="141" t="s">
        <v>35</v>
      </c>
      <c r="O829" s="126">
        <v>0</v>
      </c>
      <c r="P829" s="126">
        <f>O829*H829</f>
        <v>0</v>
      </c>
      <c r="Q829" s="126">
        <v>0</v>
      </c>
      <c r="R829" s="126">
        <f>Q829*H829</f>
        <v>0</v>
      </c>
      <c r="S829" s="126">
        <v>0</v>
      </c>
      <c r="T829" s="127">
        <f>S829*H829</f>
        <v>0</v>
      </c>
      <c r="AR829" s="128" t="s">
        <v>129</v>
      </c>
      <c r="AT829" s="128" t="s">
        <v>125</v>
      </c>
      <c r="AU829" s="128" t="s">
        <v>75</v>
      </c>
      <c r="AY829" s="12" t="s">
        <v>107</v>
      </c>
      <c r="BE829" s="129">
        <f>IF(N829="základní",J829,0)</f>
        <v>21400</v>
      </c>
      <c r="BF829" s="129">
        <f>IF(N829="snížená",J829,0)</f>
        <v>0</v>
      </c>
      <c r="BG829" s="129">
        <f>IF(N829="zákl. přenesená",J829,0)</f>
        <v>0</v>
      </c>
      <c r="BH829" s="129">
        <f>IF(N829="sníž. přenesená",J829,0)</f>
        <v>0</v>
      </c>
      <c r="BI829" s="129">
        <f>IF(N829="nulová",J829,0)</f>
        <v>0</v>
      </c>
      <c r="BJ829" s="12" t="s">
        <v>75</v>
      </c>
      <c r="BK829" s="129">
        <f>ROUND(I829*H829,2)</f>
        <v>21400</v>
      </c>
      <c r="BL829" s="12" t="s">
        <v>106</v>
      </c>
      <c r="BM829" s="128" t="s">
        <v>1664</v>
      </c>
    </row>
    <row r="830" spans="2:65" s="1" customFormat="1" ht="11.25">
      <c r="B830" s="24"/>
      <c r="D830" s="130" t="s">
        <v>114</v>
      </c>
      <c r="F830" s="131" t="s">
        <v>1663</v>
      </c>
      <c r="L830" s="24"/>
      <c r="M830" s="132"/>
      <c r="T830" s="48"/>
      <c r="AT830" s="12" t="s">
        <v>114</v>
      </c>
      <c r="AU830" s="12" t="s">
        <v>75</v>
      </c>
    </row>
    <row r="831" spans="2:65" s="1" customFormat="1" ht="33" customHeight="1">
      <c r="B831" s="117"/>
      <c r="C831" s="133" t="s">
        <v>1665</v>
      </c>
      <c r="D831" s="133" t="s">
        <v>125</v>
      </c>
      <c r="E831" s="134" t="s">
        <v>1666</v>
      </c>
      <c r="F831" s="135" t="s">
        <v>1667</v>
      </c>
      <c r="G831" s="136" t="s">
        <v>128</v>
      </c>
      <c r="H831" s="137">
        <v>1</v>
      </c>
      <c r="I831" s="138">
        <v>3830</v>
      </c>
      <c r="J831" s="138">
        <f>ROUND(I831*H831,2)</f>
        <v>3830</v>
      </c>
      <c r="K831" s="135" t="s">
        <v>112</v>
      </c>
      <c r="L831" s="139"/>
      <c r="M831" s="140" t="s">
        <v>1</v>
      </c>
      <c r="N831" s="141" t="s">
        <v>35</v>
      </c>
      <c r="O831" s="126">
        <v>0</v>
      </c>
      <c r="P831" s="126">
        <f>O831*H831</f>
        <v>0</v>
      </c>
      <c r="Q831" s="126">
        <v>0</v>
      </c>
      <c r="R831" s="126">
        <f>Q831*H831</f>
        <v>0</v>
      </c>
      <c r="S831" s="126">
        <v>0</v>
      </c>
      <c r="T831" s="127">
        <f>S831*H831</f>
        <v>0</v>
      </c>
      <c r="AR831" s="128" t="s">
        <v>129</v>
      </c>
      <c r="AT831" s="128" t="s">
        <v>125</v>
      </c>
      <c r="AU831" s="128" t="s">
        <v>75</v>
      </c>
      <c r="AY831" s="12" t="s">
        <v>107</v>
      </c>
      <c r="BE831" s="129">
        <f>IF(N831="základní",J831,0)</f>
        <v>3830</v>
      </c>
      <c r="BF831" s="129">
        <f>IF(N831="snížená",J831,0)</f>
        <v>0</v>
      </c>
      <c r="BG831" s="129">
        <f>IF(N831="zákl. přenesená",J831,0)</f>
        <v>0</v>
      </c>
      <c r="BH831" s="129">
        <f>IF(N831="sníž. přenesená",J831,0)</f>
        <v>0</v>
      </c>
      <c r="BI831" s="129">
        <f>IF(N831="nulová",J831,0)</f>
        <v>0</v>
      </c>
      <c r="BJ831" s="12" t="s">
        <v>75</v>
      </c>
      <c r="BK831" s="129">
        <f>ROUND(I831*H831,2)</f>
        <v>3830</v>
      </c>
      <c r="BL831" s="12" t="s">
        <v>106</v>
      </c>
      <c r="BM831" s="128" t="s">
        <v>1668</v>
      </c>
    </row>
    <row r="832" spans="2:65" s="1" customFormat="1" ht="19.5">
      <c r="B832" s="24"/>
      <c r="D832" s="130" t="s">
        <v>114</v>
      </c>
      <c r="F832" s="131" t="s">
        <v>1667</v>
      </c>
      <c r="L832" s="24"/>
      <c r="M832" s="132"/>
      <c r="T832" s="48"/>
      <c r="AT832" s="12" t="s">
        <v>114</v>
      </c>
      <c r="AU832" s="12" t="s">
        <v>75</v>
      </c>
    </row>
    <row r="833" spans="2:65" s="1" customFormat="1" ht="24.2" customHeight="1">
      <c r="B833" s="117"/>
      <c r="C833" s="133" t="s">
        <v>1669</v>
      </c>
      <c r="D833" s="133" t="s">
        <v>125</v>
      </c>
      <c r="E833" s="134" t="s">
        <v>1670</v>
      </c>
      <c r="F833" s="135" t="s">
        <v>1671</v>
      </c>
      <c r="G833" s="136" t="s">
        <v>128</v>
      </c>
      <c r="H833" s="137">
        <v>4</v>
      </c>
      <c r="I833" s="138">
        <v>3530</v>
      </c>
      <c r="J833" s="138">
        <f>ROUND(I833*H833,2)</f>
        <v>14120</v>
      </c>
      <c r="K833" s="135" t="s">
        <v>112</v>
      </c>
      <c r="L833" s="139"/>
      <c r="M833" s="140" t="s">
        <v>1</v>
      </c>
      <c r="N833" s="141" t="s">
        <v>35</v>
      </c>
      <c r="O833" s="126">
        <v>0</v>
      </c>
      <c r="P833" s="126">
        <f>O833*H833</f>
        <v>0</v>
      </c>
      <c r="Q833" s="126">
        <v>0</v>
      </c>
      <c r="R833" s="126">
        <f>Q833*H833</f>
        <v>0</v>
      </c>
      <c r="S833" s="126">
        <v>0</v>
      </c>
      <c r="T833" s="127">
        <f>S833*H833</f>
        <v>0</v>
      </c>
      <c r="AR833" s="128" t="s">
        <v>129</v>
      </c>
      <c r="AT833" s="128" t="s">
        <v>125</v>
      </c>
      <c r="AU833" s="128" t="s">
        <v>75</v>
      </c>
      <c r="AY833" s="12" t="s">
        <v>107</v>
      </c>
      <c r="BE833" s="129">
        <f>IF(N833="základní",J833,0)</f>
        <v>14120</v>
      </c>
      <c r="BF833" s="129">
        <f>IF(N833="snížená",J833,0)</f>
        <v>0</v>
      </c>
      <c r="BG833" s="129">
        <f>IF(N833="zákl. přenesená",J833,0)</f>
        <v>0</v>
      </c>
      <c r="BH833" s="129">
        <f>IF(N833="sníž. přenesená",J833,0)</f>
        <v>0</v>
      </c>
      <c r="BI833" s="129">
        <f>IF(N833="nulová",J833,0)</f>
        <v>0</v>
      </c>
      <c r="BJ833" s="12" t="s">
        <v>75</v>
      </c>
      <c r="BK833" s="129">
        <f>ROUND(I833*H833,2)</f>
        <v>14120</v>
      </c>
      <c r="BL833" s="12" t="s">
        <v>106</v>
      </c>
      <c r="BM833" s="128" t="s">
        <v>1672</v>
      </c>
    </row>
    <row r="834" spans="2:65" s="1" customFormat="1" ht="19.5">
      <c r="B834" s="24"/>
      <c r="D834" s="130" t="s">
        <v>114</v>
      </c>
      <c r="F834" s="131" t="s">
        <v>1671</v>
      </c>
      <c r="L834" s="24"/>
      <c r="M834" s="132"/>
      <c r="T834" s="48"/>
      <c r="AT834" s="12" t="s">
        <v>114</v>
      </c>
      <c r="AU834" s="12" t="s">
        <v>75</v>
      </c>
    </row>
    <row r="835" spans="2:65" s="1" customFormat="1" ht="21.75" customHeight="1">
      <c r="B835" s="117"/>
      <c r="C835" s="133" t="s">
        <v>1673</v>
      </c>
      <c r="D835" s="133" t="s">
        <v>125</v>
      </c>
      <c r="E835" s="134" t="s">
        <v>1674</v>
      </c>
      <c r="F835" s="135" t="s">
        <v>1675</v>
      </c>
      <c r="G835" s="136" t="s">
        <v>128</v>
      </c>
      <c r="H835" s="137">
        <v>8</v>
      </c>
      <c r="I835" s="138">
        <v>77200</v>
      </c>
      <c r="J835" s="138">
        <f>ROUND(I835*H835,2)</f>
        <v>617600</v>
      </c>
      <c r="K835" s="135" t="s">
        <v>112</v>
      </c>
      <c r="L835" s="139"/>
      <c r="M835" s="140" t="s">
        <v>1</v>
      </c>
      <c r="N835" s="141" t="s">
        <v>35</v>
      </c>
      <c r="O835" s="126">
        <v>0</v>
      </c>
      <c r="P835" s="126">
        <f>O835*H835</f>
        <v>0</v>
      </c>
      <c r="Q835" s="126">
        <v>0</v>
      </c>
      <c r="R835" s="126">
        <f>Q835*H835</f>
        <v>0</v>
      </c>
      <c r="S835" s="126">
        <v>0</v>
      </c>
      <c r="T835" s="127">
        <f>S835*H835</f>
        <v>0</v>
      </c>
      <c r="AR835" s="128" t="s">
        <v>129</v>
      </c>
      <c r="AT835" s="128" t="s">
        <v>125</v>
      </c>
      <c r="AU835" s="128" t="s">
        <v>75</v>
      </c>
      <c r="AY835" s="12" t="s">
        <v>107</v>
      </c>
      <c r="BE835" s="129">
        <f>IF(N835="základní",J835,0)</f>
        <v>617600</v>
      </c>
      <c r="BF835" s="129">
        <f>IF(N835="snížená",J835,0)</f>
        <v>0</v>
      </c>
      <c r="BG835" s="129">
        <f>IF(N835="zákl. přenesená",J835,0)</f>
        <v>0</v>
      </c>
      <c r="BH835" s="129">
        <f>IF(N835="sníž. přenesená",J835,0)</f>
        <v>0</v>
      </c>
      <c r="BI835" s="129">
        <f>IF(N835="nulová",J835,0)</f>
        <v>0</v>
      </c>
      <c r="BJ835" s="12" t="s">
        <v>75</v>
      </c>
      <c r="BK835" s="129">
        <f>ROUND(I835*H835,2)</f>
        <v>617600</v>
      </c>
      <c r="BL835" s="12" t="s">
        <v>106</v>
      </c>
      <c r="BM835" s="128" t="s">
        <v>1676</v>
      </c>
    </row>
    <row r="836" spans="2:65" s="1" customFormat="1" ht="11.25">
      <c r="B836" s="24"/>
      <c r="D836" s="130" t="s">
        <v>114</v>
      </c>
      <c r="F836" s="131" t="s">
        <v>1675</v>
      </c>
      <c r="L836" s="24"/>
      <c r="M836" s="132"/>
      <c r="T836" s="48"/>
      <c r="AT836" s="12" t="s">
        <v>114</v>
      </c>
      <c r="AU836" s="12" t="s">
        <v>75</v>
      </c>
    </row>
    <row r="837" spans="2:65" s="1" customFormat="1" ht="24.2" customHeight="1">
      <c r="B837" s="117"/>
      <c r="C837" s="133" t="s">
        <v>1677</v>
      </c>
      <c r="D837" s="133" t="s">
        <v>125</v>
      </c>
      <c r="E837" s="134" t="s">
        <v>1678</v>
      </c>
      <c r="F837" s="135" t="s">
        <v>1679</v>
      </c>
      <c r="G837" s="136" t="s">
        <v>128</v>
      </c>
      <c r="H837" s="137">
        <v>4</v>
      </c>
      <c r="I837" s="138">
        <v>34300</v>
      </c>
      <c r="J837" s="138">
        <f>ROUND(I837*H837,2)</f>
        <v>137200</v>
      </c>
      <c r="K837" s="135" t="s">
        <v>112</v>
      </c>
      <c r="L837" s="139"/>
      <c r="M837" s="140" t="s">
        <v>1</v>
      </c>
      <c r="N837" s="141" t="s">
        <v>35</v>
      </c>
      <c r="O837" s="126">
        <v>0</v>
      </c>
      <c r="P837" s="126">
        <f>O837*H837</f>
        <v>0</v>
      </c>
      <c r="Q837" s="126">
        <v>0</v>
      </c>
      <c r="R837" s="126">
        <f>Q837*H837</f>
        <v>0</v>
      </c>
      <c r="S837" s="126">
        <v>0</v>
      </c>
      <c r="T837" s="127">
        <f>S837*H837</f>
        <v>0</v>
      </c>
      <c r="AR837" s="128" t="s">
        <v>129</v>
      </c>
      <c r="AT837" s="128" t="s">
        <v>125</v>
      </c>
      <c r="AU837" s="128" t="s">
        <v>75</v>
      </c>
      <c r="AY837" s="12" t="s">
        <v>107</v>
      </c>
      <c r="BE837" s="129">
        <f>IF(N837="základní",J837,0)</f>
        <v>137200</v>
      </c>
      <c r="BF837" s="129">
        <f>IF(N837="snížená",J837,0)</f>
        <v>0</v>
      </c>
      <c r="BG837" s="129">
        <f>IF(N837="zákl. přenesená",J837,0)</f>
        <v>0</v>
      </c>
      <c r="BH837" s="129">
        <f>IF(N837="sníž. přenesená",J837,0)</f>
        <v>0</v>
      </c>
      <c r="BI837" s="129">
        <f>IF(N837="nulová",J837,0)</f>
        <v>0</v>
      </c>
      <c r="BJ837" s="12" t="s">
        <v>75</v>
      </c>
      <c r="BK837" s="129">
        <f>ROUND(I837*H837,2)</f>
        <v>137200</v>
      </c>
      <c r="BL837" s="12" t="s">
        <v>106</v>
      </c>
      <c r="BM837" s="128" t="s">
        <v>1680</v>
      </c>
    </row>
    <row r="838" spans="2:65" s="1" customFormat="1" ht="11.25">
      <c r="B838" s="24"/>
      <c r="D838" s="130" t="s">
        <v>114</v>
      </c>
      <c r="F838" s="131" t="s">
        <v>1679</v>
      </c>
      <c r="L838" s="24"/>
      <c r="M838" s="132"/>
      <c r="T838" s="48"/>
      <c r="AT838" s="12" t="s">
        <v>114</v>
      </c>
      <c r="AU838" s="12" t="s">
        <v>75</v>
      </c>
    </row>
    <row r="839" spans="2:65" s="1" customFormat="1" ht="24.2" customHeight="1">
      <c r="B839" s="117"/>
      <c r="C839" s="133" t="s">
        <v>1681</v>
      </c>
      <c r="D839" s="133" t="s">
        <v>125</v>
      </c>
      <c r="E839" s="134" t="s">
        <v>1682</v>
      </c>
      <c r="F839" s="135" t="s">
        <v>1683</v>
      </c>
      <c r="G839" s="136" t="s">
        <v>128</v>
      </c>
      <c r="H839" s="137">
        <v>9</v>
      </c>
      <c r="I839" s="138">
        <v>119600</v>
      </c>
      <c r="J839" s="138">
        <f>ROUND(I839*H839,2)</f>
        <v>1076400</v>
      </c>
      <c r="K839" s="135" t="s">
        <v>112</v>
      </c>
      <c r="L839" s="139"/>
      <c r="M839" s="140" t="s">
        <v>1</v>
      </c>
      <c r="N839" s="141" t="s">
        <v>35</v>
      </c>
      <c r="O839" s="126">
        <v>0</v>
      </c>
      <c r="P839" s="126">
        <f>O839*H839</f>
        <v>0</v>
      </c>
      <c r="Q839" s="126">
        <v>0</v>
      </c>
      <c r="R839" s="126">
        <f>Q839*H839</f>
        <v>0</v>
      </c>
      <c r="S839" s="126">
        <v>0</v>
      </c>
      <c r="T839" s="127">
        <f>S839*H839</f>
        <v>0</v>
      </c>
      <c r="AR839" s="128" t="s">
        <v>129</v>
      </c>
      <c r="AT839" s="128" t="s">
        <v>125</v>
      </c>
      <c r="AU839" s="128" t="s">
        <v>75</v>
      </c>
      <c r="AY839" s="12" t="s">
        <v>107</v>
      </c>
      <c r="BE839" s="129">
        <f>IF(N839="základní",J839,0)</f>
        <v>1076400</v>
      </c>
      <c r="BF839" s="129">
        <f>IF(N839="snížená",J839,0)</f>
        <v>0</v>
      </c>
      <c r="BG839" s="129">
        <f>IF(N839="zákl. přenesená",J839,0)</f>
        <v>0</v>
      </c>
      <c r="BH839" s="129">
        <f>IF(N839="sníž. přenesená",J839,0)</f>
        <v>0</v>
      </c>
      <c r="BI839" s="129">
        <f>IF(N839="nulová",J839,0)</f>
        <v>0</v>
      </c>
      <c r="BJ839" s="12" t="s">
        <v>75</v>
      </c>
      <c r="BK839" s="129">
        <f>ROUND(I839*H839,2)</f>
        <v>1076400</v>
      </c>
      <c r="BL839" s="12" t="s">
        <v>106</v>
      </c>
      <c r="BM839" s="128" t="s">
        <v>1684</v>
      </c>
    </row>
    <row r="840" spans="2:65" s="1" customFormat="1" ht="11.25">
      <c r="B840" s="24"/>
      <c r="D840" s="130" t="s">
        <v>114</v>
      </c>
      <c r="F840" s="131" t="s">
        <v>1683</v>
      </c>
      <c r="L840" s="24"/>
      <c r="M840" s="132"/>
      <c r="T840" s="48"/>
      <c r="AT840" s="12" t="s">
        <v>114</v>
      </c>
      <c r="AU840" s="12" t="s">
        <v>75</v>
      </c>
    </row>
    <row r="841" spans="2:65" s="1" customFormat="1" ht="24.2" customHeight="1">
      <c r="B841" s="117"/>
      <c r="C841" s="133" t="s">
        <v>1685</v>
      </c>
      <c r="D841" s="133" t="s">
        <v>125</v>
      </c>
      <c r="E841" s="134" t="s">
        <v>1686</v>
      </c>
      <c r="F841" s="135" t="s">
        <v>1687</v>
      </c>
      <c r="G841" s="136" t="s">
        <v>128</v>
      </c>
      <c r="H841" s="137">
        <v>1</v>
      </c>
      <c r="I841" s="138">
        <v>43800</v>
      </c>
      <c r="J841" s="138">
        <f>ROUND(I841*H841,2)</f>
        <v>43800</v>
      </c>
      <c r="K841" s="135" t="s">
        <v>112</v>
      </c>
      <c r="L841" s="139"/>
      <c r="M841" s="140" t="s">
        <v>1</v>
      </c>
      <c r="N841" s="141" t="s">
        <v>35</v>
      </c>
      <c r="O841" s="126">
        <v>0</v>
      </c>
      <c r="P841" s="126">
        <f>O841*H841</f>
        <v>0</v>
      </c>
      <c r="Q841" s="126">
        <v>0</v>
      </c>
      <c r="R841" s="126">
        <f>Q841*H841</f>
        <v>0</v>
      </c>
      <c r="S841" s="126">
        <v>0</v>
      </c>
      <c r="T841" s="127">
        <f>S841*H841</f>
        <v>0</v>
      </c>
      <c r="AR841" s="128" t="s">
        <v>129</v>
      </c>
      <c r="AT841" s="128" t="s">
        <v>125</v>
      </c>
      <c r="AU841" s="128" t="s">
        <v>75</v>
      </c>
      <c r="AY841" s="12" t="s">
        <v>107</v>
      </c>
      <c r="BE841" s="129">
        <f>IF(N841="základní",J841,0)</f>
        <v>43800</v>
      </c>
      <c r="BF841" s="129">
        <f>IF(N841="snížená",J841,0)</f>
        <v>0</v>
      </c>
      <c r="BG841" s="129">
        <f>IF(N841="zákl. přenesená",J841,0)</f>
        <v>0</v>
      </c>
      <c r="BH841" s="129">
        <f>IF(N841="sníž. přenesená",J841,0)</f>
        <v>0</v>
      </c>
      <c r="BI841" s="129">
        <f>IF(N841="nulová",J841,0)</f>
        <v>0</v>
      </c>
      <c r="BJ841" s="12" t="s">
        <v>75</v>
      </c>
      <c r="BK841" s="129">
        <f>ROUND(I841*H841,2)</f>
        <v>43800</v>
      </c>
      <c r="BL841" s="12" t="s">
        <v>106</v>
      </c>
      <c r="BM841" s="128" t="s">
        <v>1688</v>
      </c>
    </row>
    <row r="842" spans="2:65" s="1" customFormat="1" ht="19.5">
      <c r="B842" s="24"/>
      <c r="D842" s="130" t="s">
        <v>114</v>
      </c>
      <c r="F842" s="131" t="s">
        <v>1687</v>
      </c>
      <c r="L842" s="24"/>
      <c r="M842" s="132"/>
      <c r="T842" s="48"/>
      <c r="AT842" s="12" t="s">
        <v>114</v>
      </c>
      <c r="AU842" s="12" t="s">
        <v>75</v>
      </c>
    </row>
    <row r="843" spans="2:65" s="1" customFormat="1" ht="24.2" customHeight="1">
      <c r="B843" s="117"/>
      <c r="C843" s="133" t="s">
        <v>1689</v>
      </c>
      <c r="D843" s="133" t="s">
        <v>125</v>
      </c>
      <c r="E843" s="134" t="s">
        <v>1690</v>
      </c>
      <c r="F843" s="135" t="s">
        <v>1691</v>
      </c>
      <c r="G843" s="136" t="s">
        <v>111</v>
      </c>
      <c r="H843" s="137">
        <v>1100</v>
      </c>
      <c r="I843" s="138">
        <v>387</v>
      </c>
      <c r="J843" s="138">
        <f>ROUND(I843*H843,2)</f>
        <v>425700</v>
      </c>
      <c r="K843" s="135" t="s">
        <v>112</v>
      </c>
      <c r="L843" s="139"/>
      <c r="M843" s="140" t="s">
        <v>1</v>
      </c>
      <c r="N843" s="141" t="s">
        <v>35</v>
      </c>
      <c r="O843" s="126">
        <v>0</v>
      </c>
      <c r="P843" s="126">
        <f>O843*H843</f>
        <v>0</v>
      </c>
      <c r="Q843" s="126">
        <v>0</v>
      </c>
      <c r="R843" s="126">
        <f>Q843*H843</f>
        <v>0</v>
      </c>
      <c r="S843" s="126">
        <v>0</v>
      </c>
      <c r="T843" s="127">
        <f>S843*H843</f>
        <v>0</v>
      </c>
      <c r="AR843" s="128" t="s">
        <v>129</v>
      </c>
      <c r="AT843" s="128" t="s">
        <v>125</v>
      </c>
      <c r="AU843" s="128" t="s">
        <v>75</v>
      </c>
      <c r="AY843" s="12" t="s">
        <v>107</v>
      </c>
      <c r="BE843" s="129">
        <f>IF(N843="základní",J843,0)</f>
        <v>425700</v>
      </c>
      <c r="BF843" s="129">
        <f>IF(N843="snížená",J843,0)</f>
        <v>0</v>
      </c>
      <c r="BG843" s="129">
        <f>IF(N843="zákl. přenesená",J843,0)</f>
        <v>0</v>
      </c>
      <c r="BH843" s="129">
        <f>IF(N843="sníž. přenesená",J843,0)</f>
        <v>0</v>
      </c>
      <c r="BI843" s="129">
        <f>IF(N843="nulová",J843,0)</f>
        <v>0</v>
      </c>
      <c r="BJ843" s="12" t="s">
        <v>75</v>
      </c>
      <c r="BK843" s="129">
        <f>ROUND(I843*H843,2)</f>
        <v>425700</v>
      </c>
      <c r="BL843" s="12" t="s">
        <v>106</v>
      </c>
      <c r="BM843" s="128" t="s">
        <v>1692</v>
      </c>
    </row>
    <row r="844" spans="2:65" s="1" customFormat="1" ht="19.5">
      <c r="B844" s="24"/>
      <c r="D844" s="130" t="s">
        <v>114</v>
      </c>
      <c r="F844" s="131" t="s">
        <v>1691</v>
      </c>
      <c r="L844" s="24"/>
      <c r="M844" s="132"/>
      <c r="T844" s="48"/>
      <c r="AT844" s="12" t="s">
        <v>114</v>
      </c>
      <c r="AU844" s="12" t="s">
        <v>75</v>
      </c>
    </row>
    <row r="845" spans="2:65" s="1" customFormat="1" ht="24.2" customHeight="1">
      <c r="B845" s="117"/>
      <c r="C845" s="133" t="s">
        <v>1693</v>
      </c>
      <c r="D845" s="133" t="s">
        <v>125</v>
      </c>
      <c r="E845" s="134" t="s">
        <v>1694</v>
      </c>
      <c r="F845" s="135" t="s">
        <v>1695</v>
      </c>
      <c r="G845" s="136" t="s">
        <v>128</v>
      </c>
      <c r="H845" s="137">
        <v>606</v>
      </c>
      <c r="I845" s="138">
        <v>3590</v>
      </c>
      <c r="J845" s="138">
        <f>ROUND(I845*H845,2)</f>
        <v>2175540</v>
      </c>
      <c r="K845" s="135" t="s">
        <v>112</v>
      </c>
      <c r="L845" s="139"/>
      <c r="M845" s="140" t="s">
        <v>1</v>
      </c>
      <c r="N845" s="141" t="s">
        <v>35</v>
      </c>
      <c r="O845" s="126">
        <v>0</v>
      </c>
      <c r="P845" s="126">
        <f>O845*H845</f>
        <v>0</v>
      </c>
      <c r="Q845" s="126">
        <v>0</v>
      </c>
      <c r="R845" s="126">
        <f>Q845*H845</f>
        <v>0</v>
      </c>
      <c r="S845" s="126">
        <v>0</v>
      </c>
      <c r="T845" s="127">
        <f>S845*H845</f>
        <v>0</v>
      </c>
      <c r="AR845" s="128" t="s">
        <v>129</v>
      </c>
      <c r="AT845" s="128" t="s">
        <v>125</v>
      </c>
      <c r="AU845" s="128" t="s">
        <v>75</v>
      </c>
      <c r="AY845" s="12" t="s">
        <v>107</v>
      </c>
      <c r="BE845" s="129">
        <f>IF(N845="základní",J845,0)</f>
        <v>2175540</v>
      </c>
      <c r="BF845" s="129">
        <f>IF(N845="snížená",J845,0)</f>
        <v>0</v>
      </c>
      <c r="BG845" s="129">
        <f>IF(N845="zákl. přenesená",J845,0)</f>
        <v>0</v>
      </c>
      <c r="BH845" s="129">
        <f>IF(N845="sníž. přenesená",J845,0)</f>
        <v>0</v>
      </c>
      <c r="BI845" s="129">
        <f>IF(N845="nulová",J845,0)</f>
        <v>0</v>
      </c>
      <c r="BJ845" s="12" t="s">
        <v>75</v>
      </c>
      <c r="BK845" s="129">
        <f>ROUND(I845*H845,2)</f>
        <v>2175540</v>
      </c>
      <c r="BL845" s="12" t="s">
        <v>106</v>
      </c>
      <c r="BM845" s="128" t="s">
        <v>1696</v>
      </c>
    </row>
    <row r="846" spans="2:65" s="1" customFormat="1" ht="19.5">
      <c r="B846" s="24"/>
      <c r="D846" s="130" t="s">
        <v>114</v>
      </c>
      <c r="F846" s="131" t="s">
        <v>1695</v>
      </c>
      <c r="L846" s="24"/>
      <c r="M846" s="132"/>
      <c r="T846" s="48"/>
      <c r="AT846" s="12" t="s">
        <v>114</v>
      </c>
      <c r="AU846" s="12" t="s">
        <v>75</v>
      </c>
    </row>
    <row r="847" spans="2:65" s="1" customFormat="1" ht="24.2" customHeight="1">
      <c r="B847" s="117"/>
      <c r="C847" s="133" t="s">
        <v>1697</v>
      </c>
      <c r="D847" s="133" t="s">
        <v>125</v>
      </c>
      <c r="E847" s="134" t="s">
        <v>1698</v>
      </c>
      <c r="F847" s="135" t="s">
        <v>1699</v>
      </c>
      <c r="G847" s="136" t="s">
        <v>128</v>
      </c>
      <c r="H847" s="137">
        <v>28</v>
      </c>
      <c r="I847" s="138">
        <v>7260</v>
      </c>
      <c r="J847" s="138">
        <f>ROUND(I847*H847,2)</f>
        <v>203280</v>
      </c>
      <c r="K847" s="135" t="s">
        <v>112</v>
      </c>
      <c r="L847" s="139"/>
      <c r="M847" s="140" t="s">
        <v>1</v>
      </c>
      <c r="N847" s="141" t="s">
        <v>35</v>
      </c>
      <c r="O847" s="126">
        <v>0</v>
      </c>
      <c r="P847" s="126">
        <f>O847*H847</f>
        <v>0</v>
      </c>
      <c r="Q847" s="126">
        <v>0</v>
      </c>
      <c r="R847" s="126">
        <f>Q847*H847</f>
        <v>0</v>
      </c>
      <c r="S847" s="126">
        <v>0</v>
      </c>
      <c r="T847" s="127">
        <f>S847*H847</f>
        <v>0</v>
      </c>
      <c r="AR847" s="128" t="s">
        <v>129</v>
      </c>
      <c r="AT847" s="128" t="s">
        <v>125</v>
      </c>
      <c r="AU847" s="128" t="s">
        <v>75</v>
      </c>
      <c r="AY847" s="12" t="s">
        <v>107</v>
      </c>
      <c r="BE847" s="129">
        <f>IF(N847="základní",J847,0)</f>
        <v>203280</v>
      </c>
      <c r="BF847" s="129">
        <f>IF(N847="snížená",J847,0)</f>
        <v>0</v>
      </c>
      <c r="BG847" s="129">
        <f>IF(N847="zákl. přenesená",J847,0)</f>
        <v>0</v>
      </c>
      <c r="BH847" s="129">
        <f>IF(N847="sníž. přenesená",J847,0)</f>
        <v>0</v>
      </c>
      <c r="BI847" s="129">
        <f>IF(N847="nulová",J847,0)</f>
        <v>0</v>
      </c>
      <c r="BJ847" s="12" t="s">
        <v>75</v>
      </c>
      <c r="BK847" s="129">
        <f>ROUND(I847*H847,2)</f>
        <v>203280</v>
      </c>
      <c r="BL847" s="12" t="s">
        <v>106</v>
      </c>
      <c r="BM847" s="128" t="s">
        <v>1700</v>
      </c>
    </row>
    <row r="848" spans="2:65" s="1" customFormat="1" ht="11.25">
      <c r="B848" s="24"/>
      <c r="D848" s="130" t="s">
        <v>114</v>
      </c>
      <c r="F848" s="131" t="s">
        <v>1699</v>
      </c>
      <c r="L848" s="24"/>
      <c r="M848" s="132"/>
      <c r="T848" s="48"/>
      <c r="AT848" s="12" t="s">
        <v>114</v>
      </c>
      <c r="AU848" s="12" t="s">
        <v>75</v>
      </c>
    </row>
    <row r="849" spans="2:65" s="1" customFormat="1" ht="24.2" customHeight="1">
      <c r="B849" s="117"/>
      <c r="C849" s="133" t="s">
        <v>1701</v>
      </c>
      <c r="D849" s="133" t="s">
        <v>125</v>
      </c>
      <c r="E849" s="134" t="s">
        <v>1702</v>
      </c>
      <c r="F849" s="135" t="s">
        <v>1703</v>
      </c>
      <c r="G849" s="136" t="s">
        <v>128</v>
      </c>
      <c r="H849" s="137">
        <v>1</v>
      </c>
      <c r="I849" s="138">
        <v>36900</v>
      </c>
      <c r="J849" s="138">
        <f>ROUND(I849*H849,2)</f>
        <v>36900</v>
      </c>
      <c r="K849" s="135" t="s">
        <v>112</v>
      </c>
      <c r="L849" s="139"/>
      <c r="M849" s="140" t="s">
        <v>1</v>
      </c>
      <c r="N849" s="141" t="s">
        <v>35</v>
      </c>
      <c r="O849" s="126">
        <v>0</v>
      </c>
      <c r="P849" s="126">
        <f>O849*H849</f>
        <v>0</v>
      </c>
      <c r="Q849" s="126">
        <v>0</v>
      </c>
      <c r="R849" s="126">
        <f>Q849*H849</f>
        <v>0</v>
      </c>
      <c r="S849" s="126">
        <v>0</v>
      </c>
      <c r="T849" s="127">
        <f>S849*H849</f>
        <v>0</v>
      </c>
      <c r="AR849" s="128" t="s">
        <v>129</v>
      </c>
      <c r="AT849" s="128" t="s">
        <v>125</v>
      </c>
      <c r="AU849" s="128" t="s">
        <v>75</v>
      </c>
      <c r="AY849" s="12" t="s">
        <v>107</v>
      </c>
      <c r="BE849" s="129">
        <f>IF(N849="základní",J849,0)</f>
        <v>36900</v>
      </c>
      <c r="BF849" s="129">
        <f>IF(N849="snížená",J849,0)</f>
        <v>0</v>
      </c>
      <c r="BG849" s="129">
        <f>IF(N849="zákl. přenesená",J849,0)</f>
        <v>0</v>
      </c>
      <c r="BH849" s="129">
        <f>IF(N849="sníž. přenesená",J849,0)</f>
        <v>0</v>
      </c>
      <c r="BI849" s="129">
        <f>IF(N849="nulová",J849,0)</f>
        <v>0</v>
      </c>
      <c r="BJ849" s="12" t="s">
        <v>75</v>
      </c>
      <c r="BK849" s="129">
        <f>ROUND(I849*H849,2)</f>
        <v>36900</v>
      </c>
      <c r="BL849" s="12" t="s">
        <v>106</v>
      </c>
      <c r="BM849" s="128" t="s">
        <v>1704</v>
      </c>
    </row>
    <row r="850" spans="2:65" s="1" customFormat="1" ht="11.25">
      <c r="B850" s="24"/>
      <c r="D850" s="130" t="s">
        <v>114</v>
      </c>
      <c r="F850" s="131" t="s">
        <v>1703</v>
      </c>
      <c r="L850" s="24"/>
      <c r="M850" s="132"/>
      <c r="T850" s="48"/>
      <c r="AT850" s="12" t="s">
        <v>114</v>
      </c>
      <c r="AU850" s="12" t="s">
        <v>75</v>
      </c>
    </row>
    <row r="851" spans="2:65" s="1" customFormat="1" ht="24.2" customHeight="1">
      <c r="B851" s="117"/>
      <c r="C851" s="133" t="s">
        <v>1705</v>
      </c>
      <c r="D851" s="133" t="s">
        <v>125</v>
      </c>
      <c r="E851" s="134" t="s">
        <v>1706</v>
      </c>
      <c r="F851" s="135" t="s">
        <v>1707</v>
      </c>
      <c r="G851" s="136" t="s">
        <v>128</v>
      </c>
      <c r="H851" s="137">
        <v>279</v>
      </c>
      <c r="I851" s="138">
        <v>10000</v>
      </c>
      <c r="J851" s="138">
        <f>ROUND(I851*H851,2)</f>
        <v>2790000</v>
      </c>
      <c r="K851" s="135" t="s">
        <v>112</v>
      </c>
      <c r="L851" s="139"/>
      <c r="M851" s="140" t="s">
        <v>1</v>
      </c>
      <c r="N851" s="141" t="s">
        <v>35</v>
      </c>
      <c r="O851" s="126">
        <v>0</v>
      </c>
      <c r="P851" s="126">
        <f>O851*H851</f>
        <v>0</v>
      </c>
      <c r="Q851" s="126">
        <v>0</v>
      </c>
      <c r="R851" s="126">
        <f>Q851*H851</f>
        <v>0</v>
      </c>
      <c r="S851" s="126">
        <v>0</v>
      </c>
      <c r="T851" s="127">
        <f>S851*H851</f>
        <v>0</v>
      </c>
      <c r="AR851" s="128" t="s">
        <v>129</v>
      </c>
      <c r="AT851" s="128" t="s">
        <v>125</v>
      </c>
      <c r="AU851" s="128" t="s">
        <v>75</v>
      </c>
      <c r="AY851" s="12" t="s">
        <v>107</v>
      </c>
      <c r="BE851" s="129">
        <f>IF(N851="základní",J851,0)</f>
        <v>2790000</v>
      </c>
      <c r="BF851" s="129">
        <f>IF(N851="snížená",J851,0)</f>
        <v>0</v>
      </c>
      <c r="BG851" s="129">
        <f>IF(N851="zákl. přenesená",J851,0)</f>
        <v>0</v>
      </c>
      <c r="BH851" s="129">
        <f>IF(N851="sníž. přenesená",J851,0)</f>
        <v>0</v>
      </c>
      <c r="BI851" s="129">
        <f>IF(N851="nulová",J851,0)</f>
        <v>0</v>
      </c>
      <c r="BJ851" s="12" t="s">
        <v>75</v>
      </c>
      <c r="BK851" s="129">
        <f>ROUND(I851*H851,2)</f>
        <v>2790000</v>
      </c>
      <c r="BL851" s="12" t="s">
        <v>106</v>
      </c>
      <c r="BM851" s="128" t="s">
        <v>1708</v>
      </c>
    </row>
    <row r="852" spans="2:65" s="1" customFormat="1" ht="19.5">
      <c r="B852" s="24"/>
      <c r="D852" s="130" t="s">
        <v>114</v>
      </c>
      <c r="F852" s="131" t="s">
        <v>1707</v>
      </c>
      <c r="L852" s="24"/>
      <c r="M852" s="132"/>
      <c r="T852" s="48"/>
      <c r="AT852" s="12" t="s">
        <v>114</v>
      </c>
      <c r="AU852" s="12" t="s">
        <v>75</v>
      </c>
    </row>
    <row r="853" spans="2:65" s="1" customFormat="1" ht="24.2" customHeight="1">
      <c r="B853" s="117"/>
      <c r="C853" s="133" t="s">
        <v>1709</v>
      </c>
      <c r="D853" s="133" t="s">
        <v>125</v>
      </c>
      <c r="E853" s="134" t="s">
        <v>1710</v>
      </c>
      <c r="F853" s="135" t="s">
        <v>1711</v>
      </c>
      <c r="G853" s="136" t="s">
        <v>128</v>
      </c>
      <c r="H853" s="137">
        <v>1</v>
      </c>
      <c r="I853" s="138">
        <v>14400</v>
      </c>
      <c r="J853" s="138">
        <f>ROUND(I853*H853,2)</f>
        <v>14400</v>
      </c>
      <c r="K853" s="135" t="s">
        <v>112</v>
      </c>
      <c r="L853" s="139"/>
      <c r="M853" s="140" t="s">
        <v>1</v>
      </c>
      <c r="N853" s="141" t="s">
        <v>35</v>
      </c>
      <c r="O853" s="126">
        <v>0</v>
      </c>
      <c r="P853" s="126">
        <f>O853*H853</f>
        <v>0</v>
      </c>
      <c r="Q853" s="126">
        <v>0</v>
      </c>
      <c r="R853" s="126">
        <f>Q853*H853</f>
        <v>0</v>
      </c>
      <c r="S853" s="126">
        <v>0</v>
      </c>
      <c r="T853" s="127">
        <f>S853*H853</f>
        <v>0</v>
      </c>
      <c r="AR853" s="128" t="s">
        <v>129</v>
      </c>
      <c r="AT853" s="128" t="s">
        <v>125</v>
      </c>
      <c r="AU853" s="128" t="s">
        <v>75</v>
      </c>
      <c r="AY853" s="12" t="s">
        <v>107</v>
      </c>
      <c r="BE853" s="129">
        <f>IF(N853="základní",J853,0)</f>
        <v>14400</v>
      </c>
      <c r="BF853" s="129">
        <f>IF(N853="snížená",J853,0)</f>
        <v>0</v>
      </c>
      <c r="BG853" s="129">
        <f>IF(N853="zákl. přenesená",J853,0)</f>
        <v>0</v>
      </c>
      <c r="BH853" s="129">
        <f>IF(N853="sníž. přenesená",J853,0)</f>
        <v>0</v>
      </c>
      <c r="BI853" s="129">
        <f>IF(N853="nulová",J853,0)</f>
        <v>0</v>
      </c>
      <c r="BJ853" s="12" t="s">
        <v>75</v>
      </c>
      <c r="BK853" s="129">
        <f>ROUND(I853*H853,2)</f>
        <v>14400</v>
      </c>
      <c r="BL853" s="12" t="s">
        <v>106</v>
      </c>
      <c r="BM853" s="128" t="s">
        <v>1712</v>
      </c>
    </row>
    <row r="854" spans="2:65" s="1" customFormat="1" ht="19.5">
      <c r="B854" s="24"/>
      <c r="D854" s="130" t="s">
        <v>114</v>
      </c>
      <c r="F854" s="131" t="s">
        <v>1711</v>
      </c>
      <c r="L854" s="24"/>
      <c r="M854" s="132"/>
      <c r="T854" s="48"/>
      <c r="AT854" s="12" t="s">
        <v>114</v>
      </c>
      <c r="AU854" s="12" t="s">
        <v>75</v>
      </c>
    </row>
    <row r="855" spans="2:65" s="1" customFormat="1" ht="24.2" customHeight="1">
      <c r="B855" s="117"/>
      <c r="C855" s="133" t="s">
        <v>1713</v>
      </c>
      <c r="D855" s="133" t="s">
        <v>125</v>
      </c>
      <c r="E855" s="134" t="s">
        <v>1714</v>
      </c>
      <c r="F855" s="135" t="s">
        <v>1715</v>
      </c>
      <c r="G855" s="136" t="s">
        <v>128</v>
      </c>
      <c r="H855" s="137">
        <v>1</v>
      </c>
      <c r="I855" s="138">
        <v>12700</v>
      </c>
      <c r="J855" s="138">
        <f>ROUND(I855*H855,2)</f>
        <v>12700</v>
      </c>
      <c r="K855" s="135" t="s">
        <v>112</v>
      </c>
      <c r="L855" s="139"/>
      <c r="M855" s="140" t="s">
        <v>1</v>
      </c>
      <c r="N855" s="141" t="s">
        <v>35</v>
      </c>
      <c r="O855" s="126">
        <v>0</v>
      </c>
      <c r="P855" s="126">
        <f>O855*H855</f>
        <v>0</v>
      </c>
      <c r="Q855" s="126">
        <v>0</v>
      </c>
      <c r="R855" s="126">
        <f>Q855*H855</f>
        <v>0</v>
      </c>
      <c r="S855" s="126">
        <v>0</v>
      </c>
      <c r="T855" s="127">
        <f>S855*H855</f>
        <v>0</v>
      </c>
      <c r="AR855" s="128" t="s">
        <v>129</v>
      </c>
      <c r="AT855" s="128" t="s">
        <v>125</v>
      </c>
      <c r="AU855" s="128" t="s">
        <v>75</v>
      </c>
      <c r="AY855" s="12" t="s">
        <v>107</v>
      </c>
      <c r="BE855" s="129">
        <f>IF(N855="základní",J855,0)</f>
        <v>12700</v>
      </c>
      <c r="BF855" s="129">
        <f>IF(N855="snížená",J855,0)</f>
        <v>0</v>
      </c>
      <c r="BG855" s="129">
        <f>IF(N855="zákl. přenesená",J855,0)</f>
        <v>0</v>
      </c>
      <c r="BH855" s="129">
        <f>IF(N855="sníž. přenesená",J855,0)</f>
        <v>0</v>
      </c>
      <c r="BI855" s="129">
        <f>IF(N855="nulová",J855,0)</f>
        <v>0</v>
      </c>
      <c r="BJ855" s="12" t="s">
        <v>75</v>
      </c>
      <c r="BK855" s="129">
        <f>ROUND(I855*H855,2)</f>
        <v>12700</v>
      </c>
      <c r="BL855" s="12" t="s">
        <v>106</v>
      </c>
      <c r="BM855" s="128" t="s">
        <v>1716</v>
      </c>
    </row>
    <row r="856" spans="2:65" s="1" customFormat="1" ht="19.5">
      <c r="B856" s="24"/>
      <c r="D856" s="130" t="s">
        <v>114</v>
      </c>
      <c r="F856" s="131" t="s">
        <v>1715</v>
      </c>
      <c r="L856" s="24"/>
      <c r="M856" s="132"/>
      <c r="T856" s="48"/>
      <c r="AT856" s="12" t="s">
        <v>114</v>
      </c>
      <c r="AU856" s="12" t="s">
        <v>75</v>
      </c>
    </row>
    <row r="857" spans="2:65" s="1" customFormat="1" ht="24.2" customHeight="1">
      <c r="B857" s="117"/>
      <c r="C857" s="133" t="s">
        <v>1717</v>
      </c>
      <c r="D857" s="133" t="s">
        <v>125</v>
      </c>
      <c r="E857" s="134" t="s">
        <v>1718</v>
      </c>
      <c r="F857" s="135" t="s">
        <v>1719</v>
      </c>
      <c r="G857" s="136" t="s">
        <v>128</v>
      </c>
      <c r="H857" s="137">
        <v>1</v>
      </c>
      <c r="I857" s="138">
        <v>14500</v>
      </c>
      <c r="J857" s="138">
        <f>ROUND(I857*H857,2)</f>
        <v>14500</v>
      </c>
      <c r="K857" s="135" t="s">
        <v>112</v>
      </c>
      <c r="L857" s="139"/>
      <c r="M857" s="140" t="s">
        <v>1</v>
      </c>
      <c r="N857" s="141" t="s">
        <v>35</v>
      </c>
      <c r="O857" s="126">
        <v>0</v>
      </c>
      <c r="P857" s="126">
        <f>O857*H857</f>
        <v>0</v>
      </c>
      <c r="Q857" s="126">
        <v>0</v>
      </c>
      <c r="R857" s="126">
        <f>Q857*H857</f>
        <v>0</v>
      </c>
      <c r="S857" s="126">
        <v>0</v>
      </c>
      <c r="T857" s="127">
        <f>S857*H857</f>
        <v>0</v>
      </c>
      <c r="AR857" s="128" t="s">
        <v>129</v>
      </c>
      <c r="AT857" s="128" t="s">
        <v>125</v>
      </c>
      <c r="AU857" s="128" t="s">
        <v>75</v>
      </c>
      <c r="AY857" s="12" t="s">
        <v>107</v>
      </c>
      <c r="BE857" s="129">
        <f>IF(N857="základní",J857,0)</f>
        <v>14500</v>
      </c>
      <c r="BF857" s="129">
        <f>IF(N857="snížená",J857,0)</f>
        <v>0</v>
      </c>
      <c r="BG857" s="129">
        <f>IF(N857="zákl. přenesená",J857,0)</f>
        <v>0</v>
      </c>
      <c r="BH857" s="129">
        <f>IF(N857="sníž. přenesená",J857,0)</f>
        <v>0</v>
      </c>
      <c r="BI857" s="129">
        <f>IF(N857="nulová",J857,0)</f>
        <v>0</v>
      </c>
      <c r="BJ857" s="12" t="s">
        <v>75</v>
      </c>
      <c r="BK857" s="129">
        <f>ROUND(I857*H857,2)</f>
        <v>14500</v>
      </c>
      <c r="BL857" s="12" t="s">
        <v>106</v>
      </c>
      <c r="BM857" s="128" t="s">
        <v>1720</v>
      </c>
    </row>
    <row r="858" spans="2:65" s="1" customFormat="1" ht="19.5">
      <c r="B858" s="24"/>
      <c r="D858" s="130" t="s">
        <v>114</v>
      </c>
      <c r="F858" s="131" t="s">
        <v>1719</v>
      </c>
      <c r="L858" s="24"/>
      <c r="M858" s="132"/>
      <c r="T858" s="48"/>
      <c r="AT858" s="12" t="s">
        <v>114</v>
      </c>
      <c r="AU858" s="12" t="s">
        <v>75</v>
      </c>
    </row>
    <row r="859" spans="2:65" s="1" customFormat="1" ht="24.2" customHeight="1">
      <c r="B859" s="117"/>
      <c r="C859" s="133" t="s">
        <v>1721</v>
      </c>
      <c r="D859" s="133" t="s">
        <v>125</v>
      </c>
      <c r="E859" s="134" t="s">
        <v>1722</v>
      </c>
      <c r="F859" s="135" t="s">
        <v>1723</v>
      </c>
      <c r="G859" s="136" t="s">
        <v>128</v>
      </c>
      <c r="H859" s="137">
        <v>2</v>
      </c>
      <c r="I859" s="138">
        <v>6310</v>
      </c>
      <c r="J859" s="138">
        <f>ROUND(I859*H859,2)</f>
        <v>12620</v>
      </c>
      <c r="K859" s="135" t="s">
        <v>112</v>
      </c>
      <c r="L859" s="139"/>
      <c r="M859" s="140" t="s">
        <v>1</v>
      </c>
      <c r="N859" s="141" t="s">
        <v>35</v>
      </c>
      <c r="O859" s="126">
        <v>0</v>
      </c>
      <c r="P859" s="126">
        <f>O859*H859</f>
        <v>0</v>
      </c>
      <c r="Q859" s="126">
        <v>0</v>
      </c>
      <c r="R859" s="126">
        <f>Q859*H859</f>
        <v>0</v>
      </c>
      <c r="S859" s="126">
        <v>0</v>
      </c>
      <c r="T859" s="127">
        <f>S859*H859</f>
        <v>0</v>
      </c>
      <c r="AR859" s="128" t="s">
        <v>129</v>
      </c>
      <c r="AT859" s="128" t="s">
        <v>125</v>
      </c>
      <c r="AU859" s="128" t="s">
        <v>75</v>
      </c>
      <c r="AY859" s="12" t="s">
        <v>107</v>
      </c>
      <c r="BE859" s="129">
        <f>IF(N859="základní",J859,0)</f>
        <v>12620</v>
      </c>
      <c r="BF859" s="129">
        <f>IF(N859="snížená",J859,0)</f>
        <v>0</v>
      </c>
      <c r="BG859" s="129">
        <f>IF(N859="zákl. přenesená",J859,0)</f>
        <v>0</v>
      </c>
      <c r="BH859" s="129">
        <f>IF(N859="sníž. přenesená",J859,0)</f>
        <v>0</v>
      </c>
      <c r="BI859" s="129">
        <f>IF(N859="nulová",J859,0)</f>
        <v>0</v>
      </c>
      <c r="BJ859" s="12" t="s">
        <v>75</v>
      </c>
      <c r="BK859" s="129">
        <f>ROUND(I859*H859,2)</f>
        <v>12620</v>
      </c>
      <c r="BL859" s="12" t="s">
        <v>106</v>
      </c>
      <c r="BM859" s="128" t="s">
        <v>1724</v>
      </c>
    </row>
    <row r="860" spans="2:65" s="1" customFormat="1" ht="19.5">
      <c r="B860" s="24"/>
      <c r="D860" s="130" t="s">
        <v>114</v>
      </c>
      <c r="F860" s="131" t="s">
        <v>1723</v>
      </c>
      <c r="L860" s="24"/>
      <c r="M860" s="132"/>
      <c r="T860" s="48"/>
      <c r="AT860" s="12" t="s">
        <v>114</v>
      </c>
      <c r="AU860" s="12" t="s">
        <v>75</v>
      </c>
    </row>
    <row r="861" spans="2:65" s="1" customFormat="1" ht="24.2" customHeight="1">
      <c r="B861" s="117"/>
      <c r="C861" s="133" t="s">
        <v>1725</v>
      </c>
      <c r="D861" s="133" t="s">
        <v>125</v>
      </c>
      <c r="E861" s="134" t="s">
        <v>1726</v>
      </c>
      <c r="F861" s="135" t="s">
        <v>1727</v>
      </c>
      <c r="G861" s="136" t="s">
        <v>128</v>
      </c>
      <c r="H861" s="137">
        <v>65</v>
      </c>
      <c r="I861" s="138">
        <v>1960</v>
      </c>
      <c r="J861" s="138">
        <f>ROUND(I861*H861,2)</f>
        <v>127400</v>
      </c>
      <c r="K861" s="135" t="s">
        <v>112</v>
      </c>
      <c r="L861" s="139"/>
      <c r="M861" s="140" t="s">
        <v>1</v>
      </c>
      <c r="N861" s="141" t="s">
        <v>35</v>
      </c>
      <c r="O861" s="126">
        <v>0</v>
      </c>
      <c r="P861" s="126">
        <f>O861*H861</f>
        <v>0</v>
      </c>
      <c r="Q861" s="126">
        <v>0</v>
      </c>
      <c r="R861" s="126">
        <f>Q861*H861</f>
        <v>0</v>
      </c>
      <c r="S861" s="126">
        <v>0</v>
      </c>
      <c r="T861" s="127">
        <f>S861*H861</f>
        <v>0</v>
      </c>
      <c r="AR861" s="128" t="s">
        <v>129</v>
      </c>
      <c r="AT861" s="128" t="s">
        <v>125</v>
      </c>
      <c r="AU861" s="128" t="s">
        <v>75</v>
      </c>
      <c r="AY861" s="12" t="s">
        <v>107</v>
      </c>
      <c r="BE861" s="129">
        <f>IF(N861="základní",J861,0)</f>
        <v>127400</v>
      </c>
      <c r="BF861" s="129">
        <f>IF(N861="snížená",J861,0)</f>
        <v>0</v>
      </c>
      <c r="BG861" s="129">
        <f>IF(N861="zákl. přenesená",J861,0)</f>
        <v>0</v>
      </c>
      <c r="BH861" s="129">
        <f>IF(N861="sníž. přenesená",J861,0)</f>
        <v>0</v>
      </c>
      <c r="BI861" s="129">
        <f>IF(N861="nulová",J861,0)</f>
        <v>0</v>
      </c>
      <c r="BJ861" s="12" t="s">
        <v>75</v>
      </c>
      <c r="BK861" s="129">
        <f>ROUND(I861*H861,2)</f>
        <v>127400</v>
      </c>
      <c r="BL861" s="12" t="s">
        <v>106</v>
      </c>
      <c r="BM861" s="128" t="s">
        <v>1728</v>
      </c>
    </row>
    <row r="862" spans="2:65" s="1" customFormat="1" ht="11.25">
      <c r="B862" s="24"/>
      <c r="D862" s="130" t="s">
        <v>114</v>
      </c>
      <c r="F862" s="131" t="s">
        <v>1727</v>
      </c>
      <c r="L862" s="24"/>
      <c r="M862" s="132"/>
      <c r="T862" s="48"/>
      <c r="AT862" s="12" t="s">
        <v>114</v>
      </c>
      <c r="AU862" s="12" t="s">
        <v>75</v>
      </c>
    </row>
    <row r="863" spans="2:65" s="1" customFormat="1" ht="24.2" customHeight="1">
      <c r="B863" s="117"/>
      <c r="C863" s="133" t="s">
        <v>1729</v>
      </c>
      <c r="D863" s="133" t="s">
        <v>125</v>
      </c>
      <c r="E863" s="134" t="s">
        <v>1730</v>
      </c>
      <c r="F863" s="135" t="s">
        <v>1731</v>
      </c>
      <c r="G863" s="136" t="s">
        <v>128</v>
      </c>
      <c r="H863" s="137">
        <v>297</v>
      </c>
      <c r="I863" s="138">
        <v>1190</v>
      </c>
      <c r="J863" s="138">
        <f>ROUND(I863*H863,2)</f>
        <v>353430</v>
      </c>
      <c r="K863" s="135" t="s">
        <v>112</v>
      </c>
      <c r="L863" s="139"/>
      <c r="M863" s="140" t="s">
        <v>1</v>
      </c>
      <c r="N863" s="141" t="s">
        <v>35</v>
      </c>
      <c r="O863" s="126">
        <v>0</v>
      </c>
      <c r="P863" s="126">
        <f>O863*H863</f>
        <v>0</v>
      </c>
      <c r="Q863" s="126">
        <v>0</v>
      </c>
      <c r="R863" s="126">
        <f>Q863*H863</f>
        <v>0</v>
      </c>
      <c r="S863" s="126">
        <v>0</v>
      </c>
      <c r="T863" s="127">
        <f>S863*H863</f>
        <v>0</v>
      </c>
      <c r="AR863" s="128" t="s">
        <v>129</v>
      </c>
      <c r="AT863" s="128" t="s">
        <v>125</v>
      </c>
      <c r="AU863" s="128" t="s">
        <v>75</v>
      </c>
      <c r="AY863" s="12" t="s">
        <v>107</v>
      </c>
      <c r="BE863" s="129">
        <f>IF(N863="základní",J863,0)</f>
        <v>353430</v>
      </c>
      <c r="BF863" s="129">
        <f>IF(N863="snížená",J863,0)</f>
        <v>0</v>
      </c>
      <c r="BG863" s="129">
        <f>IF(N863="zákl. přenesená",J863,0)</f>
        <v>0</v>
      </c>
      <c r="BH863" s="129">
        <f>IF(N863="sníž. přenesená",J863,0)</f>
        <v>0</v>
      </c>
      <c r="BI863" s="129">
        <f>IF(N863="nulová",J863,0)</f>
        <v>0</v>
      </c>
      <c r="BJ863" s="12" t="s">
        <v>75</v>
      </c>
      <c r="BK863" s="129">
        <f>ROUND(I863*H863,2)</f>
        <v>353430</v>
      </c>
      <c r="BL863" s="12" t="s">
        <v>106</v>
      </c>
      <c r="BM863" s="128" t="s">
        <v>1732</v>
      </c>
    </row>
    <row r="864" spans="2:65" s="1" customFormat="1" ht="19.5">
      <c r="B864" s="24"/>
      <c r="D864" s="130" t="s">
        <v>114</v>
      </c>
      <c r="F864" s="131" t="s">
        <v>1731</v>
      </c>
      <c r="L864" s="24"/>
      <c r="M864" s="132"/>
      <c r="T864" s="48"/>
      <c r="AT864" s="12" t="s">
        <v>114</v>
      </c>
      <c r="AU864" s="12" t="s">
        <v>75</v>
      </c>
    </row>
    <row r="865" spans="2:65" s="1" customFormat="1" ht="16.5" customHeight="1">
      <c r="B865" s="117"/>
      <c r="C865" s="118" t="s">
        <v>1733</v>
      </c>
      <c r="D865" s="118" t="s">
        <v>108</v>
      </c>
      <c r="E865" s="119" t="s">
        <v>1734</v>
      </c>
      <c r="F865" s="120" t="s">
        <v>1735</v>
      </c>
      <c r="G865" s="121" t="s">
        <v>207</v>
      </c>
      <c r="H865" s="122">
        <v>3125</v>
      </c>
      <c r="I865" s="123">
        <v>76.52</v>
      </c>
      <c r="J865" s="123">
        <f>ROUND(I865*H865,2)</f>
        <v>239125</v>
      </c>
      <c r="K865" s="120" t="s">
        <v>112</v>
      </c>
      <c r="L865" s="24"/>
      <c r="M865" s="124" t="s">
        <v>1</v>
      </c>
      <c r="N865" s="125" t="s">
        <v>35</v>
      </c>
      <c r="O865" s="126">
        <v>3.6999999999999998E-2</v>
      </c>
      <c r="P865" s="126">
        <f>O865*H865</f>
        <v>115.625</v>
      </c>
      <c r="Q865" s="126">
        <v>0</v>
      </c>
      <c r="R865" s="126">
        <f>Q865*H865</f>
        <v>0</v>
      </c>
      <c r="S865" s="126">
        <v>0</v>
      </c>
      <c r="T865" s="127">
        <f>S865*H865</f>
        <v>0</v>
      </c>
      <c r="AR865" s="128" t="s">
        <v>106</v>
      </c>
      <c r="AT865" s="128" t="s">
        <v>108</v>
      </c>
      <c r="AU865" s="128" t="s">
        <v>75</v>
      </c>
      <c r="AY865" s="12" t="s">
        <v>107</v>
      </c>
      <c r="BE865" s="129">
        <f>IF(N865="základní",J865,0)</f>
        <v>239125</v>
      </c>
      <c r="BF865" s="129">
        <f>IF(N865="snížená",J865,0)</f>
        <v>0</v>
      </c>
      <c r="BG865" s="129">
        <f>IF(N865="zákl. přenesená",J865,0)</f>
        <v>0</v>
      </c>
      <c r="BH865" s="129">
        <f>IF(N865="sníž. přenesená",J865,0)</f>
        <v>0</v>
      </c>
      <c r="BI865" s="129">
        <f>IF(N865="nulová",J865,0)</f>
        <v>0</v>
      </c>
      <c r="BJ865" s="12" t="s">
        <v>75</v>
      </c>
      <c r="BK865" s="129">
        <f>ROUND(I865*H865,2)</f>
        <v>239125</v>
      </c>
      <c r="BL865" s="12" t="s">
        <v>106</v>
      </c>
      <c r="BM865" s="128" t="s">
        <v>1736</v>
      </c>
    </row>
    <row r="866" spans="2:65" s="1" customFormat="1" ht="11.25">
      <c r="B866" s="24"/>
      <c r="D866" s="130" t="s">
        <v>114</v>
      </c>
      <c r="F866" s="131" t="s">
        <v>1735</v>
      </c>
      <c r="L866" s="24"/>
      <c r="M866" s="132"/>
      <c r="T866" s="48"/>
      <c r="AT866" s="12" t="s">
        <v>114</v>
      </c>
      <c r="AU866" s="12" t="s">
        <v>75</v>
      </c>
    </row>
    <row r="867" spans="2:65" s="1" customFormat="1" ht="16.5" customHeight="1">
      <c r="B867" s="117"/>
      <c r="C867" s="118" t="s">
        <v>1737</v>
      </c>
      <c r="D867" s="118" t="s">
        <v>108</v>
      </c>
      <c r="E867" s="119" t="s">
        <v>1738</v>
      </c>
      <c r="F867" s="120" t="s">
        <v>1739</v>
      </c>
      <c r="G867" s="121" t="s">
        <v>128</v>
      </c>
      <c r="H867" s="122">
        <v>627</v>
      </c>
      <c r="I867" s="123">
        <v>11018.66</v>
      </c>
      <c r="J867" s="123">
        <f>ROUND(I867*H867,2)</f>
        <v>6908699.8200000003</v>
      </c>
      <c r="K867" s="120" t="s">
        <v>112</v>
      </c>
      <c r="L867" s="24"/>
      <c r="M867" s="124" t="s">
        <v>1</v>
      </c>
      <c r="N867" s="125" t="s">
        <v>35</v>
      </c>
      <c r="O867" s="126">
        <v>5.899</v>
      </c>
      <c r="P867" s="126">
        <f>O867*H867</f>
        <v>3698.6730000000002</v>
      </c>
      <c r="Q867" s="126">
        <v>0</v>
      </c>
      <c r="R867" s="126">
        <f>Q867*H867</f>
        <v>0</v>
      </c>
      <c r="S867" s="126">
        <v>0</v>
      </c>
      <c r="T867" s="127">
        <f>S867*H867</f>
        <v>0</v>
      </c>
      <c r="AR867" s="128" t="s">
        <v>106</v>
      </c>
      <c r="AT867" s="128" t="s">
        <v>108</v>
      </c>
      <c r="AU867" s="128" t="s">
        <v>75</v>
      </c>
      <c r="AY867" s="12" t="s">
        <v>107</v>
      </c>
      <c r="BE867" s="129">
        <f>IF(N867="základní",J867,0)</f>
        <v>6908699.8200000003</v>
      </c>
      <c r="BF867" s="129">
        <f>IF(N867="snížená",J867,0)</f>
        <v>0</v>
      </c>
      <c r="BG867" s="129">
        <f>IF(N867="zákl. přenesená",J867,0)</f>
        <v>0</v>
      </c>
      <c r="BH867" s="129">
        <f>IF(N867="sníž. přenesená",J867,0)</f>
        <v>0</v>
      </c>
      <c r="BI867" s="129">
        <f>IF(N867="nulová",J867,0)</f>
        <v>0</v>
      </c>
      <c r="BJ867" s="12" t="s">
        <v>75</v>
      </c>
      <c r="BK867" s="129">
        <f>ROUND(I867*H867,2)</f>
        <v>6908699.8200000003</v>
      </c>
      <c r="BL867" s="12" t="s">
        <v>106</v>
      </c>
      <c r="BM867" s="128" t="s">
        <v>1740</v>
      </c>
    </row>
    <row r="868" spans="2:65" s="1" customFormat="1" ht="11.25">
      <c r="B868" s="24"/>
      <c r="D868" s="130" t="s">
        <v>114</v>
      </c>
      <c r="F868" s="131" t="s">
        <v>1739</v>
      </c>
      <c r="L868" s="24"/>
      <c r="M868" s="132"/>
      <c r="T868" s="48"/>
      <c r="AT868" s="12" t="s">
        <v>114</v>
      </c>
      <c r="AU868" s="12" t="s">
        <v>75</v>
      </c>
    </row>
    <row r="869" spans="2:65" s="1" customFormat="1" ht="16.5" customHeight="1">
      <c r="B869" s="117"/>
      <c r="C869" s="118" t="s">
        <v>1741</v>
      </c>
      <c r="D869" s="118" t="s">
        <v>108</v>
      </c>
      <c r="E869" s="119" t="s">
        <v>1742</v>
      </c>
      <c r="F869" s="120" t="s">
        <v>1743</v>
      </c>
      <c r="G869" s="121" t="s">
        <v>128</v>
      </c>
      <c r="H869" s="122">
        <v>18</v>
      </c>
      <c r="I869" s="123">
        <v>12675.21</v>
      </c>
      <c r="J869" s="123">
        <f>ROUND(I869*H869,2)</f>
        <v>228153.78</v>
      </c>
      <c r="K869" s="120" t="s">
        <v>112</v>
      </c>
      <c r="L869" s="24"/>
      <c r="M869" s="124" t="s">
        <v>1</v>
      </c>
      <c r="N869" s="125" t="s">
        <v>35</v>
      </c>
      <c r="O869" s="126">
        <v>6.9790000000000001</v>
      </c>
      <c r="P869" s="126">
        <f>O869*H869</f>
        <v>125.622</v>
      </c>
      <c r="Q869" s="126">
        <v>0</v>
      </c>
      <c r="R869" s="126">
        <f>Q869*H869</f>
        <v>0</v>
      </c>
      <c r="S869" s="126">
        <v>0</v>
      </c>
      <c r="T869" s="127">
        <f>S869*H869</f>
        <v>0</v>
      </c>
      <c r="AR869" s="128" t="s">
        <v>106</v>
      </c>
      <c r="AT869" s="128" t="s">
        <v>108</v>
      </c>
      <c r="AU869" s="128" t="s">
        <v>75</v>
      </c>
      <c r="AY869" s="12" t="s">
        <v>107</v>
      </c>
      <c r="BE869" s="129">
        <f>IF(N869="základní",J869,0)</f>
        <v>228153.78</v>
      </c>
      <c r="BF869" s="129">
        <f>IF(N869="snížená",J869,0)</f>
        <v>0</v>
      </c>
      <c r="BG869" s="129">
        <f>IF(N869="zákl. přenesená",J869,0)</f>
        <v>0</v>
      </c>
      <c r="BH869" s="129">
        <f>IF(N869="sníž. přenesená",J869,0)</f>
        <v>0</v>
      </c>
      <c r="BI869" s="129">
        <f>IF(N869="nulová",J869,0)</f>
        <v>0</v>
      </c>
      <c r="BJ869" s="12" t="s">
        <v>75</v>
      </c>
      <c r="BK869" s="129">
        <f>ROUND(I869*H869,2)</f>
        <v>228153.78</v>
      </c>
      <c r="BL869" s="12" t="s">
        <v>106</v>
      </c>
      <c r="BM869" s="128" t="s">
        <v>1744</v>
      </c>
    </row>
    <row r="870" spans="2:65" s="1" customFormat="1" ht="11.25">
      <c r="B870" s="24"/>
      <c r="D870" s="130" t="s">
        <v>114</v>
      </c>
      <c r="F870" s="131" t="s">
        <v>1743</v>
      </c>
      <c r="L870" s="24"/>
      <c r="M870" s="132"/>
      <c r="T870" s="48"/>
      <c r="AT870" s="12" t="s">
        <v>114</v>
      </c>
      <c r="AU870" s="12" t="s">
        <v>75</v>
      </c>
    </row>
    <row r="871" spans="2:65" s="1" customFormat="1" ht="24.2" customHeight="1">
      <c r="B871" s="117"/>
      <c r="C871" s="118" t="s">
        <v>1745</v>
      </c>
      <c r="D871" s="118" t="s">
        <v>108</v>
      </c>
      <c r="E871" s="119" t="s">
        <v>1746</v>
      </c>
      <c r="F871" s="120" t="s">
        <v>1747</v>
      </c>
      <c r="G871" s="121" t="s">
        <v>128</v>
      </c>
      <c r="H871" s="122">
        <v>2</v>
      </c>
      <c r="I871" s="123">
        <v>1511.13</v>
      </c>
      <c r="J871" s="123">
        <f>ROUND(I871*H871,2)</f>
        <v>3022.26</v>
      </c>
      <c r="K871" s="120" t="s">
        <v>112</v>
      </c>
      <c r="L871" s="24"/>
      <c r="M871" s="124" t="s">
        <v>1</v>
      </c>
      <c r="N871" s="125" t="s">
        <v>35</v>
      </c>
      <c r="O871" s="126">
        <v>0.57199999999999995</v>
      </c>
      <c r="P871" s="126">
        <f>O871*H871</f>
        <v>1.1439999999999999</v>
      </c>
      <c r="Q871" s="126">
        <v>0</v>
      </c>
      <c r="R871" s="126">
        <f>Q871*H871</f>
        <v>0</v>
      </c>
      <c r="S871" s="126">
        <v>0</v>
      </c>
      <c r="T871" s="127">
        <f>S871*H871</f>
        <v>0</v>
      </c>
      <c r="AR871" s="128" t="s">
        <v>106</v>
      </c>
      <c r="AT871" s="128" t="s">
        <v>108</v>
      </c>
      <c r="AU871" s="128" t="s">
        <v>75</v>
      </c>
      <c r="AY871" s="12" t="s">
        <v>107</v>
      </c>
      <c r="BE871" s="129">
        <f>IF(N871="základní",J871,0)</f>
        <v>3022.26</v>
      </c>
      <c r="BF871" s="129">
        <f>IF(N871="snížená",J871,0)</f>
        <v>0</v>
      </c>
      <c r="BG871" s="129">
        <f>IF(N871="zákl. přenesená",J871,0)</f>
        <v>0</v>
      </c>
      <c r="BH871" s="129">
        <f>IF(N871="sníž. přenesená",J871,0)</f>
        <v>0</v>
      </c>
      <c r="BI871" s="129">
        <f>IF(N871="nulová",J871,0)</f>
        <v>0</v>
      </c>
      <c r="BJ871" s="12" t="s">
        <v>75</v>
      </c>
      <c r="BK871" s="129">
        <f>ROUND(I871*H871,2)</f>
        <v>3022.26</v>
      </c>
      <c r="BL871" s="12" t="s">
        <v>106</v>
      </c>
      <c r="BM871" s="128" t="s">
        <v>1748</v>
      </c>
    </row>
    <row r="872" spans="2:65" s="1" customFormat="1" ht="11.25">
      <c r="B872" s="24"/>
      <c r="D872" s="130" t="s">
        <v>114</v>
      </c>
      <c r="F872" s="131" t="s">
        <v>1747</v>
      </c>
      <c r="L872" s="24"/>
      <c r="M872" s="132"/>
      <c r="T872" s="48"/>
      <c r="AT872" s="12" t="s">
        <v>114</v>
      </c>
      <c r="AU872" s="12" t="s">
        <v>75</v>
      </c>
    </row>
    <row r="873" spans="2:65" s="1" customFormat="1" ht="16.5" customHeight="1">
      <c r="B873" s="117"/>
      <c r="C873" s="118" t="s">
        <v>1749</v>
      </c>
      <c r="D873" s="118" t="s">
        <v>108</v>
      </c>
      <c r="E873" s="119" t="s">
        <v>1750</v>
      </c>
      <c r="F873" s="120" t="s">
        <v>1751</v>
      </c>
      <c r="G873" s="121" t="s">
        <v>128</v>
      </c>
      <c r="H873" s="122">
        <v>19</v>
      </c>
      <c r="I873" s="123">
        <v>4652.6000000000004</v>
      </c>
      <c r="J873" s="123">
        <f>ROUND(I873*H873,2)</f>
        <v>88399.4</v>
      </c>
      <c r="K873" s="120" t="s">
        <v>112</v>
      </c>
      <c r="L873" s="24"/>
      <c r="M873" s="124" t="s">
        <v>1</v>
      </c>
      <c r="N873" s="125" t="s">
        <v>35</v>
      </c>
      <c r="O873" s="126">
        <v>2.222</v>
      </c>
      <c r="P873" s="126">
        <f>O873*H873</f>
        <v>42.217999999999996</v>
      </c>
      <c r="Q873" s="126">
        <v>0</v>
      </c>
      <c r="R873" s="126">
        <f>Q873*H873</f>
        <v>0</v>
      </c>
      <c r="S873" s="126">
        <v>0</v>
      </c>
      <c r="T873" s="127">
        <f>S873*H873</f>
        <v>0</v>
      </c>
      <c r="AR873" s="128" t="s">
        <v>106</v>
      </c>
      <c r="AT873" s="128" t="s">
        <v>108</v>
      </c>
      <c r="AU873" s="128" t="s">
        <v>75</v>
      </c>
      <c r="AY873" s="12" t="s">
        <v>107</v>
      </c>
      <c r="BE873" s="129">
        <f>IF(N873="základní",J873,0)</f>
        <v>88399.4</v>
      </c>
      <c r="BF873" s="129">
        <f>IF(N873="snížená",J873,0)</f>
        <v>0</v>
      </c>
      <c r="BG873" s="129">
        <f>IF(N873="zákl. přenesená",J873,0)</f>
        <v>0</v>
      </c>
      <c r="BH873" s="129">
        <f>IF(N873="sníž. přenesená",J873,0)</f>
        <v>0</v>
      </c>
      <c r="BI873" s="129">
        <f>IF(N873="nulová",J873,0)</f>
        <v>0</v>
      </c>
      <c r="BJ873" s="12" t="s">
        <v>75</v>
      </c>
      <c r="BK873" s="129">
        <f>ROUND(I873*H873,2)</f>
        <v>88399.4</v>
      </c>
      <c r="BL873" s="12" t="s">
        <v>106</v>
      </c>
      <c r="BM873" s="128" t="s">
        <v>1752</v>
      </c>
    </row>
    <row r="874" spans="2:65" s="1" customFormat="1" ht="11.25">
      <c r="B874" s="24"/>
      <c r="D874" s="130" t="s">
        <v>114</v>
      </c>
      <c r="F874" s="131" t="s">
        <v>1751</v>
      </c>
      <c r="L874" s="24"/>
      <c r="M874" s="132"/>
      <c r="T874" s="48"/>
      <c r="AT874" s="12" t="s">
        <v>114</v>
      </c>
      <c r="AU874" s="12" t="s">
        <v>75</v>
      </c>
    </row>
    <row r="875" spans="2:65" s="1" customFormat="1" ht="24.2" customHeight="1">
      <c r="B875" s="117"/>
      <c r="C875" s="118" t="s">
        <v>1753</v>
      </c>
      <c r="D875" s="118" t="s">
        <v>108</v>
      </c>
      <c r="E875" s="119" t="s">
        <v>1754</v>
      </c>
      <c r="F875" s="120" t="s">
        <v>1755</v>
      </c>
      <c r="G875" s="121" t="s">
        <v>128</v>
      </c>
      <c r="H875" s="122">
        <v>5</v>
      </c>
      <c r="I875" s="123">
        <v>7168.44</v>
      </c>
      <c r="J875" s="123">
        <f>ROUND(I875*H875,2)</f>
        <v>35842.199999999997</v>
      </c>
      <c r="K875" s="120" t="s">
        <v>112</v>
      </c>
      <c r="L875" s="24"/>
      <c r="M875" s="124" t="s">
        <v>1</v>
      </c>
      <c r="N875" s="125" t="s">
        <v>35</v>
      </c>
      <c r="O875" s="126">
        <v>3.0059999999999998</v>
      </c>
      <c r="P875" s="126">
        <f>O875*H875</f>
        <v>15.03</v>
      </c>
      <c r="Q875" s="126">
        <v>0</v>
      </c>
      <c r="R875" s="126">
        <f>Q875*H875</f>
        <v>0</v>
      </c>
      <c r="S875" s="126">
        <v>0</v>
      </c>
      <c r="T875" s="127">
        <f>S875*H875</f>
        <v>0</v>
      </c>
      <c r="AR875" s="128" t="s">
        <v>106</v>
      </c>
      <c r="AT875" s="128" t="s">
        <v>108</v>
      </c>
      <c r="AU875" s="128" t="s">
        <v>75</v>
      </c>
      <c r="AY875" s="12" t="s">
        <v>107</v>
      </c>
      <c r="BE875" s="129">
        <f>IF(N875="základní",J875,0)</f>
        <v>35842.199999999997</v>
      </c>
      <c r="BF875" s="129">
        <f>IF(N875="snížená",J875,0)</f>
        <v>0</v>
      </c>
      <c r="BG875" s="129">
        <f>IF(N875="zákl. přenesená",J875,0)</f>
        <v>0</v>
      </c>
      <c r="BH875" s="129">
        <f>IF(N875="sníž. přenesená",J875,0)</f>
        <v>0</v>
      </c>
      <c r="BI875" s="129">
        <f>IF(N875="nulová",J875,0)</f>
        <v>0</v>
      </c>
      <c r="BJ875" s="12" t="s">
        <v>75</v>
      </c>
      <c r="BK875" s="129">
        <f>ROUND(I875*H875,2)</f>
        <v>35842.199999999997</v>
      </c>
      <c r="BL875" s="12" t="s">
        <v>106</v>
      </c>
      <c r="BM875" s="128" t="s">
        <v>1756</v>
      </c>
    </row>
    <row r="876" spans="2:65" s="1" customFormat="1" ht="19.5">
      <c r="B876" s="24"/>
      <c r="D876" s="130" t="s">
        <v>114</v>
      </c>
      <c r="F876" s="131" t="s">
        <v>1757</v>
      </c>
      <c r="L876" s="24"/>
      <c r="M876" s="132"/>
      <c r="T876" s="48"/>
      <c r="AT876" s="12" t="s">
        <v>114</v>
      </c>
      <c r="AU876" s="12" t="s">
        <v>75</v>
      </c>
    </row>
    <row r="877" spans="2:65" s="1" customFormat="1" ht="24.2" customHeight="1">
      <c r="B877" s="117"/>
      <c r="C877" s="118" t="s">
        <v>1758</v>
      </c>
      <c r="D877" s="118" t="s">
        <v>108</v>
      </c>
      <c r="E877" s="119" t="s">
        <v>1759</v>
      </c>
      <c r="F877" s="120" t="s">
        <v>1760</v>
      </c>
      <c r="G877" s="121" t="s">
        <v>128</v>
      </c>
      <c r="H877" s="122">
        <v>32</v>
      </c>
      <c r="I877" s="123">
        <v>738.43</v>
      </c>
      <c r="J877" s="123">
        <f>ROUND(I877*H877,2)</f>
        <v>23629.759999999998</v>
      </c>
      <c r="K877" s="120" t="s">
        <v>112</v>
      </c>
      <c r="L877" s="24"/>
      <c r="M877" s="124" t="s">
        <v>1</v>
      </c>
      <c r="N877" s="125" t="s">
        <v>35</v>
      </c>
      <c r="O877" s="126">
        <v>0.315</v>
      </c>
      <c r="P877" s="126">
        <f>O877*H877</f>
        <v>10.08</v>
      </c>
      <c r="Q877" s="126">
        <v>0</v>
      </c>
      <c r="R877" s="126">
        <f>Q877*H877</f>
        <v>0</v>
      </c>
      <c r="S877" s="126">
        <v>0</v>
      </c>
      <c r="T877" s="127">
        <f>S877*H877</f>
        <v>0</v>
      </c>
      <c r="AR877" s="128" t="s">
        <v>106</v>
      </c>
      <c r="AT877" s="128" t="s">
        <v>108</v>
      </c>
      <c r="AU877" s="128" t="s">
        <v>75</v>
      </c>
      <c r="AY877" s="12" t="s">
        <v>107</v>
      </c>
      <c r="BE877" s="129">
        <f>IF(N877="základní",J877,0)</f>
        <v>23629.759999999998</v>
      </c>
      <c r="BF877" s="129">
        <f>IF(N877="snížená",J877,0)</f>
        <v>0</v>
      </c>
      <c r="BG877" s="129">
        <f>IF(N877="zákl. přenesená",J877,0)</f>
        <v>0</v>
      </c>
      <c r="BH877" s="129">
        <f>IF(N877="sníž. přenesená",J877,0)</f>
        <v>0</v>
      </c>
      <c r="BI877" s="129">
        <f>IF(N877="nulová",J877,0)</f>
        <v>0</v>
      </c>
      <c r="BJ877" s="12" t="s">
        <v>75</v>
      </c>
      <c r="BK877" s="129">
        <f>ROUND(I877*H877,2)</f>
        <v>23629.759999999998</v>
      </c>
      <c r="BL877" s="12" t="s">
        <v>106</v>
      </c>
      <c r="BM877" s="128" t="s">
        <v>1761</v>
      </c>
    </row>
    <row r="878" spans="2:65" s="1" customFormat="1" ht="19.5">
      <c r="B878" s="24"/>
      <c r="D878" s="130" t="s">
        <v>114</v>
      </c>
      <c r="F878" s="131" t="s">
        <v>1760</v>
      </c>
      <c r="L878" s="24"/>
      <c r="M878" s="132"/>
      <c r="T878" s="48"/>
      <c r="AT878" s="12" t="s">
        <v>114</v>
      </c>
      <c r="AU878" s="12" t="s">
        <v>75</v>
      </c>
    </row>
    <row r="879" spans="2:65" s="1" customFormat="1" ht="16.5" customHeight="1">
      <c r="B879" s="117"/>
      <c r="C879" s="118" t="s">
        <v>1762</v>
      </c>
      <c r="D879" s="118" t="s">
        <v>108</v>
      </c>
      <c r="E879" s="119" t="s">
        <v>1763</v>
      </c>
      <c r="F879" s="120" t="s">
        <v>1764</v>
      </c>
      <c r="G879" s="121" t="s">
        <v>128</v>
      </c>
      <c r="H879" s="122">
        <v>10</v>
      </c>
      <c r="I879" s="123">
        <v>2001.99</v>
      </c>
      <c r="J879" s="123">
        <f>ROUND(I879*H879,2)</f>
        <v>20019.900000000001</v>
      </c>
      <c r="K879" s="120" t="s">
        <v>112</v>
      </c>
      <c r="L879" s="24"/>
      <c r="M879" s="124" t="s">
        <v>1</v>
      </c>
      <c r="N879" s="125" t="s">
        <v>35</v>
      </c>
      <c r="O879" s="126">
        <v>1.123</v>
      </c>
      <c r="P879" s="126">
        <f>O879*H879</f>
        <v>11.23</v>
      </c>
      <c r="Q879" s="126">
        <v>0</v>
      </c>
      <c r="R879" s="126">
        <f>Q879*H879</f>
        <v>0</v>
      </c>
      <c r="S879" s="126">
        <v>0</v>
      </c>
      <c r="T879" s="127">
        <f>S879*H879</f>
        <v>0</v>
      </c>
      <c r="AR879" s="128" t="s">
        <v>106</v>
      </c>
      <c r="AT879" s="128" t="s">
        <v>108</v>
      </c>
      <c r="AU879" s="128" t="s">
        <v>75</v>
      </c>
      <c r="AY879" s="12" t="s">
        <v>107</v>
      </c>
      <c r="BE879" s="129">
        <f>IF(N879="základní",J879,0)</f>
        <v>20019.900000000001</v>
      </c>
      <c r="BF879" s="129">
        <f>IF(N879="snížená",J879,0)</f>
        <v>0</v>
      </c>
      <c r="BG879" s="129">
        <f>IF(N879="zákl. přenesená",J879,0)</f>
        <v>0</v>
      </c>
      <c r="BH879" s="129">
        <f>IF(N879="sníž. přenesená",J879,0)</f>
        <v>0</v>
      </c>
      <c r="BI879" s="129">
        <f>IF(N879="nulová",J879,0)</f>
        <v>0</v>
      </c>
      <c r="BJ879" s="12" t="s">
        <v>75</v>
      </c>
      <c r="BK879" s="129">
        <f>ROUND(I879*H879,2)</f>
        <v>20019.900000000001</v>
      </c>
      <c r="BL879" s="12" t="s">
        <v>106</v>
      </c>
      <c r="BM879" s="128" t="s">
        <v>1765</v>
      </c>
    </row>
    <row r="880" spans="2:65" s="1" customFormat="1" ht="11.25">
      <c r="B880" s="24"/>
      <c r="D880" s="130" t="s">
        <v>114</v>
      </c>
      <c r="F880" s="131" t="s">
        <v>1764</v>
      </c>
      <c r="L880" s="24"/>
      <c r="M880" s="132"/>
      <c r="T880" s="48"/>
      <c r="AT880" s="12" t="s">
        <v>114</v>
      </c>
      <c r="AU880" s="12" t="s">
        <v>75</v>
      </c>
    </row>
    <row r="881" spans="2:65" s="1" customFormat="1" ht="16.5" customHeight="1">
      <c r="B881" s="117"/>
      <c r="C881" s="118" t="s">
        <v>1766</v>
      </c>
      <c r="D881" s="118" t="s">
        <v>108</v>
      </c>
      <c r="E881" s="119" t="s">
        <v>1767</v>
      </c>
      <c r="F881" s="120" t="s">
        <v>1768</v>
      </c>
      <c r="G881" s="121" t="s">
        <v>128</v>
      </c>
      <c r="H881" s="122">
        <v>1</v>
      </c>
      <c r="I881" s="123">
        <v>11842.08</v>
      </c>
      <c r="J881" s="123">
        <f>ROUND(I881*H881,2)</f>
        <v>11842.08</v>
      </c>
      <c r="K881" s="120" t="s">
        <v>112</v>
      </c>
      <c r="L881" s="24"/>
      <c r="M881" s="124" t="s">
        <v>1</v>
      </c>
      <c r="N881" s="125" t="s">
        <v>35</v>
      </c>
      <c r="O881" s="126">
        <v>3.6880000000000002</v>
      </c>
      <c r="P881" s="126">
        <f>O881*H881</f>
        <v>3.6880000000000002</v>
      </c>
      <c r="Q881" s="126">
        <v>0</v>
      </c>
      <c r="R881" s="126">
        <f>Q881*H881</f>
        <v>0</v>
      </c>
      <c r="S881" s="126">
        <v>0</v>
      </c>
      <c r="T881" s="127">
        <f>S881*H881</f>
        <v>0</v>
      </c>
      <c r="AR881" s="128" t="s">
        <v>106</v>
      </c>
      <c r="AT881" s="128" t="s">
        <v>108</v>
      </c>
      <c r="AU881" s="128" t="s">
        <v>75</v>
      </c>
      <c r="AY881" s="12" t="s">
        <v>107</v>
      </c>
      <c r="BE881" s="129">
        <f>IF(N881="základní",J881,0)</f>
        <v>11842.08</v>
      </c>
      <c r="BF881" s="129">
        <f>IF(N881="snížená",J881,0)</f>
        <v>0</v>
      </c>
      <c r="BG881" s="129">
        <f>IF(N881="zákl. přenesená",J881,0)</f>
        <v>0</v>
      </c>
      <c r="BH881" s="129">
        <f>IF(N881="sníž. přenesená",J881,0)</f>
        <v>0</v>
      </c>
      <c r="BI881" s="129">
        <f>IF(N881="nulová",J881,0)</f>
        <v>0</v>
      </c>
      <c r="BJ881" s="12" t="s">
        <v>75</v>
      </c>
      <c r="BK881" s="129">
        <f>ROUND(I881*H881,2)</f>
        <v>11842.08</v>
      </c>
      <c r="BL881" s="12" t="s">
        <v>106</v>
      </c>
      <c r="BM881" s="128" t="s">
        <v>1769</v>
      </c>
    </row>
    <row r="882" spans="2:65" s="1" customFormat="1" ht="11.25">
      <c r="B882" s="24"/>
      <c r="D882" s="130" t="s">
        <v>114</v>
      </c>
      <c r="F882" s="131" t="s">
        <v>1768</v>
      </c>
      <c r="L882" s="24"/>
      <c r="M882" s="132"/>
      <c r="T882" s="48"/>
      <c r="AT882" s="12" t="s">
        <v>114</v>
      </c>
      <c r="AU882" s="12" t="s">
        <v>75</v>
      </c>
    </row>
    <row r="883" spans="2:65" s="1" customFormat="1" ht="16.5" customHeight="1">
      <c r="B883" s="117"/>
      <c r="C883" s="118" t="s">
        <v>1770</v>
      </c>
      <c r="D883" s="118" t="s">
        <v>108</v>
      </c>
      <c r="E883" s="119" t="s">
        <v>1771</v>
      </c>
      <c r="F883" s="120" t="s">
        <v>1772</v>
      </c>
      <c r="G883" s="121" t="s">
        <v>128</v>
      </c>
      <c r="H883" s="122">
        <v>16</v>
      </c>
      <c r="I883" s="123">
        <v>11601.13</v>
      </c>
      <c r="J883" s="123">
        <f>ROUND(I883*H883,2)</f>
        <v>185618.08</v>
      </c>
      <c r="K883" s="120" t="s">
        <v>112</v>
      </c>
      <c r="L883" s="24"/>
      <c r="M883" s="124" t="s">
        <v>1</v>
      </c>
      <c r="N883" s="125" t="s">
        <v>35</v>
      </c>
      <c r="O883" s="126">
        <v>5.12</v>
      </c>
      <c r="P883" s="126">
        <f>O883*H883</f>
        <v>81.92</v>
      </c>
      <c r="Q883" s="126">
        <v>0</v>
      </c>
      <c r="R883" s="126">
        <f>Q883*H883</f>
        <v>0</v>
      </c>
      <c r="S883" s="126">
        <v>0</v>
      </c>
      <c r="T883" s="127">
        <f>S883*H883</f>
        <v>0</v>
      </c>
      <c r="AR883" s="128" t="s">
        <v>106</v>
      </c>
      <c r="AT883" s="128" t="s">
        <v>108</v>
      </c>
      <c r="AU883" s="128" t="s">
        <v>75</v>
      </c>
      <c r="AY883" s="12" t="s">
        <v>107</v>
      </c>
      <c r="BE883" s="129">
        <f>IF(N883="základní",J883,0)</f>
        <v>185618.08</v>
      </c>
      <c r="BF883" s="129">
        <f>IF(N883="snížená",J883,0)</f>
        <v>0</v>
      </c>
      <c r="BG883" s="129">
        <f>IF(N883="zákl. přenesená",J883,0)</f>
        <v>0</v>
      </c>
      <c r="BH883" s="129">
        <f>IF(N883="sníž. přenesená",J883,0)</f>
        <v>0</v>
      </c>
      <c r="BI883" s="129">
        <f>IF(N883="nulová",J883,0)</f>
        <v>0</v>
      </c>
      <c r="BJ883" s="12" t="s">
        <v>75</v>
      </c>
      <c r="BK883" s="129">
        <f>ROUND(I883*H883,2)</f>
        <v>185618.08</v>
      </c>
      <c r="BL883" s="12" t="s">
        <v>106</v>
      </c>
      <c r="BM883" s="128" t="s">
        <v>1773</v>
      </c>
    </row>
    <row r="884" spans="2:65" s="1" customFormat="1" ht="11.25">
      <c r="B884" s="24"/>
      <c r="D884" s="130" t="s">
        <v>114</v>
      </c>
      <c r="F884" s="131" t="s">
        <v>1772</v>
      </c>
      <c r="L884" s="24"/>
      <c r="M884" s="132"/>
      <c r="T884" s="48"/>
      <c r="AT884" s="12" t="s">
        <v>114</v>
      </c>
      <c r="AU884" s="12" t="s">
        <v>75</v>
      </c>
    </row>
    <row r="885" spans="2:65" s="1" customFormat="1" ht="16.5" customHeight="1">
      <c r="B885" s="117"/>
      <c r="C885" s="118" t="s">
        <v>1774</v>
      </c>
      <c r="D885" s="118" t="s">
        <v>108</v>
      </c>
      <c r="E885" s="119" t="s">
        <v>1775</v>
      </c>
      <c r="F885" s="120" t="s">
        <v>1776</v>
      </c>
      <c r="G885" s="121" t="s">
        <v>128</v>
      </c>
      <c r="H885" s="122">
        <v>4</v>
      </c>
      <c r="I885" s="123">
        <v>13947.28</v>
      </c>
      <c r="J885" s="123">
        <f>ROUND(I885*H885,2)</f>
        <v>55789.120000000003</v>
      </c>
      <c r="K885" s="120" t="s">
        <v>112</v>
      </c>
      <c r="L885" s="24"/>
      <c r="M885" s="124" t="s">
        <v>1</v>
      </c>
      <c r="N885" s="125" t="s">
        <v>35</v>
      </c>
      <c r="O885" s="126">
        <v>6.05</v>
      </c>
      <c r="P885" s="126">
        <f>O885*H885</f>
        <v>24.2</v>
      </c>
      <c r="Q885" s="126">
        <v>0</v>
      </c>
      <c r="R885" s="126">
        <f>Q885*H885</f>
        <v>0</v>
      </c>
      <c r="S885" s="126">
        <v>0</v>
      </c>
      <c r="T885" s="127">
        <f>S885*H885</f>
        <v>0</v>
      </c>
      <c r="AR885" s="128" t="s">
        <v>106</v>
      </c>
      <c r="AT885" s="128" t="s">
        <v>108</v>
      </c>
      <c r="AU885" s="128" t="s">
        <v>75</v>
      </c>
      <c r="AY885" s="12" t="s">
        <v>107</v>
      </c>
      <c r="BE885" s="129">
        <f>IF(N885="základní",J885,0)</f>
        <v>55789.120000000003</v>
      </c>
      <c r="BF885" s="129">
        <f>IF(N885="snížená",J885,0)</f>
        <v>0</v>
      </c>
      <c r="BG885" s="129">
        <f>IF(N885="zákl. přenesená",J885,0)</f>
        <v>0</v>
      </c>
      <c r="BH885" s="129">
        <f>IF(N885="sníž. přenesená",J885,0)</f>
        <v>0</v>
      </c>
      <c r="BI885" s="129">
        <f>IF(N885="nulová",J885,0)</f>
        <v>0</v>
      </c>
      <c r="BJ885" s="12" t="s">
        <v>75</v>
      </c>
      <c r="BK885" s="129">
        <f>ROUND(I885*H885,2)</f>
        <v>55789.120000000003</v>
      </c>
      <c r="BL885" s="12" t="s">
        <v>106</v>
      </c>
      <c r="BM885" s="128" t="s">
        <v>1777</v>
      </c>
    </row>
    <row r="886" spans="2:65" s="1" customFormat="1" ht="11.25">
      <c r="B886" s="24"/>
      <c r="D886" s="130" t="s">
        <v>114</v>
      </c>
      <c r="F886" s="131" t="s">
        <v>1776</v>
      </c>
      <c r="L886" s="24"/>
      <c r="M886" s="132"/>
      <c r="T886" s="48"/>
      <c r="AT886" s="12" t="s">
        <v>114</v>
      </c>
      <c r="AU886" s="12" t="s">
        <v>75</v>
      </c>
    </row>
    <row r="887" spans="2:65" s="1" customFormat="1" ht="16.5" customHeight="1">
      <c r="B887" s="117"/>
      <c r="C887" s="118" t="s">
        <v>1778</v>
      </c>
      <c r="D887" s="118" t="s">
        <v>108</v>
      </c>
      <c r="E887" s="119" t="s">
        <v>1779</v>
      </c>
      <c r="F887" s="120" t="s">
        <v>1780</v>
      </c>
      <c r="G887" s="121" t="s">
        <v>128</v>
      </c>
      <c r="H887" s="122">
        <v>3</v>
      </c>
      <c r="I887" s="123">
        <v>1969.2</v>
      </c>
      <c r="J887" s="123">
        <f>ROUND(I887*H887,2)</f>
        <v>5907.6</v>
      </c>
      <c r="K887" s="120" t="s">
        <v>112</v>
      </c>
      <c r="L887" s="24"/>
      <c r="M887" s="124" t="s">
        <v>1</v>
      </c>
      <c r="N887" s="125" t="s">
        <v>35</v>
      </c>
      <c r="O887" s="126">
        <v>0.68500000000000005</v>
      </c>
      <c r="P887" s="126">
        <f>O887*H887</f>
        <v>2.0550000000000002</v>
      </c>
      <c r="Q887" s="126">
        <v>0</v>
      </c>
      <c r="R887" s="126">
        <f>Q887*H887</f>
        <v>0</v>
      </c>
      <c r="S887" s="126">
        <v>0</v>
      </c>
      <c r="T887" s="127">
        <f>S887*H887</f>
        <v>0</v>
      </c>
      <c r="AR887" s="128" t="s">
        <v>106</v>
      </c>
      <c r="AT887" s="128" t="s">
        <v>108</v>
      </c>
      <c r="AU887" s="128" t="s">
        <v>75</v>
      </c>
      <c r="AY887" s="12" t="s">
        <v>107</v>
      </c>
      <c r="BE887" s="129">
        <f>IF(N887="základní",J887,0)</f>
        <v>5907.6</v>
      </c>
      <c r="BF887" s="129">
        <f>IF(N887="snížená",J887,0)</f>
        <v>0</v>
      </c>
      <c r="BG887" s="129">
        <f>IF(N887="zákl. přenesená",J887,0)</f>
        <v>0</v>
      </c>
      <c r="BH887" s="129">
        <f>IF(N887="sníž. přenesená",J887,0)</f>
        <v>0</v>
      </c>
      <c r="BI887" s="129">
        <f>IF(N887="nulová",J887,0)</f>
        <v>0</v>
      </c>
      <c r="BJ887" s="12" t="s">
        <v>75</v>
      </c>
      <c r="BK887" s="129">
        <f>ROUND(I887*H887,2)</f>
        <v>5907.6</v>
      </c>
      <c r="BL887" s="12" t="s">
        <v>106</v>
      </c>
      <c r="BM887" s="128" t="s">
        <v>1781</v>
      </c>
    </row>
    <row r="888" spans="2:65" s="1" customFormat="1" ht="11.25">
      <c r="B888" s="24"/>
      <c r="D888" s="130" t="s">
        <v>114</v>
      </c>
      <c r="F888" s="131" t="s">
        <v>1780</v>
      </c>
      <c r="L888" s="24"/>
      <c r="M888" s="132"/>
      <c r="T888" s="48"/>
      <c r="AT888" s="12" t="s">
        <v>114</v>
      </c>
      <c r="AU888" s="12" t="s">
        <v>75</v>
      </c>
    </row>
    <row r="889" spans="2:65" s="1" customFormat="1" ht="16.5" customHeight="1">
      <c r="B889" s="117"/>
      <c r="C889" s="118" t="s">
        <v>1782</v>
      </c>
      <c r="D889" s="118" t="s">
        <v>108</v>
      </c>
      <c r="E889" s="119" t="s">
        <v>1783</v>
      </c>
      <c r="F889" s="120" t="s">
        <v>1784</v>
      </c>
      <c r="G889" s="121" t="s">
        <v>128</v>
      </c>
      <c r="H889" s="122">
        <v>4241</v>
      </c>
      <c r="I889" s="123">
        <v>391.42</v>
      </c>
      <c r="J889" s="123">
        <f>ROUND(I889*H889,2)</f>
        <v>1660012.22</v>
      </c>
      <c r="K889" s="120" t="s">
        <v>112</v>
      </c>
      <c r="L889" s="24"/>
      <c r="M889" s="124" t="s">
        <v>1</v>
      </c>
      <c r="N889" s="125" t="s">
        <v>35</v>
      </c>
      <c r="O889" s="126">
        <v>0.17299999999999999</v>
      </c>
      <c r="P889" s="126">
        <f>O889*H889</f>
        <v>733.69299999999998</v>
      </c>
      <c r="Q889" s="126">
        <v>0</v>
      </c>
      <c r="R889" s="126">
        <f>Q889*H889</f>
        <v>0</v>
      </c>
      <c r="S889" s="126">
        <v>0</v>
      </c>
      <c r="T889" s="127">
        <f>S889*H889</f>
        <v>0</v>
      </c>
      <c r="AR889" s="128" t="s">
        <v>106</v>
      </c>
      <c r="AT889" s="128" t="s">
        <v>108</v>
      </c>
      <c r="AU889" s="128" t="s">
        <v>75</v>
      </c>
      <c r="AY889" s="12" t="s">
        <v>107</v>
      </c>
      <c r="BE889" s="129">
        <f>IF(N889="základní",J889,0)</f>
        <v>1660012.22</v>
      </c>
      <c r="BF889" s="129">
        <f>IF(N889="snížená",J889,0)</f>
        <v>0</v>
      </c>
      <c r="BG889" s="129">
        <f>IF(N889="zákl. přenesená",J889,0)</f>
        <v>0</v>
      </c>
      <c r="BH889" s="129">
        <f>IF(N889="sníž. přenesená",J889,0)</f>
        <v>0</v>
      </c>
      <c r="BI889" s="129">
        <f>IF(N889="nulová",J889,0)</f>
        <v>0</v>
      </c>
      <c r="BJ889" s="12" t="s">
        <v>75</v>
      </c>
      <c r="BK889" s="129">
        <f>ROUND(I889*H889,2)</f>
        <v>1660012.22</v>
      </c>
      <c r="BL889" s="12" t="s">
        <v>106</v>
      </c>
      <c r="BM889" s="128" t="s">
        <v>1785</v>
      </c>
    </row>
    <row r="890" spans="2:65" s="1" customFormat="1" ht="11.25">
      <c r="B890" s="24"/>
      <c r="D890" s="130" t="s">
        <v>114</v>
      </c>
      <c r="F890" s="131" t="s">
        <v>1784</v>
      </c>
      <c r="L890" s="24"/>
      <c r="M890" s="132"/>
      <c r="T890" s="48"/>
      <c r="AT890" s="12" t="s">
        <v>114</v>
      </c>
      <c r="AU890" s="12" t="s">
        <v>75</v>
      </c>
    </row>
    <row r="891" spans="2:65" s="1" customFormat="1" ht="21.75" customHeight="1">
      <c r="B891" s="117"/>
      <c r="C891" s="118" t="s">
        <v>1786</v>
      </c>
      <c r="D891" s="118" t="s">
        <v>108</v>
      </c>
      <c r="E891" s="119" t="s">
        <v>1787</v>
      </c>
      <c r="F891" s="120" t="s">
        <v>1788</v>
      </c>
      <c r="G891" s="121" t="s">
        <v>128</v>
      </c>
      <c r="H891" s="122">
        <v>52</v>
      </c>
      <c r="I891" s="123">
        <v>4685.8599999999997</v>
      </c>
      <c r="J891" s="123">
        <f>ROUND(I891*H891,2)</f>
        <v>243664.72</v>
      </c>
      <c r="K891" s="120" t="s">
        <v>112</v>
      </c>
      <c r="L891" s="24"/>
      <c r="M891" s="124" t="s">
        <v>1</v>
      </c>
      <c r="N891" s="125" t="s">
        <v>35</v>
      </c>
      <c r="O891" s="126">
        <v>2.899</v>
      </c>
      <c r="P891" s="126">
        <f>O891*H891</f>
        <v>150.74799999999999</v>
      </c>
      <c r="Q891" s="126">
        <v>0</v>
      </c>
      <c r="R891" s="126">
        <f>Q891*H891</f>
        <v>0</v>
      </c>
      <c r="S891" s="126">
        <v>0</v>
      </c>
      <c r="T891" s="127">
        <f>S891*H891</f>
        <v>0</v>
      </c>
      <c r="AR891" s="128" t="s">
        <v>106</v>
      </c>
      <c r="AT891" s="128" t="s">
        <v>108</v>
      </c>
      <c r="AU891" s="128" t="s">
        <v>75</v>
      </c>
      <c r="AY891" s="12" t="s">
        <v>107</v>
      </c>
      <c r="BE891" s="129">
        <f>IF(N891="základní",J891,0)</f>
        <v>243664.72</v>
      </c>
      <c r="BF891" s="129">
        <f>IF(N891="snížená",J891,0)</f>
        <v>0</v>
      </c>
      <c r="BG891" s="129">
        <f>IF(N891="zákl. přenesená",J891,0)</f>
        <v>0</v>
      </c>
      <c r="BH891" s="129">
        <f>IF(N891="sníž. přenesená",J891,0)</f>
        <v>0</v>
      </c>
      <c r="BI891" s="129">
        <f>IF(N891="nulová",J891,0)</f>
        <v>0</v>
      </c>
      <c r="BJ891" s="12" t="s">
        <v>75</v>
      </c>
      <c r="BK891" s="129">
        <f>ROUND(I891*H891,2)</f>
        <v>243664.72</v>
      </c>
      <c r="BL891" s="12" t="s">
        <v>106</v>
      </c>
      <c r="BM891" s="128" t="s">
        <v>1789</v>
      </c>
    </row>
    <row r="892" spans="2:65" s="1" customFormat="1" ht="11.25">
      <c r="B892" s="24"/>
      <c r="D892" s="130" t="s">
        <v>114</v>
      </c>
      <c r="F892" s="131" t="s">
        <v>1788</v>
      </c>
      <c r="L892" s="24"/>
      <c r="M892" s="132"/>
      <c r="T892" s="48"/>
      <c r="AT892" s="12" t="s">
        <v>114</v>
      </c>
      <c r="AU892" s="12" t="s">
        <v>75</v>
      </c>
    </row>
    <row r="893" spans="2:65" s="1" customFormat="1" ht="21.75" customHeight="1">
      <c r="B893" s="117"/>
      <c r="C893" s="118" t="s">
        <v>1790</v>
      </c>
      <c r="D893" s="118" t="s">
        <v>108</v>
      </c>
      <c r="E893" s="119" t="s">
        <v>1791</v>
      </c>
      <c r="F893" s="120" t="s">
        <v>1792</v>
      </c>
      <c r="G893" s="121" t="s">
        <v>128</v>
      </c>
      <c r="H893" s="122">
        <v>80</v>
      </c>
      <c r="I893" s="123">
        <v>4970.2700000000004</v>
      </c>
      <c r="J893" s="123">
        <f>ROUND(I893*H893,2)</f>
        <v>397621.6</v>
      </c>
      <c r="K893" s="120" t="s">
        <v>112</v>
      </c>
      <c r="L893" s="24"/>
      <c r="M893" s="124" t="s">
        <v>1</v>
      </c>
      <c r="N893" s="125" t="s">
        <v>35</v>
      </c>
      <c r="O893" s="126">
        <v>2.0680000000000001</v>
      </c>
      <c r="P893" s="126">
        <f>O893*H893</f>
        <v>165.44</v>
      </c>
      <c r="Q893" s="126">
        <v>0</v>
      </c>
      <c r="R893" s="126">
        <f>Q893*H893</f>
        <v>0</v>
      </c>
      <c r="S893" s="126">
        <v>0</v>
      </c>
      <c r="T893" s="127">
        <f>S893*H893</f>
        <v>0</v>
      </c>
      <c r="AR893" s="128" t="s">
        <v>106</v>
      </c>
      <c r="AT893" s="128" t="s">
        <v>108</v>
      </c>
      <c r="AU893" s="128" t="s">
        <v>75</v>
      </c>
      <c r="AY893" s="12" t="s">
        <v>107</v>
      </c>
      <c r="BE893" s="129">
        <f>IF(N893="základní",J893,0)</f>
        <v>397621.6</v>
      </c>
      <c r="BF893" s="129">
        <f>IF(N893="snížená",J893,0)</f>
        <v>0</v>
      </c>
      <c r="BG893" s="129">
        <f>IF(N893="zákl. přenesená",J893,0)</f>
        <v>0</v>
      </c>
      <c r="BH893" s="129">
        <f>IF(N893="sníž. přenesená",J893,0)</f>
        <v>0</v>
      </c>
      <c r="BI893" s="129">
        <f>IF(N893="nulová",J893,0)</f>
        <v>0</v>
      </c>
      <c r="BJ893" s="12" t="s">
        <v>75</v>
      </c>
      <c r="BK893" s="129">
        <f>ROUND(I893*H893,2)</f>
        <v>397621.6</v>
      </c>
      <c r="BL893" s="12" t="s">
        <v>106</v>
      </c>
      <c r="BM893" s="128" t="s">
        <v>1793</v>
      </c>
    </row>
    <row r="894" spans="2:65" s="1" customFormat="1" ht="11.25">
      <c r="B894" s="24"/>
      <c r="D894" s="130" t="s">
        <v>114</v>
      </c>
      <c r="F894" s="131" t="s">
        <v>1792</v>
      </c>
      <c r="L894" s="24"/>
      <c r="M894" s="132"/>
      <c r="T894" s="48"/>
      <c r="AT894" s="12" t="s">
        <v>114</v>
      </c>
      <c r="AU894" s="12" t="s">
        <v>75</v>
      </c>
    </row>
    <row r="895" spans="2:65" s="1" customFormat="1" ht="24.2" customHeight="1">
      <c r="B895" s="117"/>
      <c r="C895" s="118" t="s">
        <v>1794</v>
      </c>
      <c r="D895" s="118" t="s">
        <v>108</v>
      </c>
      <c r="E895" s="119" t="s">
        <v>1795</v>
      </c>
      <c r="F895" s="120" t="s">
        <v>1796</v>
      </c>
      <c r="G895" s="121" t="s">
        <v>128</v>
      </c>
      <c r="H895" s="122">
        <v>30</v>
      </c>
      <c r="I895" s="123">
        <v>781.22</v>
      </c>
      <c r="J895" s="123">
        <f>ROUND(I895*H895,2)</f>
        <v>23436.6</v>
      </c>
      <c r="K895" s="120" t="s">
        <v>112</v>
      </c>
      <c r="L895" s="24"/>
      <c r="M895" s="124" t="s">
        <v>1</v>
      </c>
      <c r="N895" s="125" t="s">
        <v>35</v>
      </c>
      <c r="O895" s="126">
        <v>0.4</v>
      </c>
      <c r="P895" s="126">
        <f>O895*H895</f>
        <v>12</v>
      </c>
      <c r="Q895" s="126">
        <v>0</v>
      </c>
      <c r="R895" s="126">
        <f>Q895*H895</f>
        <v>0</v>
      </c>
      <c r="S895" s="126">
        <v>0</v>
      </c>
      <c r="T895" s="127">
        <f>S895*H895</f>
        <v>0</v>
      </c>
      <c r="AR895" s="128" t="s">
        <v>106</v>
      </c>
      <c r="AT895" s="128" t="s">
        <v>108</v>
      </c>
      <c r="AU895" s="128" t="s">
        <v>75</v>
      </c>
      <c r="AY895" s="12" t="s">
        <v>107</v>
      </c>
      <c r="BE895" s="129">
        <f>IF(N895="základní",J895,0)</f>
        <v>23436.6</v>
      </c>
      <c r="BF895" s="129">
        <f>IF(N895="snížená",J895,0)</f>
        <v>0</v>
      </c>
      <c r="BG895" s="129">
        <f>IF(N895="zákl. přenesená",J895,0)</f>
        <v>0</v>
      </c>
      <c r="BH895" s="129">
        <f>IF(N895="sníž. přenesená",J895,0)</f>
        <v>0</v>
      </c>
      <c r="BI895" s="129">
        <f>IF(N895="nulová",J895,0)</f>
        <v>0</v>
      </c>
      <c r="BJ895" s="12" t="s">
        <v>75</v>
      </c>
      <c r="BK895" s="129">
        <f>ROUND(I895*H895,2)</f>
        <v>23436.6</v>
      </c>
      <c r="BL895" s="12" t="s">
        <v>106</v>
      </c>
      <c r="BM895" s="128" t="s">
        <v>1797</v>
      </c>
    </row>
    <row r="896" spans="2:65" s="1" customFormat="1" ht="19.5">
      <c r="B896" s="24"/>
      <c r="D896" s="130" t="s">
        <v>114</v>
      </c>
      <c r="F896" s="131" t="s">
        <v>1796</v>
      </c>
      <c r="L896" s="24"/>
      <c r="M896" s="132"/>
      <c r="T896" s="48"/>
      <c r="AT896" s="12" t="s">
        <v>114</v>
      </c>
      <c r="AU896" s="12" t="s">
        <v>75</v>
      </c>
    </row>
    <row r="897" spans="2:65" s="1" customFormat="1" ht="21.75" customHeight="1">
      <c r="B897" s="117"/>
      <c r="C897" s="118" t="s">
        <v>1798</v>
      </c>
      <c r="D897" s="118" t="s">
        <v>108</v>
      </c>
      <c r="E897" s="119" t="s">
        <v>1799</v>
      </c>
      <c r="F897" s="120" t="s">
        <v>1800</v>
      </c>
      <c r="G897" s="121" t="s">
        <v>128</v>
      </c>
      <c r="H897" s="122">
        <v>1</v>
      </c>
      <c r="I897" s="123">
        <v>512.89</v>
      </c>
      <c r="J897" s="123">
        <f>ROUND(I897*H897,2)</f>
        <v>512.89</v>
      </c>
      <c r="K897" s="120" t="s">
        <v>112</v>
      </c>
      <c r="L897" s="24"/>
      <c r="M897" s="124" t="s">
        <v>1</v>
      </c>
      <c r="N897" s="125" t="s">
        <v>35</v>
      </c>
      <c r="O897" s="126">
        <v>0.20699999999999999</v>
      </c>
      <c r="P897" s="126">
        <f>O897*H897</f>
        <v>0.20699999999999999</v>
      </c>
      <c r="Q897" s="126">
        <v>0</v>
      </c>
      <c r="R897" s="126">
        <f>Q897*H897</f>
        <v>0</v>
      </c>
      <c r="S897" s="126">
        <v>0</v>
      </c>
      <c r="T897" s="127">
        <f>S897*H897</f>
        <v>0</v>
      </c>
      <c r="AR897" s="128" t="s">
        <v>106</v>
      </c>
      <c r="AT897" s="128" t="s">
        <v>108</v>
      </c>
      <c r="AU897" s="128" t="s">
        <v>75</v>
      </c>
      <c r="AY897" s="12" t="s">
        <v>107</v>
      </c>
      <c r="BE897" s="129">
        <f>IF(N897="základní",J897,0)</f>
        <v>512.89</v>
      </c>
      <c r="BF897" s="129">
        <f>IF(N897="snížená",J897,0)</f>
        <v>0</v>
      </c>
      <c r="BG897" s="129">
        <f>IF(N897="zákl. přenesená",J897,0)</f>
        <v>0</v>
      </c>
      <c r="BH897" s="129">
        <f>IF(N897="sníž. přenesená",J897,0)</f>
        <v>0</v>
      </c>
      <c r="BI897" s="129">
        <f>IF(N897="nulová",J897,0)</f>
        <v>0</v>
      </c>
      <c r="BJ897" s="12" t="s">
        <v>75</v>
      </c>
      <c r="BK897" s="129">
        <f>ROUND(I897*H897,2)</f>
        <v>512.89</v>
      </c>
      <c r="BL897" s="12" t="s">
        <v>106</v>
      </c>
      <c r="BM897" s="128" t="s">
        <v>1801</v>
      </c>
    </row>
    <row r="898" spans="2:65" s="1" customFormat="1" ht="11.25">
      <c r="B898" s="24"/>
      <c r="D898" s="130" t="s">
        <v>114</v>
      </c>
      <c r="F898" s="131" t="s">
        <v>1800</v>
      </c>
      <c r="L898" s="24"/>
      <c r="M898" s="132"/>
      <c r="T898" s="48"/>
      <c r="AT898" s="12" t="s">
        <v>114</v>
      </c>
      <c r="AU898" s="12" t="s">
        <v>75</v>
      </c>
    </row>
    <row r="899" spans="2:65" s="1" customFormat="1" ht="16.5" customHeight="1">
      <c r="B899" s="117"/>
      <c r="C899" s="118" t="s">
        <v>1802</v>
      </c>
      <c r="D899" s="118" t="s">
        <v>108</v>
      </c>
      <c r="E899" s="119" t="s">
        <v>1803</v>
      </c>
      <c r="F899" s="120" t="s">
        <v>1804</v>
      </c>
      <c r="G899" s="121" t="s">
        <v>128</v>
      </c>
      <c r="H899" s="122">
        <v>70</v>
      </c>
      <c r="I899" s="123">
        <v>3668.27</v>
      </c>
      <c r="J899" s="123">
        <f>ROUND(I899*H899,2)</f>
        <v>256778.9</v>
      </c>
      <c r="K899" s="120" t="s">
        <v>112</v>
      </c>
      <c r="L899" s="24"/>
      <c r="M899" s="124" t="s">
        <v>1</v>
      </c>
      <c r="N899" s="125" t="s">
        <v>35</v>
      </c>
      <c r="O899" s="126">
        <v>1.897</v>
      </c>
      <c r="P899" s="126">
        <f>O899*H899</f>
        <v>132.79</v>
      </c>
      <c r="Q899" s="126">
        <v>0</v>
      </c>
      <c r="R899" s="126">
        <f>Q899*H899</f>
        <v>0</v>
      </c>
      <c r="S899" s="126">
        <v>0</v>
      </c>
      <c r="T899" s="127">
        <f>S899*H899</f>
        <v>0</v>
      </c>
      <c r="AR899" s="128" t="s">
        <v>106</v>
      </c>
      <c r="AT899" s="128" t="s">
        <v>108</v>
      </c>
      <c r="AU899" s="128" t="s">
        <v>75</v>
      </c>
      <c r="AY899" s="12" t="s">
        <v>107</v>
      </c>
      <c r="BE899" s="129">
        <f>IF(N899="základní",J899,0)</f>
        <v>256778.9</v>
      </c>
      <c r="BF899" s="129">
        <f>IF(N899="snížená",J899,0)</f>
        <v>0</v>
      </c>
      <c r="BG899" s="129">
        <f>IF(N899="zákl. přenesená",J899,0)</f>
        <v>0</v>
      </c>
      <c r="BH899" s="129">
        <f>IF(N899="sníž. přenesená",J899,0)</f>
        <v>0</v>
      </c>
      <c r="BI899" s="129">
        <f>IF(N899="nulová",J899,0)</f>
        <v>0</v>
      </c>
      <c r="BJ899" s="12" t="s">
        <v>75</v>
      </c>
      <c r="BK899" s="129">
        <f>ROUND(I899*H899,2)</f>
        <v>256778.9</v>
      </c>
      <c r="BL899" s="12" t="s">
        <v>106</v>
      </c>
      <c r="BM899" s="128" t="s">
        <v>1805</v>
      </c>
    </row>
    <row r="900" spans="2:65" s="1" customFormat="1" ht="11.25">
      <c r="B900" s="24"/>
      <c r="D900" s="130" t="s">
        <v>114</v>
      </c>
      <c r="F900" s="131" t="s">
        <v>1804</v>
      </c>
      <c r="L900" s="24"/>
      <c r="M900" s="132"/>
      <c r="T900" s="48"/>
      <c r="AT900" s="12" t="s">
        <v>114</v>
      </c>
      <c r="AU900" s="12" t="s">
        <v>75</v>
      </c>
    </row>
    <row r="901" spans="2:65" s="1" customFormat="1" ht="16.5" customHeight="1">
      <c r="B901" s="117"/>
      <c r="C901" s="118" t="s">
        <v>1806</v>
      </c>
      <c r="D901" s="118" t="s">
        <v>108</v>
      </c>
      <c r="E901" s="119" t="s">
        <v>1807</v>
      </c>
      <c r="F901" s="120" t="s">
        <v>1808</v>
      </c>
      <c r="G901" s="121" t="s">
        <v>128</v>
      </c>
      <c r="H901" s="122">
        <v>9</v>
      </c>
      <c r="I901" s="123">
        <v>14846.58</v>
      </c>
      <c r="J901" s="123">
        <f>ROUND(I901*H901,2)</f>
        <v>133619.22</v>
      </c>
      <c r="K901" s="120" t="s">
        <v>112</v>
      </c>
      <c r="L901" s="24"/>
      <c r="M901" s="124" t="s">
        <v>1</v>
      </c>
      <c r="N901" s="125" t="s">
        <v>35</v>
      </c>
      <c r="O901" s="126">
        <v>6.18</v>
      </c>
      <c r="P901" s="126">
        <f>O901*H901</f>
        <v>55.62</v>
      </c>
      <c r="Q901" s="126">
        <v>0</v>
      </c>
      <c r="R901" s="126">
        <f>Q901*H901</f>
        <v>0</v>
      </c>
      <c r="S901" s="126">
        <v>0</v>
      </c>
      <c r="T901" s="127">
        <f>S901*H901</f>
        <v>0</v>
      </c>
      <c r="AR901" s="128" t="s">
        <v>106</v>
      </c>
      <c r="AT901" s="128" t="s">
        <v>108</v>
      </c>
      <c r="AU901" s="128" t="s">
        <v>75</v>
      </c>
      <c r="AY901" s="12" t="s">
        <v>107</v>
      </c>
      <c r="BE901" s="129">
        <f>IF(N901="základní",J901,0)</f>
        <v>133619.22</v>
      </c>
      <c r="BF901" s="129">
        <f>IF(N901="snížená",J901,0)</f>
        <v>0</v>
      </c>
      <c r="BG901" s="129">
        <f>IF(N901="zákl. přenesená",J901,0)</f>
        <v>0</v>
      </c>
      <c r="BH901" s="129">
        <f>IF(N901="sníž. přenesená",J901,0)</f>
        <v>0</v>
      </c>
      <c r="BI901" s="129">
        <f>IF(N901="nulová",J901,0)</f>
        <v>0</v>
      </c>
      <c r="BJ901" s="12" t="s">
        <v>75</v>
      </c>
      <c r="BK901" s="129">
        <f>ROUND(I901*H901,2)</f>
        <v>133619.22</v>
      </c>
      <c r="BL901" s="12" t="s">
        <v>106</v>
      </c>
      <c r="BM901" s="128" t="s">
        <v>1809</v>
      </c>
    </row>
    <row r="902" spans="2:65" s="1" customFormat="1" ht="11.25">
      <c r="B902" s="24"/>
      <c r="D902" s="130" t="s">
        <v>114</v>
      </c>
      <c r="F902" s="131" t="s">
        <v>1808</v>
      </c>
      <c r="L902" s="24"/>
      <c r="M902" s="132"/>
      <c r="T902" s="48"/>
      <c r="AT902" s="12" t="s">
        <v>114</v>
      </c>
      <c r="AU902" s="12" t="s">
        <v>75</v>
      </c>
    </row>
    <row r="903" spans="2:65" s="1" customFormat="1" ht="21.75" customHeight="1">
      <c r="B903" s="117"/>
      <c r="C903" s="118" t="s">
        <v>1810</v>
      </c>
      <c r="D903" s="118" t="s">
        <v>108</v>
      </c>
      <c r="E903" s="119" t="s">
        <v>1811</v>
      </c>
      <c r="F903" s="120" t="s">
        <v>1812</v>
      </c>
      <c r="G903" s="121" t="s">
        <v>128</v>
      </c>
      <c r="H903" s="122">
        <v>1</v>
      </c>
      <c r="I903" s="123">
        <v>15002.57</v>
      </c>
      <c r="J903" s="123">
        <f>ROUND(I903*H903,2)</f>
        <v>15002.57</v>
      </c>
      <c r="K903" s="120" t="s">
        <v>112</v>
      </c>
      <c r="L903" s="24"/>
      <c r="M903" s="124" t="s">
        <v>1</v>
      </c>
      <c r="N903" s="125" t="s">
        <v>35</v>
      </c>
      <c r="O903" s="126">
        <v>6.2080000000000002</v>
      </c>
      <c r="P903" s="126">
        <f>O903*H903</f>
        <v>6.2080000000000002</v>
      </c>
      <c r="Q903" s="126">
        <v>0</v>
      </c>
      <c r="R903" s="126">
        <f>Q903*H903</f>
        <v>0</v>
      </c>
      <c r="S903" s="126">
        <v>0</v>
      </c>
      <c r="T903" s="127">
        <f>S903*H903</f>
        <v>0</v>
      </c>
      <c r="AR903" s="128" t="s">
        <v>106</v>
      </c>
      <c r="AT903" s="128" t="s">
        <v>108</v>
      </c>
      <c r="AU903" s="128" t="s">
        <v>75</v>
      </c>
      <c r="AY903" s="12" t="s">
        <v>107</v>
      </c>
      <c r="BE903" s="129">
        <f>IF(N903="základní",J903,0)</f>
        <v>15002.57</v>
      </c>
      <c r="BF903" s="129">
        <f>IF(N903="snížená",J903,0)</f>
        <v>0</v>
      </c>
      <c r="BG903" s="129">
        <f>IF(N903="zákl. přenesená",J903,0)</f>
        <v>0</v>
      </c>
      <c r="BH903" s="129">
        <f>IF(N903="sníž. přenesená",J903,0)</f>
        <v>0</v>
      </c>
      <c r="BI903" s="129">
        <f>IF(N903="nulová",J903,0)</f>
        <v>0</v>
      </c>
      <c r="BJ903" s="12" t="s">
        <v>75</v>
      </c>
      <c r="BK903" s="129">
        <f>ROUND(I903*H903,2)</f>
        <v>15002.57</v>
      </c>
      <c r="BL903" s="12" t="s">
        <v>106</v>
      </c>
      <c r="BM903" s="128" t="s">
        <v>1813</v>
      </c>
    </row>
    <row r="904" spans="2:65" s="1" customFormat="1" ht="11.25">
      <c r="B904" s="24"/>
      <c r="D904" s="130" t="s">
        <v>114</v>
      </c>
      <c r="F904" s="131" t="s">
        <v>1812</v>
      </c>
      <c r="L904" s="24"/>
      <c r="M904" s="132"/>
      <c r="T904" s="48"/>
      <c r="AT904" s="12" t="s">
        <v>114</v>
      </c>
      <c r="AU904" s="12" t="s">
        <v>75</v>
      </c>
    </row>
    <row r="905" spans="2:65" s="1" customFormat="1" ht="16.5" customHeight="1">
      <c r="B905" s="117"/>
      <c r="C905" s="118" t="s">
        <v>1814</v>
      </c>
      <c r="D905" s="118" t="s">
        <v>108</v>
      </c>
      <c r="E905" s="119" t="s">
        <v>1815</v>
      </c>
      <c r="F905" s="120" t="s">
        <v>1816</v>
      </c>
      <c r="G905" s="121" t="s">
        <v>128</v>
      </c>
      <c r="H905" s="122">
        <v>890</v>
      </c>
      <c r="I905" s="123">
        <v>4819.1499999999996</v>
      </c>
      <c r="J905" s="123">
        <f>ROUND(I905*H905,2)</f>
        <v>4289043.5</v>
      </c>
      <c r="K905" s="120" t="s">
        <v>112</v>
      </c>
      <c r="L905" s="24"/>
      <c r="M905" s="124" t="s">
        <v>1</v>
      </c>
      <c r="N905" s="125" t="s">
        <v>35</v>
      </c>
      <c r="O905" s="126">
        <v>1.83</v>
      </c>
      <c r="P905" s="126">
        <f>O905*H905</f>
        <v>1628.7</v>
      </c>
      <c r="Q905" s="126">
        <v>0</v>
      </c>
      <c r="R905" s="126">
        <f>Q905*H905</f>
        <v>0</v>
      </c>
      <c r="S905" s="126">
        <v>0</v>
      </c>
      <c r="T905" s="127">
        <f>S905*H905</f>
        <v>0</v>
      </c>
      <c r="AR905" s="128" t="s">
        <v>106</v>
      </c>
      <c r="AT905" s="128" t="s">
        <v>108</v>
      </c>
      <c r="AU905" s="128" t="s">
        <v>75</v>
      </c>
      <c r="AY905" s="12" t="s">
        <v>107</v>
      </c>
      <c r="BE905" s="129">
        <f>IF(N905="základní",J905,0)</f>
        <v>4289043.5</v>
      </c>
      <c r="BF905" s="129">
        <f>IF(N905="snížená",J905,0)</f>
        <v>0</v>
      </c>
      <c r="BG905" s="129">
        <f>IF(N905="zákl. přenesená",J905,0)</f>
        <v>0</v>
      </c>
      <c r="BH905" s="129">
        <f>IF(N905="sníž. přenesená",J905,0)</f>
        <v>0</v>
      </c>
      <c r="BI905" s="129">
        <f>IF(N905="nulová",J905,0)</f>
        <v>0</v>
      </c>
      <c r="BJ905" s="12" t="s">
        <v>75</v>
      </c>
      <c r="BK905" s="129">
        <f>ROUND(I905*H905,2)</f>
        <v>4289043.5</v>
      </c>
      <c r="BL905" s="12" t="s">
        <v>106</v>
      </c>
      <c r="BM905" s="128" t="s">
        <v>1817</v>
      </c>
    </row>
    <row r="906" spans="2:65" s="1" customFormat="1" ht="11.25">
      <c r="B906" s="24"/>
      <c r="D906" s="130" t="s">
        <v>114</v>
      </c>
      <c r="F906" s="131" t="s">
        <v>1816</v>
      </c>
      <c r="L906" s="24"/>
      <c r="M906" s="132"/>
      <c r="T906" s="48"/>
      <c r="AT906" s="12" t="s">
        <v>114</v>
      </c>
      <c r="AU906" s="12" t="s">
        <v>75</v>
      </c>
    </row>
    <row r="907" spans="2:65" s="1" customFormat="1" ht="21.75" customHeight="1">
      <c r="B907" s="117"/>
      <c r="C907" s="118" t="s">
        <v>1818</v>
      </c>
      <c r="D907" s="118" t="s">
        <v>108</v>
      </c>
      <c r="E907" s="119" t="s">
        <v>1819</v>
      </c>
      <c r="F907" s="120" t="s">
        <v>1820</v>
      </c>
      <c r="G907" s="121" t="s">
        <v>128</v>
      </c>
      <c r="H907" s="122">
        <v>8</v>
      </c>
      <c r="I907" s="123">
        <v>2100.2800000000002</v>
      </c>
      <c r="J907" s="123">
        <f>ROUND(I907*H907,2)</f>
        <v>16802.240000000002</v>
      </c>
      <c r="K907" s="120" t="s">
        <v>112</v>
      </c>
      <c r="L907" s="24"/>
      <c r="M907" s="124" t="s">
        <v>1</v>
      </c>
      <c r="N907" s="125" t="s">
        <v>35</v>
      </c>
      <c r="O907" s="126">
        <v>0.8</v>
      </c>
      <c r="P907" s="126">
        <f>O907*H907</f>
        <v>6.4</v>
      </c>
      <c r="Q907" s="126">
        <v>0</v>
      </c>
      <c r="R907" s="126">
        <f>Q907*H907</f>
        <v>0</v>
      </c>
      <c r="S907" s="126">
        <v>0</v>
      </c>
      <c r="T907" s="127">
        <f>S907*H907</f>
        <v>0</v>
      </c>
      <c r="AR907" s="128" t="s">
        <v>106</v>
      </c>
      <c r="AT907" s="128" t="s">
        <v>108</v>
      </c>
      <c r="AU907" s="128" t="s">
        <v>75</v>
      </c>
      <c r="AY907" s="12" t="s">
        <v>107</v>
      </c>
      <c r="BE907" s="129">
        <f>IF(N907="základní",J907,0)</f>
        <v>16802.240000000002</v>
      </c>
      <c r="BF907" s="129">
        <f>IF(N907="snížená",J907,0)</f>
        <v>0</v>
      </c>
      <c r="BG907" s="129">
        <f>IF(N907="zákl. přenesená",J907,0)</f>
        <v>0</v>
      </c>
      <c r="BH907" s="129">
        <f>IF(N907="sníž. přenesená",J907,0)</f>
        <v>0</v>
      </c>
      <c r="BI907" s="129">
        <f>IF(N907="nulová",J907,0)</f>
        <v>0</v>
      </c>
      <c r="BJ907" s="12" t="s">
        <v>75</v>
      </c>
      <c r="BK907" s="129">
        <f>ROUND(I907*H907,2)</f>
        <v>16802.240000000002</v>
      </c>
      <c r="BL907" s="12" t="s">
        <v>106</v>
      </c>
      <c r="BM907" s="128" t="s">
        <v>1821</v>
      </c>
    </row>
    <row r="908" spans="2:65" s="1" customFormat="1" ht="11.25">
      <c r="B908" s="24"/>
      <c r="D908" s="130" t="s">
        <v>114</v>
      </c>
      <c r="F908" s="131" t="s">
        <v>1820</v>
      </c>
      <c r="L908" s="24"/>
      <c r="M908" s="132"/>
      <c r="T908" s="48"/>
      <c r="AT908" s="12" t="s">
        <v>114</v>
      </c>
      <c r="AU908" s="12" t="s">
        <v>75</v>
      </c>
    </row>
    <row r="909" spans="2:65" s="1" customFormat="1" ht="21.75" customHeight="1">
      <c r="B909" s="117"/>
      <c r="C909" s="118" t="s">
        <v>1822</v>
      </c>
      <c r="D909" s="118" t="s">
        <v>108</v>
      </c>
      <c r="E909" s="119" t="s">
        <v>1823</v>
      </c>
      <c r="F909" s="120" t="s">
        <v>1824</v>
      </c>
      <c r="G909" s="121" t="s">
        <v>128</v>
      </c>
      <c r="H909" s="122">
        <v>48</v>
      </c>
      <c r="I909" s="123">
        <v>17978.98</v>
      </c>
      <c r="J909" s="123">
        <f>ROUND(I909*H909,2)</f>
        <v>862991.04</v>
      </c>
      <c r="K909" s="120" t="s">
        <v>112</v>
      </c>
      <c r="L909" s="24"/>
      <c r="M909" s="124" t="s">
        <v>1</v>
      </c>
      <c r="N909" s="125" t="s">
        <v>35</v>
      </c>
      <c r="O909" s="126">
        <v>7.7480000000000002</v>
      </c>
      <c r="P909" s="126">
        <f>O909*H909</f>
        <v>371.904</v>
      </c>
      <c r="Q909" s="126">
        <v>0</v>
      </c>
      <c r="R909" s="126">
        <f>Q909*H909</f>
        <v>0</v>
      </c>
      <c r="S909" s="126">
        <v>0</v>
      </c>
      <c r="T909" s="127">
        <f>S909*H909</f>
        <v>0</v>
      </c>
      <c r="AR909" s="128" t="s">
        <v>106</v>
      </c>
      <c r="AT909" s="128" t="s">
        <v>108</v>
      </c>
      <c r="AU909" s="128" t="s">
        <v>75</v>
      </c>
      <c r="AY909" s="12" t="s">
        <v>107</v>
      </c>
      <c r="BE909" s="129">
        <f>IF(N909="základní",J909,0)</f>
        <v>862991.04</v>
      </c>
      <c r="BF909" s="129">
        <f>IF(N909="snížená",J909,0)</f>
        <v>0</v>
      </c>
      <c r="BG909" s="129">
        <f>IF(N909="zákl. přenesená",J909,0)</f>
        <v>0</v>
      </c>
      <c r="BH909" s="129">
        <f>IF(N909="sníž. přenesená",J909,0)</f>
        <v>0</v>
      </c>
      <c r="BI909" s="129">
        <f>IF(N909="nulová",J909,0)</f>
        <v>0</v>
      </c>
      <c r="BJ909" s="12" t="s">
        <v>75</v>
      </c>
      <c r="BK909" s="129">
        <f>ROUND(I909*H909,2)</f>
        <v>862991.04</v>
      </c>
      <c r="BL909" s="12" t="s">
        <v>106</v>
      </c>
      <c r="BM909" s="128" t="s">
        <v>1825</v>
      </c>
    </row>
    <row r="910" spans="2:65" s="1" customFormat="1" ht="11.25">
      <c r="B910" s="24"/>
      <c r="D910" s="130" t="s">
        <v>114</v>
      </c>
      <c r="F910" s="131" t="s">
        <v>1824</v>
      </c>
      <c r="L910" s="24"/>
      <c r="M910" s="132"/>
      <c r="T910" s="48"/>
      <c r="AT910" s="12" t="s">
        <v>114</v>
      </c>
      <c r="AU910" s="12" t="s">
        <v>75</v>
      </c>
    </row>
    <row r="911" spans="2:65" s="1" customFormat="1" ht="21.75" customHeight="1">
      <c r="B911" s="117"/>
      <c r="C911" s="118" t="s">
        <v>1826</v>
      </c>
      <c r="D911" s="118" t="s">
        <v>108</v>
      </c>
      <c r="E911" s="119" t="s">
        <v>1827</v>
      </c>
      <c r="F911" s="120" t="s">
        <v>1828</v>
      </c>
      <c r="G911" s="121" t="s">
        <v>128</v>
      </c>
      <c r="H911" s="122">
        <v>2</v>
      </c>
      <c r="I911" s="123">
        <v>5300.4</v>
      </c>
      <c r="J911" s="123">
        <f>ROUND(I911*H911,2)</f>
        <v>10600.8</v>
      </c>
      <c r="K911" s="120" t="s">
        <v>112</v>
      </c>
      <c r="L911" s="24"/>
      <c r="M911" s="124" t="s">
        <v>1</v>
      </c>
      <c r="N911" s="125" t="s">
        <v>35</v>
      </c>
      <c r="O911" s="126">
        <v>2.27</v>
      </c>
      <c r="P911" s="126">
        <f>O911*H911</f>
        <v>4.54</v>
      </c>
      <c r="Q911" s="126">
        <v>0</v>
      </c>
      <c r="R911" s="126">
        <f>Q911*H911</f>
        <v>0</v>
      </c>
      <c r="S911" s="126">
        <v>0</v>
      </c>
      <c r="T911" s="127">
        <f>S911*H911</f>
        <v>0</v>
      </c>
      <c r="AR911" s="128" t="s">
        <v>106</v>
      </c>
      <c r="AT911" s="128" t="s">
        <v>108</v>
      </c>
      <c r="AU911" s="128" t="s">
        <v>75</v>
      </c>
      <c r="AY911" s="12" t="s">
        <v>107</v>
      </c>
      <c r="BE911" s="129">
        <f>IF(N911="základní",J911,0)</f>
        <v>10600.8</v>
      </c>
      <c r="BF911" s="129">
        <f>IF(N911="snížená",J911,0)</f>
        <v>0</v>
      </c>
      <c r="BG911" s="129">
        <f>IF(N911="zákl. přenesená",J911,0)</f>
        <v>0</v>
      </c>
      <c r="BH911" s="129">
        <f>IF(N911="sníž. přenesená",J911,0)</f>
        <v>0</v>
      </c>
      <c r="BI911" s="129">
        <f>IF(N911="nulová",J911,0)</f>
        <v>0</v>
      </c>
      <c r="BJ911" s="12" t="s">
        <v>75</v>
      </c>
      <c r="BK911" s="129">
        <f>ROUND(I911*H911,2)</f>
        <v>10600.8</v>
      </c>
      <c r="BL911" s="12" t="s">
        <v>106</v>
      </c>
      <c r="BM911" s="128" t="s">
        <v>1829</v>
      </c>
    </row>
    <row r="912" spans="2:65" s="1" customFormat="1" ht="11.25">
      <c r="B912" s="24"/>
      <c r="D912" s="130" t="s">
        <v>114</v>
      </c>
      <c r="F912" s="131" t="s">
        <v>1828</v>
      </c>
      <c r="L912" s="24"/>
      <c r="M912" s="132"/>
      <c r="T912" s="48"/>
      <c r="AT912" s="12" t="s">
        <v>114</v>
      </c>
      <c r="AU912" s="12" t="s">
        <v>75</v>
      </c>
    </row>
    <row r="913" spans="2:65" s="1" customFormat="1" ht="21.75" customHeight="1">
      <c r="B913" s="117"/>
      <c r="C913" s="118" t="s">
        <v>1830</v>
      </c>
      <c r="D913" s="118" t="s">
        <v>108</v>
      </c>
      <c r="E913" s="119" t="s">
        <v>1831</v>
      </c>
      <c r="F913" s="120" t="s">
        <v>1832</v>
      </c>
      <c r="G913" s="121" t="s">
        <v>111</v>
      </c>
      <c r="H913" s="122">
        <v>1970</v>
      </c>
      <c r="I913" s="123">
        <v>121.47</v>
      </c>
      <c r="J913" s="123">
        <f>ROUND(I913*H913,2)</f>
        <v>239295.9</v>
      </c>
      <c r="K913" s="120" t="s">
        <v>112</v>
      </c>
      <c r="L913" s="24"/>
      <c r="M913" s="124" t="s">
        <v>1</v>
      </c>
      <c r="N913" s="125" t="s">
        <v>35</v>
      </c>
      <c r="O913" s="126">
        <v>5.5E-2</v>
      </c>
      <c r="P913" s="126">
        <f>O913*H913</f>
        <v>108.35</v>
      </c>
      <c r="Q913" s="126">
        <v>0</v>
      </c>
      <c r="R913" s="126">
        <f>Q913*H913</f>
        <v>0</v>
      </c>
      <c r="S913" s="126">
        <v>0</v>
      </c>
      <c r="T913" s="127">
        <f>S913*H913</f>
        <v>0</v>
      </c>
      <c r="AR913" s="128" t="s">
        <v>106</v>
      </c>
      <c r="AT913" s="128" t="s">
        <v>108</v>
      </c>
      <c r="AU913" s="128" t="s">
        <v>75</v>
      </c>
      <c r="AY913" s="12" t="s">
        <v>107</v>
      </c>
      <c r="BE913" s="129">
        <f>IF(N913="základní",J913,0)</f>
        <v>239295.9</v>
      </c>
      <c r="BF913" s="129">
        <f>IF(N913="snížená",J913,0)</f>
        <v>0</v>
      </c>
      <c r="BG913" s="129">
        <f>IF(N913="zákl. přenesená",J913,0)</f>
        <v>0</v>
      </c>
      <c r="BH913" s="129">
        <f>IF(N913="sníž. přenesená",J913,0)</f>
        <v>0</v>
      </c>
      <c r="BI913" s="129">
        <f>IF(N913="nulová",J913,0)</f>
        <v>0</v>
      </c>
      <c r="BJ913" s="12" t="s">
        <v>75</v>
      </c>
      <c r="BK913" s="129">
        <f>ROUND(I913*H913,2)</f>
        <v>239295.9</v>
      </c>
      <c r="BL913" s="12" t="s">
        <v>106</v>
      </c>
      <c r="BM913" s="128" t="s">
        <v>1833</v>
      </c>
    </row>
    <row r="914" spans="2:65" s="1" customFormat="1" ht="11.25">
      <c r="B914" s="24"/>
      <c r="D914" s="130" t="s">
        <v>114</v>
      </c>
      <c r="F914" s="131" t="s">
        <v>1832</v>
      </c>
      <c r="L914" s="24"/>
      <c r="M914" s="132"/>
      <c r="T914" s="48"/>
      <c r="AT914" s="12" t="s">
        <v>114</v>
      </c>
      <c r="AU914" s="12" t="s">
        <v>75</v>
      </c>
    </row>
    <row r="915" spans="2:65" s="1" customFormat="1" ht="16.5" customHeight="1">
      <c r="B915" s="117"/>
      <c r="C915" s="118" t="s">
        <v>1834</v>
      </c>
      <c r="D915" s="118" t="s">
        <v>108</v>
      </c>
      <c r="E915" s="119" t="s">
        <v>1835</v>
      </c>
      <c r="F915" s="120" t="s">
        <v>1836</v>
      </c>
      <c r="G915" s="121" t="s">
        <v>128</v>
      </c>
      <c r="H915" s="122">
        <v>4</v>
      </c>
      <c r="I915" s="123">
        <v>3699.66</v>
      </c>
      <c r="J915" s="123">
        <f>ROUND(I915*H915,2)</f>
        <v>14798.64</v>
      </c>
      <c r="K915" s="120" t="s">
        <v>112</v>
      </c>
      <c r="L915" s="24"/>
      <c r="M915" s="124" t="s">
        <v>1</v>
      </c>
      <c r="N915" s="125" t="s">
        <v>35</v>
      </c>
      <c r="O915" s="126">
        <v>1.579</v>
      </c>
      <c r="P915" s="126">
        <f>O915*H915</f>
        <v>6.3159999999999998</v>
      </c>
      <c r="Q915" s="126">
        <v>0</v>
      </c>
      <c r="R915" s="126">
        <f>Q915*H915</f>
        <v>0</v>
      </c>
      <c r="S915" s="126">
        <v>0</v>
      </c>
      <c r="T915" s="127">
        <f>S915*H915</f>
        <v>0</v>
      </c>
      <c r="AR915" s="128" t="s">
        <v>106</v>
      </c>
      <c r="AT915" s="128" t="s">
        <v>108</v>
      </c>
      <c r="AU915" s="128" t="s">
        <v>75</v>
      </c>
      <c r="AY915" s="12" t="s">
        <v>107</v>
      </c>
      <c r="BE915" s="129">
        <f>IF(N915="základní",J915,0)</f>
        <v>14798.64</v>
      </c>
      <c r="BF915" s="129">
        <f>IF(N915="snížená",J915,0)</f>
        <v>0</v>
      </c>
      <c r="BG915" s="129">
        <f>IF(N915="zákl. přenesená",J915,0)</f>
        <v>0</v>
      </c>
      <c r="BH915" s="129">
        <f>IF(N915="sníž. přenesená",J915,0)</f>
        <v>0</v>
      </c>
      <c r="BI915" s="129">
        <f>IF(N915="nulová",J915,0)</f>
        <v>0</v>
      </c>
      <c r="BJ915" s="12" t="s">
        <v>75</v>
      </c>
      <c r="BK915" s="129">
        <f>ROUND(I915*H915,2)</f>
        <v>14798.64</v>
      </c>
      <c r="BL915" s="12" t="s">
        <v>106</v>
      </c>
      <c r="BM915" s="128" t="s">
        <v>1837</v>
      </c>
    </row>
    <row r="916" spans="2:65" s="1" customFormat="1" ht="11.25">
      <c r="B916" s="24"/>
      <c r="D916" s="130" t="s">
        <v>114</v>
      </c>
      <c r="F916" s="131" t="s">
        <v>1836</v>
      </c>
      <c r="L916" s="24"/>
      <c r="M916" s="132"/>
      <c r="T916" s="48"/>
      <c r="AT916" s="12" t="s">
        <v>114</v>
      </c>
      <c r="AU916" s="12" t="s">
        <v>75</v>
      </c>
    </row>
    <row r="917" spans="2:65" s="1" customFormat="1" ht="16.5" customHeight="1">
      <c r="B917" s="117"/>
      <c r="C917" s="118" t="s">
        <v>1838</v>
      </c>
      <c r="D917" s="118" t="s">
        <v>108</v>
      </c>
      <c r="E917" s="119" t="s">
        <v>1839</v>
      </c>
      <c r="F917" s="120" t="s">
        <v>1840</v>
      </c>
      <c r="G917" s="121" t="s">
        <v>128</v>
      </c>
      <c r="H917" s="122">
        <v>98</v>
      </c>
      <c r="I917" s="123">
        <v>1522.36</v>
      </c>
      <c r="J917" s="123">
        <f>ROUND(I917*H917,2)</f>
        <v>149191.28</v>
      </c>
      <c r="K917" s="120" t="s">
        <v>112</v>
      </c>
      <c r="L917" s="24"/>
      <c r="M917" s="124" t="s">
        <v>1</v>
      </c>
      <c r="N917" s="125" t="s">
        <v>35</v>
      </c>
      <c r="O917" s="126">
        <v>0.60499999999999998</v>
      </c>
      <c r="P917" s="126">
        <f>O917*H917</f>
        <v>59.29</v>
      </c>
      <c r="Q917" s="126">
        <v>0</v>
      </c>
      <c r="R917" s="126">
        <f>Q917*H917</f>
        <v>0</v>
      </c>
      <c r="S917" s="126">
        <v>0</v>
      </c>
      <c r="T917" s="127">
        <f>S917*H917</f>
        <v>0</v>
      </c>
      <c r="AR917" s="128" t="s">
        <v>106</v>
      </c>
      <c r="AT917" s="128" t="s">
        <v>108</v>
      </c>
      <c r="AU917" s="128" t="s">
        <v>75</v>
      </c>
      <c r="AY917" s="12" t="s">
        <v>107</v>
      </c>
      <c r="BE917" s="129">
        <f>IF(N917="základní",J917,0)</f>
        <v>149191.28</v>
      </c>
      <c r="BF917" s="129">
        <f>IF(N917="snížená",J917,0)</f>
        <v>0</v>
      </c>
      <c r="BG917" s="129">
        <f>IF(N917="zákl. přenesená",J917,0)</f>
        <v>0</v>
      </c>
      <c r="BH917" s="129">
        <f>IF(N917="sníž. přenesená",J917,0)</f>
        <v>0</v>
      </c>
      <c r="BI917" s="129">
        <f>IF(N917="nulová",J917,0)</f>
        <v>0</v>
      </c>
      <c r="BJ917" s="12" t="s">
        <v>75</v>
      </c>
      <c r="BK917" s="129">
        <f>ROUND(I917*H917,2)</f>
        <v>149191.28</v>
      </c>
      <c r="BL917" s="12" t="s">
        <v>106</v>
      </c>
      <c r="BM917" s="128" t="s">
        <v>1841</v>
      </c>
    </row>
    <row r="918" spans="2:65" s="1" customFormat="1" ht="11.25">
      <c r="B918" s="24"/>
      <c r="D918" s="130" t="s">
        <v>114</v>
      </c>
      <c r="F918" s="131" t="s">
        <v>1840</v>
      </c>
      <c r="L918" s="24"/>
      <c r="M918" s="132"/>
      <c r="T918" s="48"/>
      <c r="AT918" s="12" t="s">
        <v>114</v>
      </c>
      <c r="AU918" s="12" t="s">
        <v>75</v>
      </c>
    </row>
    <row r="919" spans="2:65" s="1" customFormat="1" ht="21.75" customHeight="1">
      <c r="B919" s="117"/>
      <c r="C919" s="118" t="s">
        <v>1842</v>
      </c>
      <c r="D919" s="118" t="s">
        <v>108</v>
      </c>
      <c r="E919" s="119" t="s">
        <v>1843</v>
      </c>
      <c r="F919" s="120" t="s">
        <v>1844</v>
      </c>
      <c r="G919" s="121" t="s">
        <v>111</v>
      </c>
      <c r="H919" s="122">
        <v>150</v>
      </c>
      <c r="I919" s="123">
        <v>247.21</v>
      </c>
      <c r="J919" s="123">
        <f>ROUND(I919*H919,2)</f>
        <v>37081.5</v>
      </c>
      <c r="K919" s="120" t="s">
        <v>112</v>
      </c>
      <c r="L919" s="24"/>
      <c r="M919" s="124" t="s">
        <v>1</v>
      </c>
      <c r="N919" s="125" t="s">
        <v>35</v>
      </c>
      <c r="O919" s="126">
        <v>0.114</v>
      </c>
      <c r="P919" s="126">
        <f>O919*H919</f>
        <v>17.100000000000001</v>
      </c>
      <c r="Q919" s="126">
        <v>0</v>
      </c>
      <c r="R919" s="126">
        <f>Q919*H919</f>
        <v>0</v>
      </c>
      <c r="S919" s="126">
        <v>0</v>
      </c>
      <c r="T919" s="127">
        <f>S919*H919</f>
        <v>0</v>
      </c>
      <c r="AR919" s="128" t="s">
        <v>106</v>
      </c>
      <c r="AT919" s="128" t="s">
        <v>108</v>
      </c>
      <c r="AU919" s="128" t="s">
        <v>75</v>
      </c>
      <c r="AY919" s="12" t="s">
        <v>107</v>
      </c>
      <c r="BE919" s="129">
        <f>IF(N919="základní",J919,0)</f>
        <v>37081.5</v>
      </c>
      <c r="BF919" s="129">
        <f>IF(N919="snížená",J919,0)</f>
        <v>0</v>
      </c>
      <c r="BG919" s="129">
        <f>IF(N919="zákl. přenesená",J919,0)</f>
        <v>0</v>
      </c>
      <c r="BH919" s="129">
        <f>IF(N919="sníž. přenesená",J919,0)</f>
        <v>0</v>
      </c>
      <c r="BI919" s="129">
        <f>IF(N919="nulová",J919,0)</f>
        <v>0</v>
      </c>
      <c r="BJ919" s="12" t="s">
        <v>75</v>
      </c>
      <c r="BK919" s="129">
        <f>ROUND(I919*H919,2)</f>
        <v>37081.5</v>
      </c>
      <c r="BL919" s="12" t="s">
        <v>106</v>
      </c>
      <c r="BM919" s="128" t="s">
        <v>1845</v>
      </c>
    </row>
    <row r="920" spans="2:65" s="1" customFormat="1" ht="11.25">
      <c r="B920" s="24"/>
      <c r="D920" s="130" t="s">
        <v>114</v>
      </c>
      <c r="F920" s="131" t="s">
        <v>1844</v>
      </c>
      <c r="L920" s="24"/>
      <c r="M920" s="132"/>
      <c r="T920" s="48"/>
      <c r="AT920" s="12" t="s">
        <v>114</v>
      </c>
      <c r="AU920" s="12" t="s">
        <v>75</v>
      </c>
    </row>
    <row r="921" spans="2:65" s="1" customFormat="1" ht="33" customHeight="1">
      <c r="B921" s="117"/>
      <c r="C921" s="118" t="s">
        <v>1846</v>
      </c>
      <c r="D921" s="118" t="s">
        <v>108</v>
      </c>
      <c r="E921" s="119" t="s">
        <v>1847</v>
      </c>
      <c r="F921" s="120" t="s">
        <v>1848</v>
      </c>
      <c r="G921" s="121" t="s">
        <v>128</v>
      </c>
      <c r="H921" s="122">
        <v>1</v>
      </c>
      <c r="I921" s="123">
        <v>40807.089999999997</v>
      </c>
      <c r="J921" s="123">
        <f>ROUND(I921*H921,2)</f>
        <v>40807.089999999997</v>
      </c>
      <c r="K921" s="120" t="s">
        <v>112</v>
      </c>
      <c r="L921" s="24"/>
      <c r="M921" s="124" t="s">
        <v>1</v>
      </c>
      <c r="N921" s="125" t="s">
        <v>35</v>
      </c>
      <c r="O921" s="126">
        <v>21.081</v>
      </c>
      <c r="P921" s="126">
        <f>O921*H921</f>
        <v>21.081</v>
      </c>
      <c r="Q921" s="126">
        <v>0</v>
      </c>
      <c r="R921" s="126">
        <f>Q921*H921</f>
        <v>0</v>
      </c>
      <c r="S921" s="126">
        <v>0</v>
      </c>
      <c r="T921" s="127">
        <f>S921*H921</f>
        <v>0</v>
      </c>
      <c r="AR921" s="128" t="s">
        <v>106</v>
      </c>
      <c r="AT921" s="128" t="s">
        <v>108</v>
      </c>
      <c r="AU921" s="128" t="s">
        <v>75</v>
      </c>
      <c r="AY921" s="12" t="s">
        <v>107</v>
      </c>
      <c r="BE921" s="129">
        <f>IF(N921="základní",J921,0)</f>
        <v>40807.089999999997</v>
      </c>
      <c r="BF921" s="129">
        <f>IF(N921="snížená",J921,0)</f>
        <v>0</v>
      </c>
      <c r="BG921" s="129">
        <f>IF(N921="zákl. přenesená",J921,0)</f>
        <v>0</v>
      </c>
      <c r="BH921" s="129">
        <f>IF(N921="sníž. přenesená",J921,0)</f>
        <v>0</v>
      </c>
      <c r="BI921" s="129">
        <f>IF(N921="nulová",J921,0)</f>
        <v>0</v>
      </c>
      <c r="BJ921" s="12" t="s">
        <v>75</v>
      </c>
      <c r="BK921" s="129">
        <f>ROUND(I921*H921,2)</f>
        <v>40807.089999999997</v>
      </c>
      <c r="BL921" s="12" t="s">
        <v>106</v>
      </c>
      <c r="BM921" s="128" t="s">
        <v>1849</v>
      </c>
    </row>
    <row r="922" spans="2:65" s="1" customFormat="1" ht="19.5">
      <c r="B922" s="24"/>
      <c r="D922" s="130" t="s">
        <v>114</v>
      </c>
      <c r="F922" s="131" t="s">
        <v>1848</v>
      </c>
      <c r="L922" s="24"/>
      <c r="M922" s="132"/>
      <c r="T922" s="48"/>
      <c r="AT922" s="12" t="s">
        <v>114</v>
      </c>
      <c r="AU922" s="12" t="s">
        <v>75</v>
      </c>
    </row>
    <row r="923" spans="2:65" s="1" customFormat="1" ht="33" customHeight="1">
      <c r="B923" s="117"/>
      <c r="C923" s="118" t="s">
        <v>1850</v>
      </c>
      <c r="D923" s="118" t="s">
        <v>108</v>
      </c>
      <c r="E923" s="119" t="s">
        <v>1851</v>
      </c>
      <c r="F923" s="120" t="s">
        <v>1852</v>
      </c>
      <c r="G923" s="121" t="s">
        <v>128</v>
      </c>
      <c r="H923" s="122">
        <v>15</v>
      </c>
      <c r="I923" s="123">
        <v>46811.6</v>
      </c>
      <c r="J923" s="123">
        <f>ROUND(I923*H923,2)</f>
        <v>702174</v>
      </c>
      <c r="K923" s="120" t="s">
        <v>112</v>
      </c>
      <c r="L923" s="24"/>
      <c r="M923" s="124" t="s">
        <v>1</v>
      </c>
      <c r="N923" s="125" t="s">
        <v>35</v>
      </c>
      <c r="O923" s="126">
        <v>23.97</v>
      </c>
      <c r="P923" s="126">
        <f>O923*H923</f>
        <v>359.54999999999995</v>
      </c>
      <c r="Q923" s="126">
        <v>0</v>
      </c>
      <c r="R923" s="126">
        <f>Q923*H923</f>
        <v>0</v>
      </c>
      <c r="S923" s="126">
        <v>0</v>
      </c>
      <c r="T923" s="127">
        <f>S923*H923</f>
        <v>0</v>
      </c>
      <c r="AR923" s="128" t="s">
        <v>106</v>
      </c>
      <c r="AT923" s="128" t="s">
        <v>108</v>
      </c>
      <c r="AU923" s="128" t="s">
        <v>75</v>
      </c>
      <c r="AY923" s="12" t="s">
        <v>107</v>
      </c>
      <c r="BE923" s="129">
        <f>IF(N923="základní",J923,0)</f>
        <v>702174</v>
      </c>
      <c r="BF923" s="129">
        <f>IF(N923="snížená",J923,0)</f>
        <v>0</v>
      </c>
      <c r="BG923" s="129">
        <f>IF(N923="zákl. přenesená",J923,0)</f>
        <v>0</v>
      </c>
      <c r="BH923" s="129">
        <f>IF(N923="sníž. přenesená",J923,0)</f>
        <v>0</v>
      </c>
      <c r="BI923" s="129">
        <f>IF(N923="nulová",J923,0)</f>
        <v>0</v>
      </c>
      <c r="BJ923" s="12" t="s">
        <v>75</v>
      </c>
      <c r="BK923" s="129">
        <f>ROUND(I923*H923,2)</f>
        <v>702174</v>
      </c>
      <c r="BL923" s="12" t="s">
        <v>106</v>
      </c>
      <c r="BM923" s="128" t="s">
        <v>1853</v>
      </c>
    </row>
    <row r="924" spans="2:65" s="1" customFormat="1" ht="19.5">
      <c r="B924" s="24"/>
      <c r="D924" s="130" t="s">
        <v>114</v>
      </c>
      <c r="F924" s="131" t="s">
        <v>1852</v>
      </c>
      <c r="L924" s="24"/>
      <c r="M924" s="132"/>
      <c r="T924" s="48"/>
      <c r="AT924" s="12" t="s">
        <v>114</v>
      </c>
      <c r="AU924" s="12" t="s">
        <v>75</v>
      </c>
    </row>
    <row r="925" spans="2:65" s="1" customFormat="1" ht="33" customHeight="1">
      <c r="B925" s="117"/>
      <c r="C925" s="118" t="s">
        <v>1854</v>
      </c>
      <c r="D925" s="118" t="s">
        <v>108</v>
      </c>
      <c r="E925" s="119" t="s">
        <v>1855</v>
      </c>
      <c r="F925" s="120" t="s">
        <v>1856</v>
      </c>
      <c r="G925" s="121" t="s">
        <v>128</v>
      </c>
      <c r="H925" s="122">
        <v>4</v>
      </c>
      <c r="I925" s="123">
        <v>31192.66</v>
      </c>
      <c r="J925" s="123">
        <f>ROUND(I925*H925,2)</f>
        <v>124770.64</v>
      </c>
      <c r="K925" s="120" t="s">
        <v>112</v>
      </c>
      <c r="L925" s="24"/>
      <c r="M925" s="124" t="s">
        <v>1</v>
      </c>
      <c r="N925" s="125" t="s">
        <v>35</v>
      </c>
      <c r="O925" s="126">
        <v>21.081</v>
      </c>
      <c r="P925" s="126">
        <f>O925*H925</f>
        <v>84.323999999999998</v>
      </c>
      <c r="Q925" s="126">
        <v>0</v>
      </c>
      <c r="R925" s="126">
        <f>Q925*H925</f>
        <v>0</v>
      </c>
      <c r="S925" s="126">
        <v>0</v>
      </c>
      <c r="T925" s="127">
        <f>S925*H925</f>
        <v>0</v>
      </c>
      <c r="AR925" s="128" t="s">
        <v>106</v>
      </c>
      <c r="AT925" s="128" t="s">
        <v>108</v>
      </c>
      <c r="AU925" s="128" t="s">
        <v>75</v>
      </c>
      <c r="AY925" s="12" t="s">
        <v>107</v>
      </c>
      <c r="BE925" s="129">
        <f>IF(N925="základní",J925,0)</f>
        <v>124770.64</v>
      </c>
      <c r="BF925" s="129">
        <f>IF(N925="snížená",J925,0)</f>
        <v>0</v>
      </c>
      <c r="BG925" s="129">
        <f>IF(N925="zákl. přenesená",J925,0)</f>
        <v>0</v>
      </c>
      <c r="BH925" s="129">
        <f>IF(N925="sníž. přenesená",J925,0)</f>
        <v>0</v>
      </c>
      <c r="BI925" s="129">
        <f>IF(N925="nulová",J925,0)</f>
        <v>0</v>
      </c>
      <c r="BJ925" s="12" t="s">
        <v>75</v>
      </c>
      <c r="BK925" s="129">
        <f>ROUND(I925*H925,2)</f>
        <v>124770.64</v>
      </c>
      <c r="BL925" s="12" t="s">
        <v>106</v>
      </c>
      <c r="BM925" s="128" t="s">
        <v>1857</v>
      </c>
    </row>
    <row r="926" spans="2:65" s="1" customFormat="1" ht="19.5">
      <c r="B926" s="24"/>
      <c r="D926" s="130" t="s">
        <v>114</v>
      </c>
      <c r="F926" s="131" t="s">
        <v>1856</v>
      </c>
      <c r="L926" s="24"/>
      <c r="M926" s="132"/>
      <c r="T926" s="48"/>
      <c r="AT926" s="12" t="s">
        <v>114</v>
      </c>
      <c r="AU926" s="12" t="s">
        <v>75</v>
      </c>
    </row>
    <row r="927" spans="2:65" s="1" customFormat="1" ht="33" customHeight="1">
      <c r="B927" s="117"/>
      <c r="C927" s="118" t="s">
        <v>1858</v>
      </c>
      <c r="D927" s="118" t="s">
        <v>108</v>
      </c>
      <c r="E927" s="119" t="s">
        <v>1859</v>
      </c>
      <c r="F927" s="120" t="s">
        <v>1860</v>
      </c>
      <c r="G927" s="121" t="s">
        <v>128</v>
      </c>
      <c r="H927" s="122">
        <v>1</v>
      </c>
      <c r="I927" s="123">
        <v>34323.35</v>
      </c>
      <c r="J927" s="123">
        <f>ROUND(I927*H927,2)</f>
        <v>34323.35</v>
      </c>
      <c r="K927" s="120" t="s">
        <v>112</v>
      </c>
      <c r="L927" s="24"/>
      <c r="M927" s="124" t="s">
        <v>1</v>
      </c>
      <c r="N927" s="125" t="s">
        <v>35</v>
      </c>
      <c r="O927" s="126">
        <v>23.97</v>
      </c>
      <c r="P927" s="126">
        <f>O927*H927</f>
        <v>23.97</v>
      </c>
      <c r="Q927" s="126">
        <v>0</v>
      </c>
      <c r="R927" s="126">
        <f>Q927*H927</f>
        <v>0</v>
      </c>
      <c r="S927" s="126">
        <v>0</v>
      </c>
      <c r="T927" s="127">
        <f>S927*H927</f>
        <v>0</v>
      </c>
      <c r="AR927" s="128" t="s">
        <v>106</v>
      </c>
      <c r="AT927" s="128" t="s">
        <v>108</v>
      </c>
      <c r="AU927" s="128" t="s">
        <v>75</v>
      </c>
      <c r="AY927" s="12" t="s">
        <v>107</v>
      </c>
      <c r="BE927" s="129">
        <f>IF(N927="základní",J927,0)</f>
        <v>34323.35</v>
      </c>
      <c r="BF927" s="129">
        <f>IF(N927="snížená",J927,0)</f>
        <v>0</v>
      </c>
      <c r="BG927" s="129">
        <f>IF(N927="zákl. přenesená",J927,0)</f>
        <v>0</v>
      </c>
      <c r="BH927" s="129">
        <f>IF(N927="sníž. přenesená",J927,0)</f>
        <v>0</v>
      </c>
      <c r="BI927" s="129">
        <f>IF(N927="nulová",J927,0)</f>
        <v>0</v>
      </c>
      <c r="BJ927" s="12" t="s">
        <v>75</v>
      </c>
      <c r="BK927" s="129">
        <f>ROUND(I927*H927,2)</f>
        <v>34323.35</v>
      </c>
      <c r="BL927" s="12" t="s">
        <v>106</v>
      </c>
      <c r="BM927" s="128" t="s">
        <v>1861</v>
      </c>
    </row>
    <row r="928" spans="2:65" s="1" customFormat="1" ht="19.5">
      <c r="B928" s="24"/>
      <c r="D928" s="130" t="s">
        <v>114</v>
      </c>
      <c r="F928" s="131" t="s">
        <v>1860</v>
      </c>
      <c r="L928" s="24"/>
      <c r="M928" s="132"/>
      <c r="T928" s="48"/>
      <c r="AT928" s="12" t="s">
        <v>114</v>
      </c>
      <c r="AU928" s="12" t="s">
        <v>75</v>
      </c>
    </row>
    <row r="929" spans="2:65" s="1" customFormat="1" ht="24.2" customHeight="1">
      <c r="B929" s="117"/>
      <c r="C929" s="118" t="s">
        <v>1862</v>
      </c>
      <c r="D929" s="118" t="s">
        <v>108</v>
      </c>
      <c r="E929" s="119" t="s">
        <v>1863</v>
      </c>
      <c r="F929" s="120" t="s">
        <v>1864</v>
      </c>
      <c r="G929" s="121" t="s">
        <v>128</v>
      </c>
      <c r="H929" s="122">
        <v>61</v>
      </c>
      <c r="I929" s="123">
        <v>52.7</v>
      </c>
      <c r="J929" s="123">
        <f>ROUND(I929*H929,2)</f>
        <v>3214.7</v>
      </c>
      <c r="K929" s="120" t="s">
        <v>112</v>
      </c>
      <c r="L929" s="24"/>
      <c r="M929" s="124" t="s">
        <v>1</v>
      </c>
      <c r="N929" s="125" t="s">
        <v>35</v>
      </c>
      <c r="O929" s="126">
        <v>4.7E-2</v>
      </c>
      <c r="P929" s="126">
        <f>O929*H929</f>
        <v>2.867</v>
      </c>
      <c r="Q929" s="126">
        <v>0</v>
      </c>
      <c r="R929" s="126">
        <f>Q929*H929</f>
        <v>0</v>
      </c>
      <c r="S929" s="126">
        <v>0</v>
      </c>
      <c r="T929" s="127">
        <f>S929*H929</f>
        <v>0</v>
      </c>
      <c r="AR929" s="128" t="s">
        <v>106</v>
      </c>
      <c r="AT929" s="128" t="s">
        <v>108</v>
      </c>
      <c r="AU929" s="128" t="s">
        <v>75</v>
      </c>
      <c r="AY929" s="12" t="s">
        <v>107</v>
      </c>
      <c r="BE929" s="129">
        <f>IF(N929="základní",J929,0)</f>
        <v>3214.7</v>
      </c>
      <c r="BF929" s="129">
        <f>IF(N929="snížená",J929,0)</f>
        <v>0</v>
      </c>
      <c r="BG929" s="129">
        <f>IF(N929="zákl. přenesená",J929,0)</f>
        <v>0</v>
      </c>
      <c r="BH929" s="129">
        <f>IF(N929="sníž. přenesená",J929,0)</f>
        <v>0</v>
      </c>
      <c r="BI929" s="129">
        <f>IF(N929="nulová",J929,0)</f>
        <v>0</v>
      </c>
      <c r="BJ929" s="12" t="s">
        <v>75</v>
      </c>
      <c r="BK929" s="129">
        <f>ROUND(I929*H929,2)</f>
        <v>3214.7</v>
      </c>
      <c r="BL929" s="12" t="s">
        <v>106</v>
      </c>
      <c r="BM929" s="128" t="s">
        <v>1865</v>
      </c>
    </row>
    <row r="930" spans="2:65" s="1" customFormat="1" ht="11.25">
      <c r="B930" s="24"/>
      <c r="D930" s="130" t="s">
        <v>114</v>
      </c>
      <c r="F930" s="131" t="s">
        <v>1864</v>
      </c>
      <c r="L930" s="24"/>
      <c r="M930" s="132"/>
      <c r="T930" s="48"/>
      <c r="AT930" s="12" t="s">
        <v>114</v>
      </c>
      <c r="AU930" s="12" t="s">
        <v>75</v>
      </c>
    </row>
    <row r="931" spans="2:65" s="1" customFormat="1" ht="24.2" customHeight="1">
      <c r="B931" s="117"/>
      <c r="C931" s="118" t="s">
        <v>1866</v>
      </c>
      <c r="D931" s="118" t="s">
        <v>108</v>
      </c>
      <c r="E931" s="119" t="s">
        <v>1867</v>
      </c>
      <c r="F931" s="120" t="s">
        <v>1868</v>
      </c>
      <c r="G931" s="121" t="s">
        <v>128</v>
      </c>
      <c r="H931" s="122">
        <v>1</v>
      </c>
      <c r="I931" s="123">
        <v>5793.75</v>
      </c>
      <c r="J931" s="123">
        <f>ROUND(I931*H931,2)</f>
        <v>5793.75</v>
      </c>
      <c r="K931" s="120" t="s">
        <v>112</v>
      </c>
      <c r="L931" s="24"/>
      <c r="M931" s="124" t="s">
        <v>1</v>
      </c>
      <c r="N931" s="125" t="s">
        <v>35</v>
      </c>
      <c r="O931" s="126">
        <v>2.5150000000000001</v>
      </c>
      <c r="P931" s="126">
        <f>O931*H931</f>
        <v>2.5150000000000001</v>
      </c>
      <c r="Q931" s="126">
        <v>0</v>
      </c>
      <c r="R931" s="126">
        <f>Q931*H931</f>
        <v>0</v>
      </c>
      <c r="S931" s="126">
        <v>0</v>
      </c>
      <c r="T931" s="127">
        <f>S931*H931</f>
        <v>0</v>
      </c>
      <c r="AR931" s="128" t="s">
        <v>106</v>
      </c>
      <c r="AT931" s="128" t="s">
        <v>108</v>
      </c>
      <c r="AU931" s="128" t="s">
        <v>75</v>
      </c>
      <c r="AY931" s="12" t="s">
        <v>107</v>
      </c>
      <c r="BE931" s="129">
        <f>IF(N931="základní",J931,0)</f>
        <v>5793.75</v>
      </c>
      <c r="BF931" s="129">
        <f>IF(N931="snížená",J931,0)</f>
        <v>0</v>
      </c>
      <c r="BG931" s="129">
        <f>IF(N931="zákl. přenesená",J931,0)</f>
        <v>0</v>
      </c>
      <c r="BH931" s="129">
        <f>IF(N931="sníž. přenesená",J931,0)</f>
        <v>0</v>
      </c>
      <c r="BI931" s="129">
        <f>IF(N931="nulová",J931,0)</f>
        <v>0</v>
      </c>
      <c r="BJ931" s="12" t="s">
        <v>75</v>
      </c>
      <c r="BK931" s="129">
        <f>ROUND(I931*H931,2)</f>
        <v>5793.75</v>
      </c>
      <c r="BL931" s="12" t="s">
        <v>106</v>
      </c>
      <c r="BM931" s="128" t="s">
        <v>1869</v>
      </c>
    </row>
    <row r="932" spans="2:65" s="1" customFormat="1" ht="19.5">
      <c r="B932" s="24"/>
      <c r="D932" s="130" t="s">
        <v>114</v>
      </c>
      <c r="F932" s="131" t="s">
        <v>1868</v>
      </c>
      <c r="L932" s="24"/>
      <c r="M932" s="132"/>
      <c r="T932" s="48"/>
      <c r="AT932" s="12" t="s">
        <v>114</v>
      </c>
      <c r="AU932" s="12" t="s">
        <v>75</v>
      </c>
    </row>
    <row r="933" spans="2:65" s="1" customFormat="1" ht="16.5" customHeight="1">
      <c r="B933" s="117"/>
      <c r="C933" s="118" t="s">
        <v>1870</v>
      </c>
      <c r="D933" s="118" t="s">
        <v>108</v>
      </c>
      <c r="E933" s="119" t="s">
        <v>1871</v>
      </c>
      <c r="F933" s="120" t="s">
        <v>1872</v>
      </c>
      <c r="G933" s="121" t="s">
        <v>128</v>
      </c>
      <c r="H933" s="122">
        <v>6</v>
      </c>
      <c r="I933" s="123">
        <v>5530.11</v>
      </c>
      <c r="J933" s="123">
        <f>ROUND(I933*H933,2)</f>
        <v>33180.660000000003</v>
      </c>
      <c r="K933" s="120" t="s">
        <v>112</v>
      </c>
      <c r="L933" s="24"/>
      <c r="M933" s="124" t="s">
        <v>1</v>
      </c>
      <c r="N933" s="125" t="s">
        <v>35</v>
      </c>
      <c r="O933" s="126">
        <v>2.79</v>
      </c>
      <c r="P933" s="126">
        <f>O933*H933</f>
        <v>16.740000000000002</v>
      </c>
      <c r="Q933" s="126">
        <v>0</v>
      </c>
      <c r="R933" s="126">
        <f>Q933*H933</f>
        <v>0</v>
      </c>
      <c r="S933" s="126">
        <v>0</v>
      </c>
      <c r="T933" s="127">
        <f>S933*H933</f>
        <v>0</v>
      </c>
      <c r="AR933" s="128" t="s">
        <v>106</v>
      </c>
      <c r="AT933" s="128" t="s">
        <v>108</v>
      </c>
      <c r="AU933" s="128" t="s">
        <v>75</v>
      </c>
      <c r="AY933" s="12" t="s">
        <v>107</v>
      </c>
      <c r="BE933" s="129">
        <f>IF(N933="základní",J933,0)</f>
        <v>33180.660000000003</v>
      </c>
      <c r="BF933" s="129">
        <f>IF(N933="snížená",J933,0)</f>
        <v>0</v>
      </c>
      <c r="BG933" s="129">
        <f>IF(N933="zákl. přenesená",J933,0)</f>
        <v>0</v>
      </c>
      <c r="BH933" s="129">
        <f>IF(N933="sníž. přenesená",J933,0)</f>
        <v>0</v>
      </c>
      <c r="BI933" s="129">
        <f>IF(N933="nulová",J933,0)</f>
        <v>0</v>
      </c>
      <c r="BJ933" s="12" t="s">
        <v>75</v>
      </c>
      <c r="BK933" s="129">
        <f>ROUND(I933*H933,2)</f>
        <v>33180.660000000003</v>
      </c>
      <c r="BL933" s="12" t="s">
        <v>106</v>
      </c>
      <c r="BM933" s="128" t="s">
        <v>1873</v>
      </c>
    </row>
    <row r="934" spans="2:65" s="1" customFormat="1" ht="11.25">
      <c r="B934" s="24"/>
      <c r="D934" s="130" t="s">
        <v>114</v>
      </c>
      <c r="F934" s="131" t="s">
        <v>1872</v>
      </c>
      <c r="L934" s="24"/>
      <c r="M934" s="132"/>
      <c r="T934" s="48"/>
      <c r="AT934" s="12" t="s">
        <v>114</v>
      </c>
      <c r="AU934" s="12" t="s">
        <v>75</v>
      </c>
    </row>
    <row r="935" spans="2:65" s="1" customFormat="1" ht="21.75" customHeight="1">
      <c r="B935" s="117"/>
      <c r="C935" s="118" t="s">
        <v>1874</v>
      </c>
      <c r="D935" s="118" t="s">
        <v>108</v>
      </c>
      <c r="E935" s="119" t="s">
        <v>1875</v>
      </c>
      <c r="F935" s="120" t="s">
        <v>1876</v>
      </c>
      <c r="G935" s="121" t="s">
        <v>128</v>
      </c>
      <c r="H935" s="122">
        <v>24</v>
      </c>
      <c r="I935" s="123">
        <v>10362.25</v>
      </c>
      <c r="J935" s="123">
        <f>ROUND(I935*H935,2)</f>
        <v>248694</v>
      </c>
      <c r="K935" s="120" t="s">
        <v>112</v>
      </c>
      <c r="L935" s="24"/>
      <c r="M935" s="124" t="s">
        <v>1</v>
      </c>
      <c r="N935" s="125" t="s">
        <v>35</v>
      </c>
      <c r="O935" s="126">
        <v>5.0410000000000004</v>
      </c>
      <c r="P935" s="126">
        <f>O935*H935</f>
        <v>120.98400000000001</v>
      </c>
      <c r="Q935" s="126">
        <v>0</v>
      </c>
      <c r="R935" s="126">
        <f>Q935*H935</f>
        <v>0</v>
      </c>
      <c r="S935" s="126">
        <v>0</v>
      </c>
      <c r="T935" s="127">
        <f>S935*H935</f>
        <v>0</v>
      </c>
      <c r="AR935" s="128" t="s">
        <v>106</v>
      </c>
      <c r="AT935" s="128" t="s">
        <v>108</v>
      </c>
      <c r="AU935" s="128" t="s">
        <v>75</v>
      </c>
      <c r="AY935" s="12" t="s">
        <v>107</v>
      </c>
      <c r="BE935" s="129">
        <f>IF(N935="základní",J935,0)</f>
        <v>248694</v>
      </c>
      <c r="BF935" s="129">
        <f>IF(N935="snížená",J935,0)</f>
        <v>0</v>
      </c>
      <c r="BG935" s="129">
        <f>IF(N935="zákl. přenesená",J935,0)</f>
        <v>0</v>
      </c>
      <c r="BH935" s="129">
        <f>IF(N935="sníž. přenesená",J935,0)</f>
        <v>0</v>
      </c>
      <c r="BI935" s="129">
        <f>IF(N935="nulová",J935,0)</f>
        <v>0</v>
      </c>
      <c r="BJ935" s="12" t="s">
        <v>75</v>
      </c>
      <c r="BK935" s="129">
        <f>ROUND(I935*H935,2)</f>
        <v>248694</v>
      </c>
      <c r="BL935" s="12" t="s">
        <v>106</v>
      </c>
      <c r="BM935" s="128" t="s">
        <v>1877</v>
      </c>
    </row>
    <row r="936" spans="2:65" s="1" customFormat="1" ht="11.25">
      <c r="B936" s="24"/>
      <c r="D936" s="130" t="s">
        <v>114</v>
      </c>
      <c r="F936" s="131" t="s">
        <v>1876</v>
      </c>
      <c r="L936" s="24"/>
      <c r="M936" s="132"/>
      <c r="T936" s="48"/>
      <c r="AT936" s="12" t="s">
        <v>114</v>
      </c>
      <c r="AU936" s="12" t="s">
        <v>75</v>
      </c>
    </row>
    <row r="937" spans="2:65" s="1" customFormat="1" ht="16.5" customHeight="1">
      <c r="B937" s="117"/>
      <c r="C937" s="118" t="s">
        <v>1878</v>
      </c>
      <c r="D937" s="118" t="s">
        <v>108</v>
      </c>
      <c r="E937" s="119" t="s">
        <v>1879</v>
      </c>
      <c r="F937" s="120" t="s">
        <v>1880</v>
      </c>
      <c r="G937" s="121" t="s">
        <v>111</v>
      </c>
      <c r="H937" s="122">
        <v>22468</v>
      </c>
      <c r="I937" s="123">
        <v>26.49</v>
      </c>
      <c r="J937" s="123">
        <f>ROUND(I937*H937,2)</f>
        <v>595177.31999999995</v>
      </c>
      <c r="K937" s="120" t="s">
        <v>112</v>
      </c>
      <c r="L937" s="24"/>
      <c r="M937" s="124" t="s">
        <v>1</v>
      </c>
      <c r="N937" s="125" t="s">
        <v>35</v>
      </c>
      <c r="O937" s="126">
        <v>1.2E-2</v>
      </c>
      <c r="P937" s="126">
        <f>O937*H937</f>
        <v>269.61599999999999</v>
      </c>
      <c r="Q937" s="126">
        <v>0</v>
      </c>
      <c r="R937" s="126">
        <f>Q937*H937</f>
        <v>0</v>
      </c>
      <c r="S937" s="126">
        <v>0</v>
      </c>
      <c r="T937" s="127">
        <f>S937*H937</f>
        <v>0</v>
      </c>
      <c r="AR937" s="128" t="s">
        <v>106</v>
      </c>
      <c r="AT937" s="128" t="s">
        <v>108</v>
      </c>
      <c r="AU937" s="128" t="s">
        <v>75</v>
      </c>
      <c r="AY937" s="12" t="s">
        <v>107</v>
      </c>
      <c r="BE937" s="129">
        <f>IF(N937="základní",J937,0)</f>
        <v>595177.31999999995</v>
      </c>
      <c r="BF937" s="129">
        <f>IF(N937="snížená",J937,0)</f>
        <v>0</v>
      </c>
      <c r="BG937" s="129">
        <f>IF(N937="zákl. přenesená",J937,0)</f>
        <v>0</v>
      </c>
      <c r="BH937" s="129">
        <f>IF(N937="sníž. přenesená",J937,0)</f>
        <v>0</v>
      </c>
      <c r="BI937" s="129">
        <f>IF(N937="nulová",J937,0)</f>
        <v>0</v>
      </c>
      <c r="BJ937" s="12" t="s">
        <v>75</v>
      </c>
      <c r="BK937" s="129">
        <f>ROUND(I937*H937,2)</f>
        <v>595177.31999999995</v>
      </c>
      <c r="BL937" s="12" t="s">
        <v>106</v>
      </c>
      <c r="BM937" s="128" t="s">
        <v>1881</v>
      </c>
    </row>
    <row r="938" spans="2:65" s="1" customFormat="1" ht="11.25">
      <c r="B938" s="24"/>
      <c r="D938" s="130" t="s">
        <v>114</v>
      </c>
      <c r="F938" s="131" t="s">
        <v>1880</v>
      </c>
      <c r="L938" s="24"/>
      <c r="M938" s="132"/>
      <c r="T938" s="48"/>
      <c r="AT938" s="12" t="s">
        <v>114</v>
      </c>
      <c r="AU938" s="12" t="s">
        <v>75</v>
      </c>
    </row>
    <row r="939" spans="2:65" s="1" customFormat="1" ht="16.5" customHeight="1">
      <c r="B939" s="117"/>
      <c r="C939" s="118" t="s">
        <v>1882</v>
      </c>
      <c r="D939" s="118" t="s">
        <v>108</v>
      </c>
      <c r="E939" s="119" t="s">
        <v>1883</v>
      </c>
      <c r="F939" s="120" t="s">
        <v>1884</v>
      </c>
      <c r="G939" s="121" t="s">
        <v>111</v>
      </c>
      <c r="H939" s="122">
        <v>20829</v>
      </c>
      <c r="I939" s="123">
        <v>27.56</v>
      </c>
      <c r="J939" s="123">
        <f>ROUND(I939*H939,2)</f>
        <v>574047.24</v>
      </c>
      <c r="K939" s="120" t="s">
        <v>112</v>
      </c>
      <c r="L939" s="24"/>
      <c r="M939" s="124" t="s">
        <v>1</v>
      </c>
      <c r="N939" s="125" t="s">
        <v>35</v>
      </c>
      <c r="O939" s="126">
        <v>1.2999999999999999E-2</v>
      </c>
      <c r="P939" s="126">
        <f>O939*H939</f>
        <v>270.77699999999999</v>
      </c>
      <c r="Q939" s="126">
        <v>0</v>
      </c>
      <c r="R939" s="126">
        <f>Q939*H939</f>
        <v>0</v>
      </c>
      <c r="S939" s="126">
        <v>0</v>
      </c>
      <c r="T939" s="127">
        <f>S939*H939</f>
        <v>0</v>
      </c>
      <c r="AR939" s="128" t="s">
        <v>106</v>
      </c>
      <c r="AT939" s="128" t="s">
        <v>108</v>
      </c>
      <c r="AU939" s="128" t="s">
        <v>75</v>
      </c>
      <c r="AY939" s="12" t="s">
        <v>107</v>
      </c>
      <c r="BE939" s="129">
        <f>IF(N939="základní",J939,0)</f>
        <v>574047.24</v>
      </c>
      <c r="BF939" s="129">
        <f>IF(N939="snížená",J939,0)</f>
        <v>0</v>
      </c>
      <c r="BG939" s="129">
        <f>IF(N939="zákl. přenesená",J939,0)</f>
        <v>0</v>
      </c>
      <c r="BH939" s="129">
        <f>IF(N939="sníž. přenesená",J939,0)</f>
        <v>0</v>
      </c>
      <c r="BI939" s="129">
        <f>IF(N939="nulová",J939,0)</f>
        <v>0</v>
      </c>
      <c r="BJ939" s="12" t="s">
        <v>75</v>
      </c>
      <c r="BK939" s="129">
        <f>ROUND(I939*H939,2)</f>
        <v>574047.24</v>
      </c>
      <c r="BL939" s="12" t="s">
        <v>106</v>
      </c>
      <c r="BM939" s="128" t="s">
        <v>1885</v>
      </c>
    </row>
    <row r="940" spans="2:65" s="1" customFormat="1" ht="11.25">
      <c r="B940" s="24"/>
      <c r="D940" s="130" t="s">
        <v>114</v>
      </c>
      <c r="F940" s="131" t="s">
        <v>1884</v>
      </c>
      <c r="L940" s="24"/>
      <c r="M940" s="132"/>
      <c r="T940" s="48"/>
      <c r="AT940" s="12" t="s">
        <v>114</v>
      </c>
      <c r="AU940" s="12" t="s">
        <v>75</v>
      </c>
    </row>
    <row r="941" spans="2:65" s="1" customFormat="1" ht="16.5" customHeight="1">
      <c r="B941" s="117"/>
      <c r="C941" s="118" t="s">
        <v>1886</v>
      </c>
      <c r="D941" s="118" t="s">
        <v>108</v>
      </c>
      <c r="E941" s="119" t="s">
        <v>1887</v>
      </c>
      <c r="F941" s="120" t="s">
        <v>1888</v>
      </c>
      <c r="G941" s="121" t="s">
        <v>111</v>
      </c>
      <c r="H941" s="122">
        <v>26027</v>
      </c>
      <c r="I941" s="123">
        <v>54.85</v>
      </c>
      <c r="J941" s="123">
        <f>ROUND(I941*H941,2)</f>
        <v>1427580.95</v>
      </c>
      <c r="K941" s="120" t="s">
        <v>112</v>
      </c>
      <c r="L941" s="24"/>
      <c r="M941" s="124" t="s">
        <v>1</v>
      </c>
      <c r="N941" s="125" t="s">
        <v>35</v>
      </c>
      <c r="O941" s="126">
        <v>1.6E-2</v>
      </c>
      <c r="P941" s="126">
        <f>O941*H941</f>
        <v>416.43200000000002</v>
      </c>
      <c r="Q941" s="126">
        <v>0</v>
      </c>
      <c r="R941" s="126">
        <f>Q941*H941</f>
        <v>0</v>
      </c>
      <c r="S941" s="126">
        <v>0</v>
      </c>
      <c r="T941" s="127">
        <f>S941*H941</f>
        <v>0</v>
      </c>
      <c r="AR941" s="128" t="s">
        <v>106</v>
      </c>
      <c r="AT941" s="128" t="s">
        <v>108</v>
      </c>
      <c r="AU941" s="128" t="s">
        <v>75</v>
      </c>
      <c r="AY941" s="12" t="s">
        <v>107</v>
      </c>
      <c r="BE941" s="129">
        <f>IF(N941="základní",J941,0)</f>
        <v>1427580.95</v>
      </c>
      <c r="BF941" s="129">
        <f>IF(N941="snížená",J941,0)</f>
        <v>0</v>
      </c>
      <c r="BG941" s="129">
        <f>IF(N941="zákl. přenesená",J941,0)</f>
        <v>0</v>
      </c>
      <c r="BH941" s="129">
        <f>IF(N941="sníž. přenesená",J941,0)</f>
        <v>0</v>
      </c>
      <c r="BI941" s="129">
        <f>IF(N941="nulová",J941,0)</f>
        <v>0</v>
      </c>
      <c r="BJ941" s="12" t="s">
        <v>75</v>
      </c>
      <c r="BK941" s="129">
        <f>ROUND(I941*H941,2)</f>
        <v>1427580.95</v>
      </c>
      <c r="BL941" s="12" t="s">
        <v>106</v>
      </c>
      <c r="BM941" s="128" t="s">
        <v>1889</v>
      </c>
    </row>
    <row r="942" spans="2:65" s="1" customFormat="1" ht="11.25">
      <c r="B942" s="24"/>
      <c r="D942" s="130" t="s">
        <v>114</v>
      </c>
      <c r="F942" s="131" t="s">
        <v>1888</v>
      </c>
      <c r="L942" s="24"/>
      <c r="M942" s="132"/>
      <c r="T942" s="48"/>
      <c r="AT942" s="12" t="s">
        <v>114</v>
      </c>
      <c r="AU942" s="12" t="s">
        <v>75</v>
      </c>
    </row>
    <row r="943" spans="2:65" s="1" customFormat="1" ht="21.75" customHeight="1">
      <c r="B943" s="117"/>
      <c r="C943" s="118" t="s">
        <v>1890</v>
      </c>
      <c r="D943" s="118" t="s">
        <v>108</v>
      </c>
      <c r="E943" s="119" t="s">
        <v>1891</v>
      </c>
      <c r="F943" s="120" t="s">
        <v>1892</v>
      </c>
      <c r="G943" s="121" t="s">
        <v>128</v>
      </c>
      <c r="H943" s="122">
        <v>13</v>
      </c>
      <c r="I943" s="123">
        <v>7108.39</v>
      </c>
      <c r="J943" s="123">
        <f>ROUND(I943*H943,2)</f>
        <v>92409.07</v>
      </c>
      <c r="K943" s="120" t="s">
        <v>112</v>
      </c>
      <c r="L943" s="24"/>
      <c r="M943" s="124" t="s">
        <v>1</v>
      </c>
      <c r="N943" s="125" t="s">
        <v>35</v>
      </c>
      <c r="O943" s="126">
        <v>3.427</v>
      </c>
      <c r="P943" s="126">
        <f>O943*H943</f>
        <v>44.551000000000002</v>
      </c>
      <c r="Q943" s="126">
        <v>0</v>
      </c>
      <c r="R943" s="126">
        <f>Q943*H943</f>
        <v>0</v>
      </c>
      <c r="S943" s="126">
        <v>0</v>
      </c>
      <c r="T943" s="127">
        <f>S943*H943</f>
        <v>0</v>
      </c>
      <c r="AR943" s="128" t="s">
        <v>106</v>
      </c>
      <c r="AT943" s="128" t="s">
        <v>108</v>
      </c>
      <c r="AU943" s="128" t="s">
        <v>75</v>
      </c>
      <c r="AY943" s="12" t="s">
        <v>107</v>
      </c>
      <c r="BE943" s="129">
        <f>IF(N943="základní",J943,0)</f>
        <v>92409.07</v>
      </c>
      <c r="BF943" s="129">
        <f>IF(N943="snížená",J943,0)</f>
        <v>0</v>
      </c>
      <c r="BG943" s="129">
        <f>IF(N943="zákl. přenesená",J943,0)</f>
        <v>0</v>
      </c>
      <c r="BH943" s="129">
        <f>IF(N943="sníž. přenesená",J943,0)</f>
        <v>0</v>
      </c>
      <c r="BI943" s="129">
        <f>IF(N943="nulová",J943,0)</f>
        <v>0</v>
      </c>
      <c r="BJ943" s="12" t="s">
        <v>75</v>
      </c>
      <c r="BK943" s="129">
        <f>ROUND(I943*H943,2)</f>
        <v>92409.07</v>
      </c>
      <c r="BL943" s="12" t="s">
        <v>106</v>
      </c>
      <c r="BM943" s="128" t="s">
        <v>1893</v>
      </c>
    </row>
    <row r="944" spans="2:65" s="1" customFormat="1" ht="11.25">
      <c r="B944" s="24"/>
      <c r="D944" s="130" t="s">
        <v>114</v>
      </c>
      <c r="F944" s="131" t="s">
        <v>1892</v>
      </c>
      <c r="L944" s="24"/>
      <c r="M944" s="132"/>
      <c r="T944" s="48"/>
      <c r="AT944" s="12" t="s">
        <v>114</v>
      </c>
      <c r="AU944" s="12" t="s">
        <v>75</v>
      </c>
    </row>
    <row r="945" spans="2:65" s="1" customFormat="1" ht="24.2" customHeight="1">
      <c r="B945" s="117"/>
      <c r="C945" s="118" t="s">
        <v>1894</v>
      </c>
      <c r="D945" s="118" t="s">
        <v>108</v>
      </c>
      <c r="E945" s="119" t="s">
        <v>1895</v>
      </c>
      <c r="F945" s="120" t="s">
        <v>1896</v>
      </c>
      <c r="G945" s="121" t="s">
        <v>128</v>
      </c>
      <c r="H945" s="122">
        <v>13</v>
      </c>
      <c r="I945" s="123">
        <v>8525.0499999999993</v>
      </c>
      <c r="J945" s="123">
        <f>ROUND(I945*H945,2)</f>
        <v>110825.65</v>
      </c>
      <c r="K945" s="120" t="s">
        <v>112</v>
      </c>
      <c r="L945" s="24"/>
      <c r="M945" s="124" t="s">
        <v>1</v>
      </c>
      <c r="N945" s="125" t="s">
        <v>35</v>
      </c>
      <c r="O945" s="126">
        <v>4.0449999999999999</v>
      </c>
      <c r="P945" s="126">
        <f>O945*H945</f>
        <v>52.585000000000001</v>
      </c>
      <c r="Q945" s="126">
        <v>0</v>
      </c>
      <c r="R945" s="126">
        <f>Q945*H945</f>
        <v>0</v>
      </c>
      <c r="S945" s="126">
        <v>0</v>
      </c>
      <c r="T945" s="127">
        <f>S945*H945</f>
        <v>0</v>
      </c>
      <c r="AR945" s="128" t="s">
        <v>106</v>
      </c>
      <c r="AT945" s="128" t="s">
        <v>108</v>
      </c>
      <c r="AU945" s="128" t="s">
        <v>75</v>
      </c>
      <c r="AY945" s="12" t="s">
        <v>107</v>
      </c>
      <c r="BE945" s="129">
        <f>IF(N945="základní",J945,0)</f>
        <v>110825.65</v>
      </c>
      <c r="BF945" s="129">
        <f>IF(N945="snížená",J945,0)</f>
        <v>0</v>
      </c>
      <c r="BG945" s="129">
        <f>IF(N945="zákl. přenesená",J945,0)</f>
        <v>0</v>
      </c>
      <c r="BH945" s="129">
        <f>IF(N945="sníž. přenesená",J945,0)</f>
        <v>0</v>
      </c>
      <c r="BI945" s="129">
        <f>IF(N945="nulová",J945,0)</f>
        <v>0</v>
      </c>
      <c r="BJ945" s="12" t="s">
        <v>75</v>
      </c>
      <c r="BK945" s="129">
        <f>ROUND(I945*H945,2)</f>
        <v>110825.65</v>
      </c>
      <c r="BL945" s="12" t="s">
        <v>106</v>
      </c>
      <c r="BM945" s="128" t="s">
        <v>1897</v>
      </c>
    </row>
    <row r="946" spans="2:65" s="1" customFormat="1" ht="11.25">
      <c r="B946" s="24"/>
      <c r="D946" s="130" t="s">
        <v>114</v>
      </c>
      <c r="F946" s="131" t="s">
        <v>1896</v>
      </c>
      <c r="L946" s="24"/>
      <c r="M946" s="132"/>
      <c r="T946" s="48"/>
      <c r="AT946" s="12" t="s">
        <v>114</v>
      </c>
      <c r="AU946" s="12" t="s">
        <v>75</v>
      </c>
    </row>
    <row r="947" spans="2:65" s="1" customFormat="1" ht="24.2" customHeight="1">
      <c r="B947" s="117"/>
      <c r="C947" s="118" t="s">
        <v>1898</v>
      </c>
      <c r="D947" s="118" t="s">
        <v>108</v>
      </c>
      <c r="E947" s="119" t="s">
        <v>1899</v>
      </c>
      <c r="F947" s="120" t="s">
        <v>1900</v>
      </c>
      <c r="G947" s="121" t="s">
        <v>128</v>
      </c>
      <c r="H947" s="122">
        <v>37</v>
      </c>
      <c r="I947" s="123">
        <v>9762.41</v>
      </c>
      <c r="J947" s="123">
        <f>ROUND(I947*H947,2)</f>
        <v>361209.17</v>
      </c>
      <c r="K947" s="120" t="s">
        <v>112</v>
      </c>
      <c r="L947" s="24"/>
      <c r="M947" s="124" t="s">
        <v>1</v>
      </c>
      <c r="N947" s="125" t="s">
        <v>35</v>
      </c>
      <c r="O947" s="126">
        <v>4.7910000000000004</v>
      </c>
      <c r="P947" s="126">
        <f>O947*H947</f>
        <v>177.26700000000002</v>
      </c>
      <c r="Q947" s="126">
        <v>0</v>
      </c>
      <c r="R947" s="126">
        <f>Q947*H947</f>
        <v>0</v>
      </c>
      <c r="S947" s="126">
        <v>0</v>
      </c>
      <c r="T947" s="127">
        <f>S947*H947</f>
        <v>0</v>
      </c>
      <c r="AR947" s="128" t="s">
        <v>106</v>
      </c>
      <c r="AT947" s="128" t="s">
        <v>108</v>
      </c>
      <c r="AU947" s="128" t="s">
        <v>75</v>
      </c>
      <c r="AY947" s="12" t="s">
        <v>107</v>
      </c>
      <c r="BE947" s="129">
        <f>IF(N947="základní",J947,0)</f>
        <v>361209.17</v>
      </c>
      <c r="BF947" s="129">
        <f>IF(N947="snížená",J947,0)</f>
        <v>0</v>
      </c>
      <c r="BG947" s="129">
        <f>IF(N947="zákl. přenesená",J947,0)</f>
        <v>0</v>
      </c>
      <c r="BH947" s="129">
        <f>IF(N947="sníž. přenesená",J947,0)</f>
        <v>0</v>
      </c>
      <c r="BI947" s="129">
        <f>IF(N947="nulová",J947,0)</f>
        <v>0</v>
      </c>
      <c r="BJ947" s="12" t="s">
        <v>75</v>
      </c>
      <c r="BK947" s="129">
        <f>ROUND(I947*H947,2)</f>
        <v>361209.17</v>
      </c>
      <c r="BL947" s="12" t="s">
        <v>106</v>
      </c>
      <c r="BM947" s="128" t="s">
        <v>1901</v>
      </c>
    </row>
    <row r="948" spans="2:65" s="1" customFormat="1" ht="19.5">
      <c r="B948" s="24"/>
      <c r="D948" s="130" t="s">
        <v>114</v>
      </c>
      <c r="F948" s="131" t="s">
        <v>1900</v>
      </c>
      <c r="L948" s="24"/>
      <c r="M948" s="132"/>
      <c r="T948" s="48"/>
      <c r="AT948" s="12" t="s">
        <v>114</v>
      </c>
      <c r="AU948" s="12" t="s">
        <v>75</v>
      </c>
    </row>
    <row r="949" spans="2:65" s="1" customFormat="1" ht="24.2" customHeight="1">
      <c r="B949" s="117"/>
      <c r="C949" s="118" t="s">
        <v>1902</v>
      </c>
      <c r="D949" s="118" t="s">
        <v>108</v>
      </c>
      <c r="E949" s="119" t="s">
        <v>1903</v>
      </c>
      <c r="F949" s="120" t="s">
        <v>1904</v>
      </c>
      <c r="G949" s="121" t="s">
        <v>128</v>
      </c>
      <c r="H949" s="122">
        <v>59</v>
      </c>
      <c r="I949" s="123">
        <v>3109.17</v>
      </c>
      <c r="J949" s="123">
        <f>ROUND(I949*H949,2)</f>
        <v>183441.03</v>
      </c>
      <c r="K949" s="120" t="s">
        <v>112</v>
      </c>
      <c r="L949" s="24"/>
      <c r="M949" s="124" t="s">
        <v>1</v>
      </c>
      <c r="N949" s="125" t="s">
        <v>35</v>
      </c>
      <c r="O949" s="126">
        <v>1.385</v>
      </c>
      <c r="P949" s="126">
        <f>O949*H949</f>
        <v>81.715000000000003</v>
      </c>
      <c r="Q949" s="126">
        <v>0</v>
      </c>
      <c r="R949" s="126">
        <f>Q949*H949</f>
        <v>0</v>
      </c>
      <c r="S949" s="126">
        <v>0</v>
      </c>
      <c r="T949" s="127">
        <f>S949*H949</f>
        <v>0</v>
      </c>
      <c r="AR949" s="128" t="s">
        <v>106</v>
      </c>
      <c r="AT949" s="128" t="s">
        <v>108</v>
      </c>
      <c r="AU949" s="128" t="s">
        <v>75</v>
      </c>
      <c r="AY949" s="12" t="s">
        <v>107</v>
      </c>
      <c r="BE949" s="129">
        <f>IF(N949="základní",J949,0)</f>
        <v>183441.03</v>
      </c>
      <c r="BF949" s="129">
        <f>IF(N949="snížená",J949,0)</f>
        <v>0</v>
      </c>
      <c r="BG949" s="129">
        <f>IF(N949="zákl. přenesená",J949,0)</f>
        <v>0</v>
      </c>
      <c r="BH949" s="129">
        <f>IF(N949="sníž. přenesená",J949,0)</f>
        <v>0</v>
      </c>
      <c r="BI949" s="129">
        <f>IF(N949="nulová",J949,0)</f>
        <v>0</v>
      </c>
      <c r="BJ949" s="12" t="s">
        <v>75</v>
      </c>
      <c r="BK949" s="129">
        <f>ROUND(I949*H949,2)</f>
        <v>183441.03</v>
      </c>
      <c r="BL949" s="12" t="s">
        <v>106</v>
      </c>
      <c r="BM949" s="128" t="s">
        <v>1905</v>
      </c>
    </row>
    <row r="950" spans="2:65" s="1" customFormat="1" ht="11.25">
      <c r="B950" s="24"/>
      <c r="D950" s="130" t="s">
        <v>114</v>
      </c>
      <c r="F950" s="131" t="s">
        <v>1904</v>
      </c>
      <c r="L950" s="24"/>
      <c r="M950" s="132"/>
      <c r="T950" s="48"/>
      <c r="AT950" s="12" t="s">
        <v>114</v>
      </c>
      <c r="AU950" s="12" t="s">
        <v>75</v>
      </c>
    </row>
    <row r="951" spans="2:65" s="1" customFormat="1" ht="16.5" customHeight="1">
      <c r="B951" s="117"/>
      <c r="C951" s="118" t="s">
        <v>1906</v>
      </c>
      <c r="D951" s="118" t="s">
        <v>108</v>
      </c>
      <c r="E951" s="119" t="s">
        <v>1907</v>
      </c>
      <c r="F951" s="120" t="s">
        <v>1908</v>
      </c>
      <c r="G951" s="121" t="s">
        <v>1909</v>
      </c>
      <c r="H951" s="122">
        <v>16</v>
      </c>
      <c r="I951" s="123">
        <v>3236.77</v>
      </c>
      <c r="J951" s="123">
        <f>ROUND(I951*H951,2)</f>
        <v>51788.32</v>
      </c>
      <c r="K951" s="120" t="s">
        <v>112</v>
      </c>
      <c r="L951" s="24"/>
      <c r="M951" s="124" t="s">
        <v>1</v>
      </c>
      <c r="N951" s="125" t="s">
        <v>35</v>
      </c>
      <c r="O951" s="126">
        <v>1.508</v>
      </c>
      <c r="P951" s="126">
        <f>O951*H951</f>
        <v>24.128</v>
      </c>
      <c r="Q951" s="126">
        <v>0</v>
      </c>
      <c r="R951" s="126">
        <f>Q951*H951</f>
        <v>0</v>
      </c>
      <c r="S951" s="126">
        <v>0</v>
      </c>
      <c r="T951" s="127">
        <f>S951*H951</f>
        <v>0</v>
      </c>
      <c r="AR951" s="128" t="s">
        <v>106</v>
      </c>
      <c r="AT951" s="128" t="s">
        <v>108</v>
      </c>
      <c r="AU951" s="128" t="s">
        <v>75</v>
      </c>
      <c r="AY951" s="12" t="s">
        <v>107</v>
      </c>
      <c r="BE951" s="129">
        <f>IF(N951="základní",J951,0)</f>
        <v>51788.32</v>
      </c>
      <c r="BF951" s="129">
        <f>IF(N951="snížená",J951,0)</f>
        <v>0</v>
      </c>
      <c r="BG951" s="129">
        <f>IF(N951="zákl. přenesená",J951,0)</f>
        <v>0</v>
      </c>
      <c r="BH951" s="129">
        <f>IF(N951="sníž. přenesená",J951,0)</f>
        <v>0</v>
      </c>
      <c r="BI951" s="129">
        <f>IF(N951="nulová",J951,0)</f>
        <v>0</v>
      </c>
      <c r="BJ951" s="12" t="s">
        <v>75</v>
      </c>
      <c r="BK951" s="129">
        <f>ROUND(I951*H951,2)</f>
        <v>51788.32</v>
      </c>
      <c r="BL951" s="12" t="s">
        <v>106</v>
      </c>
      <c r="BM951" s="128" t="s">
        <v>1910</v>
      </c>
    </row>
    <row r="952" spans="2:65" s="1" customFormat="1" ht="19.5">
      <c r="B952" s="24"/>
      <c r="D952" s="130" t="s">
        <v>114</v>
      </c>
      <c r="F952" s="131" t="s">
        <v>1911</v>
      </c>
      <c r="L952" s="24"/>
      <c r="M952" s="132"/>
      <c r="T952" s="48"/>
      <c r="AT952" s="12" t="s">
        <v>114</v>
      </c>
      <c r="AU952" s="12" t="s">
        <v>75</v>
      </c>
    </row>
    <row r="953" spans="2:65" s="1" customFormat="1" ht="16.5" customHeight="1">
      <c r="B953" s="117"/>
      <c r="C953" s="118" t="s">
        <v>1912</v>
      </c>
      <c r="D953" s="118" t="s">
        <v>108</v>
      </c>
      <c r="E953" s="119" t="s">
        <v>1913</v>
      </c>
      <c r="F953" s="120" t="s">
        <v>1914</v>
      </c>
      <c r="G953" s="121" t="s">
        <v>1909</v>
      </c>
      <c r="H953" s="122">
        <v>17</v>
      </c>
      <c r="I953" s="123">
        <v>5233.1499999999996</v>
      </c>
      <c r="J953" s="123">
        <f>ROUND(I953*H953,2)</f>
        <v>88963.55</v>
      </c>
      <c r="K953" s="120" t="s">
        <v>112</v>
      </c>
      <c r="L953" s="24"/>
      <c r="M953" s="124" t="s">
        <v>1</v>
      </c>
      <c r="N953" s="125" t="s">
        <v>35</v>
      </c>
      <c r="O953" s="126">
        <v>1.64</v>
      </c>
      <c r="P953" s="126">
        <f>O953*H953</f>
        <v>27.88</v>
      </c>
      <c r="Q953" s="126">
        <v>0</v>
      </c>
      <c r="R953" s="126">
        <f>Q953*H953</f>
        <v>0</v>
      </c>
      <c r="S953" s="126">
        <v>0</v>
      </c>
      <c r="T953" s="127">
        <f>S953*H953</f>
        <v>0</v>
      </c>
      <c r="AR953" s="128" t="s">
        <v>106</v>
      </c>
      <c r="AT953" s="128" t="s">
        <v>108</v>
      </c>
      <c r="AU953" s="128" t="s">
        <v>75</v>
      </c>
      <c r="AY953" s="12" t="s">
        <v>107</v>
      </c>
      <c r="BE953" s="129">
        <f>IF(N953="základní",J953,0)</f>
        <v>88963.55</v>
      </c>
      <c r="BF953" s="129">
        <f>IF(N953="snížená",J953,0)</f>
        <v>0</v>
      </c>
      <c r="BG953" s="129">
        <f>IF(N953="zákl. přenesená",J953,0)</f>
        <v>0</v>
      </c>
      <c r="BH953" s="129">
        <f>IF(N953="sníž. přenesená",J953,0)</f>
        <v>0</v>
      </c>
      <c r="BI953" s="129">
        <f>IF(N953="nulová",J953,0)</f>
        <v>0</v>
      </c>
      <c r="BJ953" s="12" t="s">
        <v>75</v>
      </c>
      <c r="BK953" s="129">
        <f>ROUND(I953*H953,2)</f>
        <v>88963.55</v>
      </c>
      <c r="BL953" s="12" t="s">
        <v>106</v>
      </c>
      <c r="BM953" s="128" t="s">
        <v>1915</v>
      </c>
    </row>
    <row r="954" spans="2:65" s="1" customFormat="1" ht="19.5">
      <c r="B954" s="24"/>
      <c r="D954" s="130" t="s">
        <v>114</v>
      </c>
      <c r="F954" s="131" t="s">
        <v>1916</v>
      </c>
      <c r="L954" s="24"/>
      <c r="M954" s="132"/>
      <c r="T954" s="48"/>
      <c r="AT954" s="12" t="s">
        <v>114</v>
      </c>
      <c r="AU954" s="12" t="s">
        <v>75</v>
      </c>
    </row>
    <row r="955" spans="2:65" s="1" customFormat="1" ht="24.2" customHeight="1">
      <c r="B955" s="117"/>
      <c r="C955" s="118" t="s">
        <v>1917</v>
      </c>
      <c r="D955" s="118" t="s">
        <v>108</v>
      </c>
      <c r="E955" s="119" t="s">
        <v>1918</v>
      </c>
      <c r="F955" s="120" t="s">
        <v>1919</v>
      </c>
      <c r="G955" s="121" t="s">
        <v>128</v>
      </c>
      <c r="H955" s="122">
        <v>6</v>
      </c>
      <c r="I955" s="123">
        <v>1440.16</v>
      </c>
      <c r="J955" s="123">
        <f>ROUND(I955*H955,2)</f>
        <v>8640.9599999999991</v>
      </c>
      <c r="K955" s="120" t="s">
        <v>112</v>
      </c>
      <c r="L955" s="24"/>
      <c r="M955" s="124" t="s">
        <v>1</v>
      </c>
      <c r="N955" s="125" t="s">
        <v>35</v>
      </c>
      <c r="O955" s="126">
        <v>0.80500000000000005</v>
      </c>
      <c r="P955" s="126">
        <f>O955*H955</f>
        <v>4.83</v>
      </c>
      <c r="Q955" s="126">
        <v>0</v>
      </c>
      <c r="R955" s="126">
        <f>Q955*H955</f>
        <v>0</v>
      </c>
      <c r="S955" s="126">
        <v>0</v>
      </c>
      <c r="T955" s="127">
        <f>S955*H955</f>
        <v>0</v>
      </c>
      <c r="AR955" s="128" t="s">
        <v>106</v>
      </c>
      <c r="AT955" s="128" t="s">
        <v>108</v>
      </c>
      <c r="AU955" s="128" t="s">
        <v>75</v>
      </c>
      <c r="AY955" s="12" t="s">
        <v>107</v>
      </c>
      <c r="BE955" s="129">
        <f>IF(N955="základní",J955,0)</f>
        <v>8640.9599999999991</v>
      </c>
      <c r="BF955" s="129">
        <f>IF(N955="snížená",J955,0)</f>
        <v>0</v>
      </c>
      <c r="BG955" s="129">
        <f>IF(N955="zákl. přenesená",J955,0)</f>
        <v>0</v>
      </c>
      <c r="BH955" s="129">
        <f>IF(N955="sníž. přenesená",J955,0)</f>
        <v>0</v>
      </c>
      <c r="BI955" s="129">
        <f>IF(N955="nulová",J955,0)</f>
        <v>0</v>
      </c>
      <c r="BJ955" s="12" t="s">
        <v>75</v>
      </c>
      <c r="BK955" s="129">
        <f>ROUND(I955*H955,2)</f>
        <v>8640.9599999999991</v>
      </c>
      <c r="BL955" s="12" t="s">
        <v>106</v>
      </c>
      <c r="BM955" s="128" t="s">
        <v>1920</v>
      </c>
    </row>
    <row r="956" spans="2:65" s="1" customFormat="1" ht="19.5">
      <c r="B956" s="24"/>
      <c r="D956" s="130" t="s">
        <v>114</v>
      </c>
      <c r="F956" s="131" t="s">
        <v>1919</v>
      </c>
      <c r="L956" s="24"/>
      <c r="M956" s="132"/>
      <c r="T956" s="48"/>
      <c r="AT956" s="12" t="s">
        <v>114</v>
      </c>
      <c r="AU956" s="12" t="s">
        <v>75</v>
      </c>
    </row>
    <row r="957" spans="2:65" s="1" customFormat="1" ht="24.2" customHeight="1">
      <c r="B957" s="117"/>
      <c r="C957" s="118" t="s">
        <v>1921</v>
      </c>
      <c r="D957" s="118" t="s">
        <v>108</v>
      </c>
      <c r="E957" s="119" t="s">
        <v>1922</v>
      </c>
      <c r="F957" s="120" t="s">
        <v>1923</v>
      </c>
      <c r="G957" s="121" t="s">
        <v>128</v>
      </c>
      <c r="H957" s="122">
        <v>6</v>
      </c>
      <c r="I957" s="123">
        <v>1968.53</v>
      </c>
      <c r="J957" s="123">
        <f>ROUND(I957*H957,2)</f>
        <v>11811.18</v>
      </c>
      <c r="K957" s="120" t="s">
        <v>112</v>
      </c>
      <c r="L957" s="24"/>
      <c r="M957" s="124" t="s">
        <v>1</v>
      </c>
      <c r="N957" s="125" t="s">
        <v>35</v>
      </c>
      <c r="O957" s="126">
        <v>1.169</v>
      </c>
      <c r="P957" s="126">
        <f>O957*H957</f>
        <v>7.0140000000000002</v>
      </c>
      <c r="Q957" s="126">
        <v>0</v>
      </c>
      <c r="R957" s="126">
        <f>Q957*H957</f>
        <v>0</v>
      </c>
      <c r="S957" s="126">
        <v>0</v>
      </c>
      <c r="T957" s="127">
        <f>S957*H957</f>
        <v>0</v>
      </c>
      <c r="AR957" s="128" t="s">
        <v>106</v>
      </c>
      <c r="AT957" s="128" t="s">
        <v>108</v>
      </c>
      <c r="AU957" s="128" t="s">
        <v>75</v>
      </c>
      <c r="AY957" s="12" t="s">
        <v>107</v>
      </c>
      <c r="BE957" s="129">
        <f>IF(N957="základní",J957,0)</f>
        <v>11811.18</v>
      </c>
      <c r="BF957" s="129">
        <f>IF(N957="snížená",J957,0)</f>
        <v>0</v>
      </c>
      <c r="BG957" s="129">
        <f>IF(N957="zákl. přenesená",J957,0)</f>
        <v>0</v>
      </c>
      <c r="BH957" s="129">
        <f>IF(N957="sníž. přenesená",J957,0)</f>
        <v>0</v>
      </c>
      <c r="BI957" s="129">
        <f>IF(N957="nulová",J957,0)</f>
        <v>0</v>
      </c>
      <c r="BJ957" s="12" t="s">
        <v>75</v>
      </c>
      <c r="BK957" s="129">
        <f>ROUND(I957*H957,2)</f>
        <v>11811.18</v>
      </c>
      <c r="BL957" s="12" t="s">
        <v>106</v>
      </c>
      <c r="BM957" s="128" t="s">
        <v>1924</v>
      </c>
    </row>
    <row r="958" spans="2:65" s="1" customFormat="1" ht="19.5">
      <c r="B958" s="24"/>
      <c r="D958" s="130" t="s">
        <v>114</v>
      </c>
      <c r="F958" s="131" t="s">
        <v>1923</v>
      </c>
      <c r="L958" s="24"/>
      <c r="M958" s="132"/>
      <c r="T958" s="48"/>
      <c r="AT958" s="12" t="s">
        <v>114</v>
      </c>
      <c r="AU958" s="12" t="s">
        <v>75</v>
      </c>
    </row>
    <row r="959" spans="2:65" s="1" customFormat="1" ht="24.2" customHeight="1">
      <c r="B959" s="117"/>
      <c r="C959" s="118" t="s">
        <v>1925</v>
      </c>
      <c r="D959" s="118" t="s">
        <v>108</v>
      </c>
      <c r="E959" s="119" t="s">
        <v>1926</v>
      </c>
      <c r="F959" s="120" t="s">
        <v>1927</v>
      </c>
      <c r="G959" s="121" t="s">
        <v>128</v>
      </c>
      <c r="H959" s="122">
        <v>18</v>
      </c>
      <c r="I959" s="123">
        <v>975.45</v>
      </c>
      <c r="J959" s="123">
        <f>ROUND(I959*H959,2)</f>
        <v>17558.099999999999</v>
      </c>
      <c r="K959" s="120" t="s">
        <v>112</v>
      </c>
      <c r="L959" s="24"/>
      <c r="M959" s="124" t="s">
        <v>1</v>
      </c>
      <c r="N959" s="125" t="s">
        <v>35</v>
      </c>
      <c r="O959" s="126">
        <v>0.51700000000000002</v>
      </c>
      <c r="P959" s="126">
        <f>O959*H959</f>
        <v>9.3060000000000009</v>
      </c>
      <c r="Q959" s="126">
        <v>0</v>
      </c>
      <c r="R959" s="126">
        <f>Q959*H959</f>
        <v>0</v>
      </c>
      <c r="S959" s="126">
        <v>0</v>
      </c>
      <c r="T959" s="127">
        <f>S959*H959</f>
        <v>0</v>
      </c>
      <c r="AR959" s="128" t="s">
        <v>106</v>
      </c>
      <c r="AT959" s="128" t="s">
        <v>108</v>
      </c>
      <c r="AU959" s="128" t="s">
        <v>75</v>
      </c>
      <c r="AY959" s="12" t="s">
        <v>107</v>
      </c>
      <c r="BE959" s="129">
        <f>IF(N959="základní",J959,0)</f>
        <v>17558.099999999999</v>
      </c>
      <c r="BF959" s="129">
        <f>IF(N959="snížená",J959,0)</f>
        <v>0</v>
      </c>
      <c r="BG959" s="129">
        <f>IF(N959="zákl. přenesená",J959,0)</f>
        <v>0</v>
      </c>
      <c r="BH959" s="129">
        <f>IF(N959="sníž. přenesená",J959,0)</f>
        <v>0</v>
      </c>
      <c r="BI959" s="129">
        <f>IF(N959="nulová",J959,0)</f>
        <v>0</v>
      </c>
      <c r="BJ959" s="12" t="s">
        <v>75</v>
      </c>
      <c r="BK959" s="129">
        <f>ROUND(I959*H959,2)</f>
        <v>17558.099999999999</v>
      </c>
      <c r="BL959" s="12" t="s">
        <v>106</v>
      </c>
      <c r="BM959" s="128" t="s">
        <v>1928</v>
      </c>
    </row>
    <row r="960" spans="2:65" s="1" customFormat="1" ht="19.5">
      <c r="B960" s="24"/>
      <c r="D960" s="130" t="s">
        <v>114</v>
      </c>
      <c r="F960" s="131" t="s">
        <v>1927</v>
      </c>
      <c r="L960" s="24"/>
      <c r="M960" s="132"/>
      <c r="T960" s="48"/>
      <c r="AT960" s="12" t="s">
        <v>114</v>
      </c>
      <c r="AU960" s="12" t="s">
        <v>75</v>
      </c>
    </row>
    <row r="961" spans="2:65" s="1" customFormat="1" ht="24.2" customHeight="1">
      <c r="B961" s="117"/>
      <c r="C961" s="118" t="s">
        <v>1929</v>
      </c>
      <c r="D961" s="118" t="s">
        <v>108</v>
      </c>
      <c r="E961" s="119" t="s">
        <v>1930</v>
      </c>
      <c r="F961" s="120" t="s">
        <v>1931</v>
      </c>
      <c r="G961" s="121" t="s">
        <v>128</v>
      </c>
      <c r="H961" s="122">
        <v>2</v>
      </c>
      <c r="I961" s="123">
        <v>1417.16</v>
      </c>
      <c r="J961" s="123">
        <f>ROUND(I961*H961,2)</f>
        <v>2834.32</v>
      </c>
      <c r="K961" s="120" t="s">
        <v>112</v>
      </c>
      <c r="L961" s="24"/>
      <c r="M961" s="124" t="s">
        <v>1</v>
      </c>
      <c r="N961" s="125" t="s">
        <v>35</v>
      </c>
      <c r="O961" s="126">
        <v>0.76400000000000001</v>
      </c>
      <c r="P961" s="126">
        <f>O961*H961</f>
        <v>1.528</v>
      </c>
      <c r="Q961" s="126">
        <v>0</v>
      </c>
      <c r="R961" s="126">
        <f>Q961*H961</f>
        <v>0</v>
      </c>
      <c r="S961" s="126">
        <v>0</v>
      </c>
      <c r="T961" s="127">
        <f>S961*H961</f>
        <v>0</v>
      </c>
      <c r="AR961" s="128" t="s">
        <v>106</v>
      </c>
      <c r="AT961" s="128" t="s">
        <v>108</v>
      </c>
      <c r="AU961" s="128" t="s">
        <v>75</v>
      </c>
      <c r="AY961" s="12" t="s">
        <v>107</v>
      </c>
      <c r="BE961" s="129">
        <f>IF(N961="základní",J961,0)</f>
        <v>2834.32</v>
      </c>
      <c r="BF961" s="129">
        <f>IF(N961="snížená",J961,0)</f>
        <v>0</v>
      </c>
      <c r="BG961" s="129">
        <f>IF(N961="zákl. přenesená",J961,0)</f>
        <v>0</v>
      </c>
      <c r="BH961" s="129">
        <f>IF(N961="sníž. přenesená",J961,0)</f>
        <v>0</v>
      </c>
      <c r="BI961" s="129">
        <f>IF(N961="nulová",J961,0)</f>
        <v>0</v>
      </c>
      <c r="BJ961" s="12" t="s">
        <v>75</v>
      </c>
      <c r="BK961" s="129">
        <f>ROUND(I961*H961,2)</f>
        <v>2834.32</v>
      </c>
      <c r="BL961" s="12" t="s">
        <v>106</v>
      </c>
      <c r="BM961" s="128" t="s">
        <v>1932</v>
      </c>
    </row>
    <row r="962" spans="2:65" s="1" customFormat="1" ht="19.5">
      <c r="B962" s="24"/>
      <c r="D962" s="130" t="s">
        <v>114</v>
      </c>
      <c r="F962" s="131" t="s">
        <v>1931</v>
      </c>
      <c r="L962" s="24"/>
      <c r="M962" s="132"/>
      <c r="T962" s="48"/>
      <c r="AT962" s="12" t="s">
        <v>114</v>
      </c>
      <c r="AU962" s="12" t="s">
        <v>75</v>
      </c>
    </row>
    <row r="963" spans="2:65" s="1" customFormat="1" ht="33" customHeight="1">
      <c r="B963" s="117"/>
      <c r="C963" s="118" t="s">
        <v>1933</v>
      </c>
      <c r="D963" s="118" t="s">
        <v>108</v>
      </c>
      <c r="E963" s="119" t="s">
        <v>1934</v>
      </c>
      <c r="F963" s="120" t="s">
        <v>1935</v>
      </c>
      <c r="G963" s="121" t="s">
        <v>128</v>
      </c>
      <c r="H963" s="122">
        <v>111</v>
      </c>
      <c r="I963" s="123">
        <v>5796.19</v>
      </c>
      <c r="J963" s="123">
        <f>ROUND(I963*H963,2)</f>
        <v>643377.09</v>
      </c>
      <c r="K963" s="120" t="s">
        <v>112</v>
      </c>
      <c r="L963" s="24"/>
      <c r="M963" s="124" t="s">
        <v>1</v>
      </c>
      <c r="N963" s="125" t="s">
        <v>35</v>
      </c>
      <c r="O963" s="126">
        <v>2.407</v>
      </c>
      <c r="P963" s="126">
        <f>O963*H963</f>
        <v>267.17700000000002</v>
      </c>
      <c r="Q963" s="126">
        <v>0</v>
      </c>
      <c r="R963" s="126">
        <f>Q963*H963</f>
        <v>0</v>
      </c>
      <c r="S963" s="126">
        <v>0</v>
      </c>
      <c r="T963" s="127">
        <f>S963*H963</f>
        <v>0</v>
      </c>
      <c r="AR963" s="128" t="s">
        <v>106</v>
      </c>
      <c r="AT963" s="128" t="s">
        <v>108</v>
      </c>
      <c r="AU963" s="128" t="s">
        <v>75</v>
      </c>
      <c r="AY963" s="12" t="s">
        <v>107</v>
      </c>
      <c r="BE963" s="129">
        <f>IF(N963="základní",J963,0)</f>
        <v>643377.09</v>
      </c>
      <c r="BF963" s="129">
        <f>IF(N963="snížená",J963,0)</f>
        <v>0</v>
      </c>
      <c r="BG963" s="129">
        <f>IF(N963="zákl. přenesená",J963,0)</f>
        <v>0</v>
      </c>
      <c r="BH963" s="129">
        <f>IF(N963="sníž. přenesená",J963,0)</f>
        <v>0</v>
      </c>
      <c r="BI963" s="129">
        <f>IF(N963="nulová",J963,0)</f>
        <v>0</v>
      </c>
      <c r="BJ963" s="12" t="s">
        <v>75</v>
      </c>
      <c r="BK963" s="129">
        <f>ROUND(I963*H963,2)</f>
        <v>643377.09</v>
      </c>
      <c r="BL963" s="12" t="s">
        <v>106</v>
      </c>
      <c r="BM963" s="128" t="s">
        <v>1936</v>
      </c>
    </row>
    <row r="964" spans="2:65" s="1" customFormat="1" ht="19.5">
      <c r="B964" s="24"/>
      <c r="D964" s="130" t="s">
        <v>114</v>
      </c>
      <c r="F964" s="131" t="s">
        <v>1935</v>
      </c>
      <c r="L964" s="24"/>
      <c r="M964" s="132"/>
      <c r="T964" s="48"/>
      <c r="AT964" s="12" t="s">
        <v>114</v>
      </c>
      <c r="AU964" s="12" t="s">
        <v>75</v>
      </c>
    </row>
    <row r="965" spans="2:65" s="1" customFormat="1" ht="33" customHeight="1">
      <c r="B965" s="117"/>
      <c r="C965" s="118" t="s">
        <v>1937</v>
      </c>
      <c r="D965" s="118" t="s">
        <v>108</v>
      </c>
      <c r="E965" s="119" t="s">
        <v>1938</v>
      </c>
      <c r="F965" s="120" t="s">
        <v>1939</v>
      </c>
      <c r="G965" s="121" t="s">
        <v>128</v>
      </c>
      <c r="H965" s="122">
        <v>99</v>
      </c>
      <c r="I965" s="123">
        <v>6150.7</v>
      </c>
      <c r="J965" s="123">
        <f>ROUND(I965*H965,2)</f>
        <v>608919.30000000005</v>
      </c>
      <c r="K965" s="120" t="s">
        <v>112</v>
      </c>
      <c r="L965" s="24"/>
      <c r="M965" s="124" t="s">
        <v>1</v>
      </c>
      <c r="N965" s="125" t="s">
        <v>35</v>
      </c>
      <c r="O965" s="126">
        <v>2.5350000000000001</v>
      </c>
      <c r="P965" s="126">
        <f>O965*H965</f>
        <v>250.965</v>
      </c>
      <c r="Q965" s="126">
        <v>0</v>
      </c>
      <c r="R965" s="126">
        <f>Q965*H965</f>
        <v>0</v>
      </c>
      <c r="S965" s="126">
        <v>0</v>
      </c>
      <c r="T965" s="127">
        <f>S965*H965</f>
        <v>0</v>
      </c>
      <c r="AR965" s="128" t="s">
        <v>106</v>
      </c>
      <c r="AT965" s="128" t="s">
        <v>108</v>
      </c>
      <c r="AU965" s="128" t="s">
        <v>75</v>
      </c>
      <c r="AY965" s="12" t="s">
        <v>107</v>
      </c>
      <c r="BE965" s="129">
        <f>IF(N965="základní",J965,0)</f>
        <v>608919.30000000005</v>
      </c>
      <c r="BF965" s="129">
        <f>IF(N965="snížená",J965,0)</f>
        <v>0</v>
      </c>
      <c r="BG965" s="129">
        <f>IF(N965="zákl. přenesená",J965,0)</f>
        <v>0</v>
      </c>
      <c r="BH965" s="129">
        <f>IF(N965="sníž. přenesená",J965,0)</f>
        <v>0</v>
      </c>
      <c r="BI965" s="129">
        <f>IF(N965="nulová",J965,0)</f>
        <v>0</v>
      </c>
      <c r="BJ965" s="12" t="s">
        <v>75</v>
      </c>
      <c r="BK965" s="129">
        <f>ROUND(I965*H965,2)</f>
        <v>608919.30000000005</v>
      </c>
      <c r="BL965" s="12" t="s">
        <v>106</v>
      </c>
      <c r="BM965" s="128" t="s">
        <v>1940</v>
      </c>
    </row>
    <row r="966" spans="2:65" s="1" customFormat="1" ht="19.5">
      <c r="B966" s="24"/>
      <c r="D966" s="130" t="s">
        <v>114</v>
      </c>
      <c r="F966" s="131" t="s">
        <v>1939</v>
      </c>
      <c r="L966" s="24"/>
      <c r="M966" s="132"/>
      <c r="T966" s="48"/>
      <c r="AT966" s="12" t="s">
        <v>114</v>
      </c>
      <c r="AU966" s="12" t="s">
        <v>75</v>
      </c>
    </row>
    <row r="967" spans="2:65" s="1" customFormat="1" ht="33" customHeight="1">
      <c r="B967" s="117"/>
      <c r="C967" s="118" t="s">
        <v>1941</v>
      </c>
      <c r="D967" s="118" t="s">
        <v>108</v>
      </c>
      <c r="E967" s="119" t="s">
        <v>1942</v>
      </c>
      <c r="F967" s="120" t="s">
        <v>1943</v>
      </c>
      <c r="G967" s="121" t="s">
        <v>128</v>
      </c>
      <c r="H967" s="122">
        <v>8</v>
      </c>
      <c r="I967" s="123">
        <v>4760.1499999999996</v>
      </c>
      <c r="J967" s="123">
        <f>ROUND(I967*H967,2)</f>
        <v>38081.199999999997</v>
      </c>
      <c r="K967" s="120" t="s">
        <v>112</v>
      </c>
      <c r="L967" s="24"/>
      <c r="M967" s="124" t="s">
        <v>1</v>
      </c>
      <c r="N967" s="125" t="s">
        <v>35</v>
      </c>
      <c r="O967" s="126">
        <v>2.3029999999999999</v>
      </c>
      <c r="P967" s="126">
        <f>O967*H967</f>
        <v>18.423999999999999</v>
      </c>
      <c r="Q967" s="126">
        <v>0</v>
      </c>
      <c r="R967" s="126">
        <f>Q967*H967</f>
        <v>0</v>
      </c>
      <c r="S967" s="126">
        <v>0</v>
      </c>
      <c r="T967" s="127">
        <f>S967*H967</f>
        <v>0</v>
      </c>
      <c r="AR967" s="128" t="s">
        <v>106</v>
      </c>
      <c r="AT967" s="128" t="s">
        <v>108</v>
      </c>
      <c r="AU967" s="128" t="s">
        <v>75</v>
      </c>
      <c r="AY967" s="12" t="s">
        <v>107</v>
      </c>
      <c r="BE967" s="129">
        <f>IF(N967="základní",J967,0)</f>
        <v>38081.199999999997</v>
      </c>
      <c r="BF967" s="129">
        <f>IF(N967="snížená",J967,0)</f>
        <v>0</v>
      </c>
      <c r="BG967" s="129">
        <f>IF(N967="zákl. přenesená",J967,0)</f>
        <v>0</v>
      </c>
      <c r="BH967" s="129">
        <f>IF(N967="sníž. přenesená",J967,0)</f>
        <v>0</v>
      </c>
      <c r="BI967" s="129">
        <f>IF(N967="nulová",J967,0)</f>
        <v>0</v>
      </c>
      <c r="BJ967" s="12" t="s">
        <v>75</v>
      </c>
      <c r="BK967" s="129">
        <f>ROUND(I967*H967,2)</f>
        <v>38081.199999999997</v>
      </c>
      <c r="BL967" s="12" t="s">
        <v>106</v>
      </c>
      <c r="BM967" s="128" t="s">
        <v>1944</v>
      </c>
    </row>
    <row r="968" spans="2:65" s="1" customFormat="1" ht="19.5">
      <c r="B968" s="24"/>
      <c r="D968" s="130" t="s">
        <v>114</v>
      </c>
      <c r="F968" s="131" t="s">
        <v>1943</v>
      </c>
      <c r="L968" s="24"/>
      <c r="M968" s="132"/>
      <c r="T968" s="48"/>
      <c r="AT968" s="12" t="s">
        <v>114</v>
      </c>
      <c r="AU968" s="12" t="s">
        <v>75</v>
      </c>
    </row>
    <row r="969" spans="2:65" s="1" customFormat="1" ht="33" customHeight="1">
      <c r="B969" s="117"/>
      <c r="C969" s="118" t="s">
        <v>1945</v>
      </c>
      <c r="D969" s="118" t="s">
        <v>108</v>
      </c>
      <c r="E969" s="119" t="s">
        <v>1946</v>
      </c>
      <c r="F969" s="120" t="s">
        <v>1947</v>
      </c>
      <c r="G969" s="121" t="s">
        <v>128</v>
      </c>
      <c r="H969" s="122">
        <v>104</v>
      </c>
      <c r="I969" s="123">
        <v>3547.99</v>
      </c>
      <c r="J969" s="123">
        <f>ROUND(I969*H969,2)</f>
        <v>368990.96</v>
      </c>
      <c r="K969" s="120" t="s">
        <v>112</v>
      </c>
      <c r="L969" s="24"/>
      <c r="M969" s="124" t="s">
        <v>1</v>
      </c>
      <c r="N969" s="125" t="s">
        <v>35</v>
      </c>
      <c r="O969" s="126">
        <v>1.4079999999999999</v>
      </c>
      <c r="P969" s="126">
        <f>O969*H969</f>
        <v>146.43199999999999</v>
      </c>
      <c r="Q969" s="126">
        <v>0</v>
      </c>
      <c r="R969" s="126">
        <f>Q969*H969</f>
        <v>0</v>
      </c>
      <c r="S969" s="126">
        <v>0</v>
      </c>
      <c r="T969" s="127">
        <f>S969*H969</f>
        <v>0</v>
      </c>
      <c r="AR969" s="128" t="s">
        <v>106</v>
      </c>
      <c r="AT969" s="128" t="s">
        <v>108</v>
      </c>
      <c r="AU969" s="128" t="s">
        <v>75</v>
      </c>
      <c r="AY969" s="12" t="s">
        <v>107</v>
      </c>
      <c r="BE969" s="129">
        <f>IF(N969="základní",J969,0)</f>
        <v>368990.96</v>
      </c>
      <c r="BF969" s="129">
        <f>IF(N969="snížená",J969,0)</f>
        <v>0</v>
      </c>
      <c r="BG969" s="129">
        <f>IF(N969="zákl. přenesená",J969,0)</f>
        <v>0</v>
      </c>
      <c r="BH969" s="129">
        <f>IF(N969="sníž. přenesená",J969,0)</f>
        <v>0</v>
      </c>
      <c r="BI969" s="129">
        <f>IF(N969="nulová",J969,0)</f>
        <v>0</v>
      </c>
      <c r="BJ969" s="12" t="s">
        <v>75</v>
      </c>
      <c r="BK969" s="129">
        <f>ROUND(I969*H969,2)</f>
        <v>368990.96</v>
      </c>
      <c r="BL969" s="12" t="s">
        <v>106</v>
      </c>
      <c r="BM969" s="128" t="s">
        <v>1948</v>
      </c>
    </row>
    <row r="970" spans="2:65" s="1" customFormat="1" ht="19.5">
      <c r="B970" s="24"/>
      <c r="D970" s="130" t="s">
        <v>114</v>
      </c>
      <c r="F970" s="131" t="s">
        <v>1947</v>
      </c>
      <c r="L970" s="24"/>
      <c r="M970" s="132"/>
      <c r="T970" s="48"/>
      <c r="AT970" s="12" t="s">
        <v>114</v>
      </c>
      <c r="AU970" s="12" t="s">
        <v>75</v>
      </c>
    </row>
    <row r="971" spans="2:65" s="1" customFormat="1" ht="33" customHeight="1">
      <c r="B971" s="117"/>
      <c r="C971" s="118" t="s">
        <v>1949</v>
      </c>
      <c r="D971" s="118" t="s">
        <v>108</v>
      </c>
      <c r="E971" s="119" t="s">
        <v>1950</v>
      </c>
      <c r="F971" s="120" t="s">
        <v>1951</v>
      </c>
      <c r="G971" s="121" t="s">
        <v>128</v>
      </c>
      <c r="H971" s="122">
        <v>83</v>
      </c>
      <c r="I971" s="123">
        <v>5231.7</v>
      </c>
      <c r="J971" s="123">
        <f>ROUND(I971*H971,2)</f>
        <v>434231.1</v>
      </c>
      <c r="K971" s="120" t="s">
        <v>112</v>
      </c>
      <c r="L971" s="24"/>
      <c r="M971" s="124" t="s">
        <v>1</v>
      </c>
      <c r="N971" s="125" t="s">
        <v>35</v>
      </c>
      <c r="O971" s="126">
        <v>2.0190000000000001</v>
      </c>
      <c r="P971" s="126">
        <f>O971*H971</f>
        <v>167.577</v>
      </c>
      <c r="Q971" s="126">
        <v>0</v>
      </c>
      <c r="R971" s="126">
        <f>Q971*H971</f>
        <v>0</v>
      </c>
      <c r="S971" s="126">
        <v>0</v>
      </c>
      <c r="T971" s="127">
        <f>S971*H971</f>
        <v>0</v>
      </c>
      <c r="AR971" s="128" t="s">
        <v>106</v>
      </c>
      <c r="AT971" s="128" t="s">
        <v>108</v>
      </c>
      <c r="AU971" s="128" t="s">
        <v>75</v>
      </c>
      <c r="AY971" s="12" t="s">
        <v>107</v>
      </c>
      <c r="BE971" s="129">
        <f>IF(N971="základní",J971,0)</f>
        <v>434231.1</v>
      </c>
      <c r="BF971" s="129">
        <f>IF(N971="snížená",J971,0)</f>
        <v>0</v>
      </c>
      <c r="BG971" s="129">
        <f>IF(N971="zákl. přenesená",J971,0)</f>
        <v>0</v>
      </c>
      <c r="BH971" s="129">
        <f>IF(N971="sníž. přenesená",J971,0)</f>
        <v>0</v>
      </c>
      <c r="BI971" s="129">
        <f>IF(N971="nulová",J971,0)</f>
        <v>0</v>
      </c>
      <c r="BJ971" s="12" t="s">
        <v>75</v>
      </c>
      <c r="BK971" s="129">
        <f>ROUND(I971*H971,2)</f>
        <v>434231.1</v>
      </c>
      <c r="BL971" s="12" t="s">
        <v>106</v>
      </c>
      <c r="BM971" s="128" t="s">
        <v>1952</v>
      </c>
    </row>
    <row r="972" spans="2:65" s="1" customFormat="1" ht="19.5">
      <c r="B972" s="24"/>
      <c r="D972" s="130" t="s">
        <v>114</v>
      </c>
      <c r="F972" s="131" t="s">
        <v>1951</v>
      </c>
      <c r="L972" s="24"/>
      <c r="M972" s="132"/>
      <c r="T972" s="48"/>
      <c r="AT972" s="12" t="s">
        <v>114</v>
      </c>
      <c r="AU972" s="12" t="s">
        <v>75</v>
      </c>
    </row>
    <row r="973" spans="2:65" s="1" customFormat="1" ht="33" customHeight="1">
      <c r="B973" s="117"/>
      <c r="C973" s="118" t="s">
        <v>1953</v>
      </c>
      <c r="D973" s="118" t="s">
        <v>108</v>
      </c>
      <c r="E973" s="119" t="s">
        <v>1954</v>
      </c>
      <c r="F973" s="120" t="s">
        <v>1955</v>
      </c>
      <c r="G973" s="121" t="s">
        <v>128</v>
      </c>
      <c r="H973" s="122">
        <v>3</v>
      </c>
      <c r="I973" s="123">
        <v>9851.84</v>
      </c>
      <c r="J973" s="123">
        <f>ROUND(I973*H973,2)</f>
        <v>29555.52</v>
      </c>
      <c r="K973" s="120" t="s">
        <v>112</v>
      </c>
      <c r="L973" s="24"/>
      <c r="M973" s="124" t="s">
        <v>1</v>
      </c>
      <c r="N973" s="125" t="s">
        <v>35</v>
      </c>
      <c r="O973" s="126">
        <v>3.6240000000000001</v>
      </c>
      <c r="P973" s="126">
        <f>O973*H973</f>
        <v>10.872</v>
      </c>
      <c r="Q973" s="126">
        <v>0</v>
      </c>
      <c r="R973" s="126">
        <f>Q973*H973</f>
        <v>0</v>
      </c>
      <c r="S973" s="126">
        <v>0</v>
      </c>
      <c r="T973" s="127">
        <f>S973*H973</f>
        <v>0</v>
      </c>
      <c r="AR973" s="128" t="s">
        <v>106</v>
      </c>
      <c r="AT973" s="128" t="s">
        <v>108</v>
      </c>
      <c r="AU973" s="128" t="s">
        <v>75</v>
      </c>
      <c r="AY973" s="12" t="s">
        <v>107</v>
      </c>
      <c r="BE973" s="129">
        <f>IF(N973="základní",J973,0)</f>
        <v>29555.52</v>
      </c>
      <c r="BF973" s="129">
        <f>IF(N973="snížená",J973,0)</f>
        <v>0</v>
      </c>
      <c r="BG973" s="129">
        <f>IF(N973="zákl. přenesená",J973,0)</f>
        <v>0</v>
      </c>
      <c r="BH973" s="129">
        <f>IF(N973="sníž. přenesená",J973,0)</f>
        <v>0</v>
      </c>
      <c r="BI973" s="129">
        <f>IF(N973="nulová",J973,0)</f>
        <v>0</v>
      </c>
      <c r="BJ973" s="12" t="s">
        <v>75</v>
      </c>
      <c r="BK973" s="129">
        <f>ROUND(I973*H973,2)</f>
        <v>29555.52</v>
      </c>
      <c r="BL973" s="12" t="s">
        <v>106</v>
      </c>
      <c r="BM973" s="128" t="s">
        <v>1956</v>
      </c>
    </row>
    <row r="974" spans="2:65" s="1" customFormat="1" ht="19.5">
      <c r="B974" s="24"/>
      <c r="D974" s="130" t="s">
        <v>114</v>
      </c>
      <c r="F974" s="131" t="s">
        <v>1955</v>
      </c>
      <c r="L974" s="24"/>
      <c r="M974" s="132"/>
      <c r="T974" s="48"/>
      <c r="AT974" s="12" t="s">
        <v>114</v>
      </c>
      <c r="AU974" s="12" t="s">
        <v>75</v>
      </c>
    </row>
    <row r="975" spans="2:65" s="1" customFormat="1" ht="33" customHeight="1">
      <c r="B975" s="117"/>
      <c r="C975" s="118" t="s">
        <v>1957</v>
      </c>
      <c r="D975" s="118" t="s">
        <v>108</v>
      </c>
      <c r="E975" s="119" t="s">
        <v>1958</v>
      </c>
      <c r="F975" s="120" t="s">
        <v>1959</v>
      </c>
      <c r="G975" s="121" t="s">
        <v>128</v>
      </c>
      <c r="H975" s="122">
        <v>8</v>
      </c>
      <c r="I975" s="123">
        <v>8516.7800000000007</v>
      </c>
      <c r="J975" s="123">
        <f>ROUND(I975*H975,2)</f>
        <v>68134.240000000005</v>
      </c>
      <c r="K975" s="120" t="s">
        <v>112</v>
      </c>
      <c r="L975" s="24"/>
      <c r="M975" s="124" t="s">
        <v>1</v>
      </c>
      <c r="N975" s="125" t="s">
        <v>35</v>
      </c>
      <c r="O975" s="126">
        <v>3.008</v>
      </c>
      <c r="P975" s="126">
        <f>O975*H975</f>
        <v>24.064</v>
      </c>
      <c r="Q975" s="126">
        <v>0</v>
      </c>
      <c r="R975" s="126">
        <f>Q975*H975</f>
        <v>0</v>
      </c>
      <c r="S975" s="126">
        <v>0</v>
      </c>
      <c r="T975" s="127">
        <f>S975*H975</f>
        <v>0</v>
      </c>
      <c r="AR975" s="128" t="s">
        <v>106</v>
      </c>
      <c r="AT975" s="128" t="s">
        <v>108</v>
      </c>
      <c r="AU975" s="128" t="s">
        <v>75</v>
      </c>
      <c r="AY975" s="12" t="s">
        <v>107</v>
      </c>
      <c r="BE975" s="129">
        <f>IF(N975="základní",J975,0)</f>
        <v>68134.240000000005</v>
      </c>
      <c r="BF975" s="129">
        <f>IF(N975="snížená",J975,0)</f>
        <v>0</v>
      </c>
      <c r="BG975" s="129">
        <f>IF(N975="zákl. přenesená",J975,0)</f>
        <v>0</v>
      </c>
      <c r="BH975" s="129">
        <f>IF(N975="sníž. přenesená",J975,0)</f>
        <v>0</v>
      </c>
      <c r="BI975" s="129">
        <f>IF(N975="nulová",J975,0)</f>
        <v>0</v>
      </c>
      <c r="BJ975" s="12" t="s">
        <v>75</v>
      </c>
      <c r="BK975" s="129">
        <f>ROUND(I975*H975,2)</f>
        <v>68134.240000000005</v>
      </c>
      <c r="BL975" s="12" t="s">
        <v>106</v>
      </c>
      <c r="BM975" s="128" t="s">
        <v>1960</v>
      </c>
    </row>
    <row r="976" spans="2:65" s="1" customFormat="1" ht="19.5">
      <c r="B976" s="24"/>
      <c r="D976" s="130" t="s">
        <v>114</v>
      </c>
      <c r="F976" s="131" t="s">
        <v>1959</v>
      </c>
      <c r="L976" s="24"/>
      <c r="M976" s="132"/>
      <c r="T976" s="48"/>
      <c r="AT976" s="12" t="s">
        <v>114</v>
      </c>
      <c r="AU976" s="12" t="s">
        <v>75</v>
      </c>
    </row>
    <row r="977" spans="2:65" s="1" customFormat="1" ht="33" customHeight="1">
      <c r="B977" s="117"/>
      <c r="C977" s="118" t="s">
        <v>1961</v>
      </c>
      <c r="D977" s="118" t="s">
        <v>108</v>
      </c>
      <c r="E977" s="119" t="s">
        <v>1962</v>
      </c>
      <c r="F977" s="120" t="s">
        <v>1963</v>
      </c>
      <c r="G977" s="121" t="s">
        <v>128</v>
      </c>
      <c r="H977" s="122">
        <v>2</v>
      </c>
      <c r="I977" s="123">
        <v>6640.42</v>
      </c>
      <c r="J977" s="123">
        <f>ROUND(I977*H977,2)</f>
        <v>13280.84</v>
      </c>
      <c r="K977" s="120" t="s">
        <v>112</v>
      </c>
      <c r="L977" s="24"/>
      <c r="M977" s="124" t="s">
        <v>1</v>
      </c>
      <c r="N977" s="125" t="s">
        <v>35</v>
      </c>
      <c r="O977" s="126">
        <v>2.379</v>
      </c>
      <c r="P977" s="126">
        <f>O977*H977</f>
        <v>4.758</v>
      </c>
      <c r="Q977" s="126">
        <v>0</v>
      </c>
      <c r="R977" s="126">
        <f>Q977*H977</f>
        <v>0</v>
      </c>
      <c r="S977" s="126">
        <v>0</v>
      </c>
      <c r="T977" s="127">
        <f>S977*H977</f>
        <v>0</v>
      </c>
      <c r="AR977" s="128" t="s">
        <v>106</v>
      </c>
      <c r="AT977" s="128" t="s">
        <v>108</v>
      </c>
      <c r="AU977" s="128" t="s">
        <v>75</v>
      </c>
      <c r="AY977" s="12" t="s">
        <v>107</v>
      </c>
      <c r="BE977" s="129">
        <f>IF(N977="základní",J977,0)</f>
        <v>13280.84</v>
      </c>
      <c r="BF977" s="129">
        <f>IF(N977="snížená",J977,0)</f>
        <v>0</v>
      </c>
      <c r="BG977" s="129">
        <f>IF(N977="zákl. přenesená",J977,0)</f>
        <v>0</v>
      </c>
      <c r="BH977" s="129">
        <f>IF(N977="sníž. přenesená",J977,0)</f>
        <v>0</v>
      </c>
      <c r="BI977" s="129">
        <f>IF(N977="nulová",J977,0)</f>
        <v>0</v>
      </c>
      <c r="BJ977" s="12" t="s">
        <v>75</v>
      </c>
      <c r="BK977" s="129">
        <f>ROUND(I977*H977,2)</f>
        <v>13280.84</v>
      </c>
      <c r="BL977" s="12" t="s">
        <v>106</v>
      </c>
      <c r="BM977" s="128" t="s">
        <v>1964</v>
      </c>
    </row>
    <row r="978" spans="2:65" s="1" customFormat="1" ht="19.5">
      <c r="B978" s="24"/>
      <c r="D978" s="130" t="s">
        <v>114</v>
      </c>
      <c r="F978" s="131" t="s">
        <v>1963</v>
      </c>
      <c r="L978" s="24"/>
      <c r="M978" s="132"/>
      <c r="T978" s="48"/>
      <c r="AT978" s="12" t="s">
        <v>114</v>
      </c>
      <c r="AU978" s="12" t="s">
        <v>75</v>
      </c>
    </row>
    <row r="979" spans="2:65" s="1" customFormat="1" ht="21.75" customHeight="1">
      <c r="B979" s="117"/>
      <c r="C979" s="118" t="s">
        <v>1965</v>
      </c>
      <c r="D979" s="118" t="s">
        <v>108</v>
      </c>
      <c r="E979" s="119" t="s">
        <v>1966</v>
      </c>
      <c r="F979" s="120" t="s">
        <v>1967</v>
      </c>
      <c r="G979" s="121" t="s">
        <v>128</v>
      </c>
      <c r="H979" s="122">
        <v>52</v>
      </c>
      <c r="I979" s="123">
        <v>2091.9899999999998</v>
      </c>
      <c r="J979" s="123">
        <f>ROUND(I979*H979,2)</f>
        <v>108783.48</v>
      </c>
      <c r="K979" s="120" t="s">
        <v>112</v>
      </c>
      <c r="L979" s="24"/>
      <c r="M979" s="124" t="s">
        <v>1</v>
      </c>
      <c r="N979" s="125" t="s">
        <v>35</v>
      </c>
      <c r="O979" s="126">
        <v>0.79600000000000004</v>
      </c>
      <c r="P979" s="126">
        <f>O979*H979</f>
        <v>41.392000000000003</v>
      </c>
      <c r="Q979" s="126">
        <v>0</v>
      </c>
      <c r="R979" s="126">
        <f>Q979*H979</f>
        <v>0</v>
      </c>
      <c r="S979" s="126">
        <v>0</v>
      </c>
      <c r="T979" s="127">
        <f>S979*H979</f>
        <v>0</v>
      </c>
      <c r="AR979" s="128" t="s">
        <v>106</v>
      </c>
      <c r="AT979" s="128" t="s">
        <v>108</v>
      </c>
      <c r="AU979" s="128" t="s">
        <v>75</v>
      </c>
      <c r="AY979" s="12" t="s">
        <v>107</v>
      </c>
      <c r="BE979" s="129">
        <f>IF(N979="základní",J979,0)</f>
        <v>108783.48</v>
      </c>
      <c r="BF979" s="129">
        <f>IF(N979="snížená",J979,0)</f>
        <v>0</v>
      </c>
      <c r="BG979" s="129">
        <f>IF(N979="zákl. přenesená",J979,0)</f>
        <v>0</v>
      </c>
      <c r="BH979" s="129">
        <f>IF(N979="sníž. přenesená",J979,0)</f>
        <v>0</v>
      </c>
      <c r="BI979" s="129">
        <f>IF(N979="nulová",J979,0)</f>
        <v>0</v>
      </c>
      <c r="BJ979" s="12" t="s">
        <v>75</v>
      </c>
      <c r="BK979" s="129">
        <f>ROUND(I979*H979,2)</f>
        <v>108783.48</v>
      </c>
      <c r="BL979" s="12" t="s">
        <v>106</v>
      </c>
      <c r="BM979" s="128" t="s">
        <v>1968</v>
      </c>
    </row>
    <row r="980" spans="2:65" s="1" customFormat="1" ht="11.25">
      <c r="B980" s="24"/>
      <c r="D980" s="130" t="s">
        <v>114</v>
      </c>
      <c r="F980" s="131" t="s">
        <v>1967</v>
      </c>
      <c r="L980" s="24"/>
      <c r="M980" s="132"/>
      <c r="T980" s="48"/>
      <c r="AT980" s="12" t="s">
        <v>114</v>
      </c>
      <c r="AU980" s="12" t="s">
        <v>75</v>
      </c>
    </row>
    <row r="981" spans="2:65" s="1" customFormat="1" ht="24.2" customHeight="1">
      <c r="B981" s="117"/>
      <c r="C981" s="118" t="s">
        <v>1969</v>
      </c>
      <c r="D981" s="118" t="s">
        <v>108</v>
      </c>
      <c r="E981" s="119" t="s">
        <v>1970</v>
      </c>
      <c r="F981" s="120" t="s">
        <v>1971</v>
      </c>
      <c r="G981" s="121" t="s">
        <v>128</v>
      </c>
      <c r="H981" s="122">
        <v>15</v>
      </c>
      <c r="I981" s="123">
        <v>3170.04</v>
      </c>
      <c r="J981" s="123">
        <f>ROUND(I981*H981,2)</f>
        <v>47550.6</v>
      </c>
      <c r="K981" s="120" t="s">
        <v>112</v>
      </c>
      <c r="L981" s="24"/>
      <c r="M981" s="124" t="s">
        <v>1</v>
      </c>
      <c r="N981" s="125" t="s">
        <v>35</v>
      </c>
      <c r="O981" s="126">
        <v>0.89800000000000002</v>
      </c>
      <c r="P981" s="126">
        <f>O981*H981</f>
        <v>13.47</v>
      </c>
      <c r="Q981" s="126">
        <v>0</v>
      </c>
      <c r="R981" s="126">
        <f>Q981*H981</f>
        <v>0</v>
      </c>
      <c r="S981" s="126">
        <v>0</v>
      </c>
      <c r="T981" s="127">
        <f>S981*H981</f>
        <v>0</v>
      </c>
      <c r="AR981" s="128" t="s">
        <v>106</v>
      </c>
      <c r="AT981" s="128" t="s">
        <v>108</v>
      </c>
      <c r="AU981" s="128" t="s">
        <v>75</v>
      </c>
      <c r="AY981" s="12" t="s">
        <v>107</v>
      </c>
      <c r="BE981" s="129">
        <f>IF(N981="základní",J981,0)</f>
        <v>47550.6</v>
      </c>
      <c r="BF981" s="129">
        <f>IF(N981="snížená",J981,0)</f>
        <v>0</v>
      </c>
      <c r="BG981" s="129">
        <f>IF(N981="zákl. přenesená",J981,0)</f>
        <v>0</v>
      </c>
      <c r="BH981" s="129">
        <f>IF(N981="sníž. přenesená",J981,0)</f>
        <v>0</v>
      </c>
      <c r="BI981" s="129">
        <f>IF(N981="nulová",J981,0)</f>
        <v>0</v>
      </c>
      <c r="BJ981" s="12" t="s">
        <v>75</v>
      </c>
      <c r="BK981" s="129">
        <f>ROUND(I981*H981,2)</f>
        <v>47550.6</v>
      </c>
      <c r="BL981" s="12" t="s">
        <v>106</v>
      </c>
      <c r="BM981" s="128" t="s">
        <v>1972</v>
      </c>
    </row>
    <row r="982" spans="2:65" s="1" customFormat="1" ht="19.5">
      <c r="B982" s="24"/>
      <c r="D982" s="130" t="s">
        <v>114</v>
      </c>
      <c r="F982" s="131" t="s">
        <v>1971</v>
      </c>
      <c r="L982" s="24"/>
      <c r="M982" s="132"/>
      <c r="T982" s="48"/>
      <c r="AT982" s="12" t="s">
        <v>114</v>
      </c>
      <c r="AU982" s="12" t="s">
        <v>75</v>
      </c>
    </row>
    <row r="983" spans="2:65" s="1" customFormat="1" ht="24.2" customHeight="1">
      <c r="B983" s="117"/>
      <c r="C983" s="118" t="s">
        <v>1973</v>
      </c>
      <c r="D983" s="118" t="s">
        <v>108</v>
      </c>
      <c r="E983" s="119" t="s">
        <v>1974</v>
      </c>
      <c r="F983" s="120" t="s">
        <v>1975</v>
      </c>
      <c r="G983" s="121" t="s">
        <v>128</v>
      </c>
      <c r="H983" s="122">
        <v>6</v>
      </c>
      <c r="I983" s="123">
        <v>773.23</v>
      </c>
      <c r="J983" s="123">
        <f>ROUND(I983*H983,2)</f>
        <v>4639.38</v>
      </c>
      <c r="K983" s="120" t="s">
        <v>112</v>
      </c>
      <c r="L983" s="24"/>
      <c r="M983" s="124" t="s">
        <v>1</v>
      </c>
      <c r="N983" s="125" t="s">
        <v>35</v>
      </c>
      <c r="O983" s="126">
        <v>0.26200000000000001</v>
      </c>
      <c r="P983" s="126">
        <f>O983*H983</f>
        <v>1.5720000000000001</v>
      </c>
      <c r="Q983" s="126">
        <v>0</v>
      </c>
      <c r="R983" s="126">
        <f>Q983*H983</f>
        <v>0</v>
      </c>
      <c r="S983" s="126">
        <v>0</v>
      </c>
      <c r="T983" s="127">
        <f>S983*H983</f>
        <v>0</v>
      </c>
      <c r="AR983" s="128" t="s">
        <v>106</v>
      </c>
      <c r="AT983" s="128" t="s">
        <v>108</v>
      </c>
      <c r="AU983" s="128" t="s">
        <v>75</v>
      </c>
      <c r="AY983" s="12" t="s">
        <v>107</v>
      </c>
      <c r="BE983" s="129">
        <f>IF(N983="základní",J983,0)</f>
        <v>4639.38</v>
      </c>
      <c r="BF983" s="129">
        <f>IF(N983="snížená",J983,0)</f>
        <v>0</v>
      </c>
      <c r="BG983" s="129">
        <f>IF(N983="zákl. přenesená",J983,0)</f>
        <v>0</v>
      </c>
      <c r="BH983" s="129">
        <f>IF(N983="sníž. přenesená",J983,0)</f>
        <v>0</v>
      </c>
      <c r="BI983" s="129">
        <f>IF(N983="nulová",J983,0)</f>
        <v>0</v>
      </c>
      <c r="BJ983" s="12" t="s">
        <v>75</v>
      </c>
      <c r="BK983" s="129">
        <f>ROUND(I983*H983,2)</f>
        <v>4639.38</v>
      </c>
      <c r="BL983" s="12" t="s">
        <v>106</v>
      </c>
      <c r="BM983" s="128" t="s">
        <v>1976</v>
      </c>
    </row>
    <row r="984" spans="2:65" s="1" customFormat="1" ht="19.5">
      <c r="B984" s="24"/>
      <c r="D984" s="130" t="s">
        <v>114</v>
      </c>
      <c r="F984" s="131" t="s">
        <v>1975</v>
      </c>
      <c r="L984" s="24"/>
      <c r="M984" s="132"/>
      <c r="T984" s="48"/>
      <c r="AT984" s="12" t="s">
        <v>114</v>
      </c>
      <c r="AU984" s="12" t="s">
        <v>75</v>
      </c>
    </row>
    <row r="985" spans="2:65" s="1" customFormat="1" ht="24.2" customHeight="1">
      <c r="B985" s="117"/>
      <c r="C985" s="118" t="s">
        <v>1977</v>
      </c>
      <c r="D985" s="118" t="s">
        <v>108</v>
      </c>
      <c r="E985" s="119" t="s">
        <v>1978</v>
      </c>
      <c r="F985" s="120" t="s">
        <v>1979</v>
      </c>
      <c r="G985" s="121" t="s">
        <v>128</v>
      </c>
      <c r="H985" s="122">
        <v>5</v>
      </c>
      <c r="I985" s="123">
        <v>5020.3100000000004</v>
      </c>
      <c r="J985" s="123">
        <f>ROUND(I985*H985,2)</f>
        <v>25101.55</v>
      </c>
      <c r="K985" s="120" t="s">
        <v>112</v>
      </c>
      <c r="L985" s="24"/>
      <c r="M985" s="124" t="s">
        <v>1</v>
      </c>
      <c r="N985" s="125" t="s">
        <v>35</v>
      </c>
      <c r="O985" s="126">
        <v>2.0510000000000002</v>
      </c>
      <c r="P985" s="126">
        <f>O985*H985</f>
        <v>10.255000000000001</v>
      </c>
      <c r="Q985" s="126">
        <v>0</v>
      </c>
      <c r="R985" s="126">
        <f>Q985*H985</f>
        <v>0</v>
      </c>
      <c r="S985" s="126">
        <v>0</v>
      </c>
      <c r="T985" s="127">
        <f>S985*H985</f>
        <v>0</v>
      </c>
      <c r="AR985" s="128" t="s">
        <v>106</v>
      </c>
      <c r="AT985" s="128" t="s">
        <v>108</v>
      </c>
      <c r="AU985" s="128" t="s">
        <v>75</v>
      </c>
      <c r="AY985" s="12" t="s">
        <v>107</v>
      </c>
      <c r="BE985" s="129">
        <f>IF(N985="základní",J985,0)</f>
        <v>25101.55</v>
      </c>
      <c r="BF985" s="129">
        <f>IF(N985="snížená",J985,0)</f>
        <v>0</v>
      </c>
      <c r="BG985" s="129">
        <f>IF(N985="zákl. přenesená",J985,0)</f>
        <v>0</v>
      </c>
      <c r="BH985" s="129">
        <f>IF(N985="sníž. přenesená",J985,0)</f>
        <v>0</v>
      </c>
      <c r="BI985" s="129">
        <f>IF(N985="nulová",J985,0)</f>
        <v>0</v>
      </c>
      <c r="BJ985" s="12" t="s">
        <v>75</v>
      </c>
      <c r="BK985" s="129">
        <f>ROUND(I985*H985,2)</f>
        <v>25101.55</v>
      </c>
      <c r="BL985" s="12" t="s">
        <v>106</v>
      </c>
      <c r="BM985" s="128" t="s">
        <v>1980</v>
      </c>
    </row>
    <row r="986" spans="2:65" s="1" customFormat="1" ht="19.5">
      <c r="B986" s="24"/>
      <c r="D986" s="130" t="s">
        <v>114</v>
      </c>
      <c r="F986" s="131" t="s">
        <v>1979</v>
      </c>
      <c r="L986" s="24"/>
      <c r="M986" s="132"/>
      <c r="T986" s="48"/>
      <c r="AT986" s="12" t="s">
        <v>114</v>
      </c>
      <c r="AU986" s="12" t="s">
        <v>75</v>
      </c>
    </row>
    <row r="987" spans="2:65" s="1" customFormat="1" ht="24.2" customHeight="1">
      <c r="B987" s="117"/>
      <c r="C987" s="118" t="s">
        <v>1981</v>
      </c>
      <c r="D987" s="118" t="s">
        <v>108</v>
      </c>
      <c r="E987" s="119" t="s">
        <v>1982</v>
      </c>
      <c r="F987" s="120" t="s">
        <v>1983</v>
      </c>
      <c r="G987" s="121" t="s">
        <v>128</v>
      </c>
      <c r="H987" s="122">
        <v>3</v>
      </c>
      <c r="I987" s="123">
        <v>3612.76</v>
      </c>
      <c r="J987" s="123">
        <f>ROUND(I987*H987,2)</f>
        <v>10838.28</v>
      </c>
      <c r="K987" s="120" t="s">
        <v>112</v>
      </c>
      <c r="L987" s="24"/>
      <c r="M987" s="124" t="s">
        <v>1</v>
      </c>
      <c r="N987" s="125" t="s">
        <v>35</v>
      </c>
      <c r="O987" s="126">
        <v>1.371</v>
      </c>
      <c r="P987" s="126">
        <f>O987*H987</f>
        <v>4.1129999999999995</v>
      </c>
      <c r="Q987" s="126">
        <v>0</v>
      </c>
      <c r="R987" s="126">
        <f>Q987*H987</f>
        <v>0</v>
      </c>
      <c r="S987" s="126">
        <v>0</v>
      </c>
      <c r="T987" s="127">
        <f>S987*H987</f>
        <v>0</v>
      </c>
      <c r="AR987" s="128" t="s">
        <v>106</v>
      </c>
      <c r="AT987" s="128" t="s">
        <v>108</v>
      </c>
      <c r="AU987" s="128" t="s">
        <v>75</v>
      </c>
      <c r="AY987" s="12" t="s">
        <v>107</v>
      </c>
      <c r="BE987" s="129">
        <f>IF(N987="základní",J987,0)</f>
        <v>10838.28</v>
      </c>
      <c r="BF987" s="129">
        <f>IF(N987="snížená",J987,0)</f>
        <v>0</v>
      </c>
      <c r="BG987" s="129">
        <f>IF(N987="zákl. přenesená",J987,0)</f>
        <v>0</v>
      </c>
      <c r="BH987" s="129">
        <f>IF(N987="sníž. přenesená",J987,0)</f>
        <v>0</v>
      </c>
      <c r="BI987" s="129">
        <f>IF(N987="nulová",J987,0)</f>
        <v>0</v>
      </c>
      <c r="BJ987" s="12" t="s">
        <v>75</v>
      </c>
      <c r="BK987" s="129">
        <f>ROUND(I987*H987,2)</f>
        <v>10838.28</v>
      </c>
      <c r="BL987" s="12" t="s">
        <v>106</v>
      </c>
      <c r="BM987" s="128" t="s">
        <v>1984</v>
      </c>
    </row>
    <row r="988" spans="2:65" s="1" customFormat="1" ht="19.5">
      <c r="B988" s="24"/>
      <c r="D988" s="130" t="s">
        <v>114</v>
      </c>
      <c r="F988" s="131" t="s">
        <v>1983</v>
      </c>
      <c r="L988" s="24"/>
      <c r="M988" s="132"/>
      <c r="T988" s="48"/>
      <c r="AT988" s="12" t="s">
        <v>114</v>
      </c>
      <c r="AU988" s="12" t="s">
        <v>75</v>
      </c>
    </row>
    <row r="989" spans="2:65" s="1" customFormat="1" ht="24.2" customHeight="1">
      <c r="B989" s="117"/>
      <c r="C989" s="118" t="s">
        <v>1985</v>
      </c>
      <c r="D989" s="118" t="s">
        <v>108</v>
      </c>
      <c r="E989" s="119" t="s">
        <v>1986</v>
      </c>
      <c r="F989" s="120" t="s">
        <v>1987</v>
      </c>
      <c r="G989" s="121" t="s">
        <v>128</v>
      </c>
      <c r="H989" s="122">
        <v>1</v>
      </c>
      <c r="I989" s="123">
        <v>8808.7000000000007</v>
      </c>
      <c r="J989" s="123">
        <f>ROUND(I989*H989,2)</f>
        <v>8808.7000000000007</v>
      </c>
      <c r="K989" s="120" t="s">
        <v>112</v>
      </c>
      <c r="L989" s="24"/>
      <c r="M989" s="124" t="s">
        <v>1</v>
      </c>
      <c r="N989" s="125" t="s">
        <v>35</v>
      </c>
      <c r="O989" s="126">
        <v>4.01</v>
      </c>
      <c r="P989" s="126">
        <f>O989*H989</f>
        <v>4.01</v>
      </c>
      <c r="Q989" s="126">
        <v>0</v>
      </c>
      <c r="R989" s="126">
        <f>Q989*H989</f>
        <v>0</v>
      </c>
      <c r="S989" s="126">
        <v>0</v>
      </c>
      <c r="T989" s="127">
        <f>S989*H989</f>
        <v>0</v>
      </c>
      <c r="AR989" s="128" t="s">
        <v>106</v>
      </c>
      <c r="AT989" s="128" t="s">
        <v>108</v>
      </c>
      <c r="AU989" s="128" t="s">
        <v>75</v>
      </c>
      <c r="AY989" s="12" t="s">
        <v>107</v>
      </c>
      <c r="BE989" s="129">
        <f>IF(N989="základní",J989,0)</f>
        <v>8808.7000000000007</v>
      </c>
      <c r="BF989" s="129">
        <f>IF(N989="snížená",J989,0)</f>
        <v>0</v>
      </c>
      <c r="BG989" s="129">
        <f>IF(N989="zákl. přenesená",J989,0)</f>
        <v>0</v>
      </c>
      <c r="BH989" s="129">
        <f>IF(N989="sníž. přenesená",J989,0)</f>
        <v>0</v>
      </c>
      <c r="BI989" s="129">
        <f>IF(N989="nulová",J989,0)</f>
        <v>0</v>
      </c>
      <c r="BJ989" s="12" t="s">
        <v>75</v>
      </c>
      <c r="BK989" s="129">
        <f>ROUND(I989*H989,2)</f>
        <v>8808.7000000000007</v>
      </c>
      <c r="BL989" s="12" t="s">
        <v>106</v>
      </c>
      <c r="BM989" s="128" t="s">
        <v>1988</v>
      </c>
    </row>
    <row r="990" spans="2:65" s="1" customFormat="1" ht="19.5">
      <c r="B990" s="24"/>
      <c r="D990" s="130" t="s">
        <v>114</v>
      </c>
      <c r="F990" s="131" t="s">
        <v>1987</v>
      </c>
      <c r="L990" s="24"/>
      <c r="M990" s="132"/>
      <c r="T990" s="48"/>
      <c r="AT990" s="12" t="s">
        <v>114</v>
      </c>
      <c r="AU990" s="12" t="s">
        <v>75</v>
      </c>
    </row>
    <row r="991" spans="2:65" s="1" customFormat="1" ht="24.2" customHeight="1">
      <c r="B991" s="117"/>
      <c r="C991" s="118" t="s">
        <v>1989</v>
      </c>
      <c r="D991" s="118" t="s">
        <v>108</v>
      </c>
      <c r="E991" s="119" t="s">
        <v>1990</v>
      </c>
      <c r="F991" s="120" t="s">
        <v>1991</v>
      </c>
      <c r="G991" s="121" t="s">
        <v>111</v>
      </c>
      <c r="H991" s="122">
        <v>15893</v>
      </c>
      <c r="I991" s="123">
        <v>38.79</v>
      </c>
      <c r="J991" s="123">
        <f>ROUND(I991*H991,2)</f>
        <v>616489.47</v>
      </c>
      <c r="K991" s="120" t="s">
        <v>112</v>
      </c>
      <c r="L991" s="24"/>
      <c r="M991" s="124" t="s">
        <v>1</v>
      </c>
      <c r="N991" s="125" t="s">
        <v>35</v>
      </c>
      <c r="O991" s="126">
        <v>1.9E-2</v>
      </c>
      <c r="P991" s="126">
        <f>O991*H991</f>
        <v>301.96699999999998</v>
      </c>
      <c r="Q991" s="126">
        <v>0</v>
      </c>
      <c r="R991" s="126">
        <f>Q991*H991</f>
        <v>0</v>
      </c>
      <c r="S991" s="126">
        <v>0</v>
      </c>
      <c r="T991" s="127">
        <f>S991*H991</f>
        <v>0</v>
      </c>
      <c r="AR991" s="128" t="s">
        <v>106</v>
      </c>
      <c r="AT991" s="128" t="s">
        <v>108</v>
      </c>
      <c r="AU991" s="128" t="s">
        <v>75</v>
      </c>
      <c r="AY991" s="12" t="s">
        <v>107</v>
      </c>
      <c r="BE991" s="129">
        <f>IF(N991="základní",J991,0)</f>
        <v>616489.47</v>
      </c>
      <c r="BF991" s="129">
        <f>IF(N991="snížená",J991,0)</f>
        <v>0</v>
      </c>
      <c r="BG991" s="129">
        <f>IF(N991="zákl. přenesená",J991,0)</f>
        <v>0</v>
      </c>
      <c r="BH991" s="129">
        <f>IF(N991="sníž. přenesená",J991,0)</f>
        <v>0</v>
      </c>
      <c r="BI991" s="129">
        <f>IF(N991="nulová",J991,0)</f>
        <v>0</v>
      </c>
      <c r="BJ991" s="12" t="s">
        <v>75</v>
      </c>
      <c r="BK991" s="129">
        <f>ROUND(I991*H991,2)</f>
        <v>616489.47</v>
      </c>
      <c r="BL991" s="12" t="s">
        <v>106</v>
      </c>
      <c r="BM991" s="128" t="s">
        <v>1992</v>
      </c>
    </row>
    <row r="992" spans="2:65" s="1" customFormat="1" ht="19.5">
      <c r="B992" s="24"/>
      <c r="D992" s="130" t="s">
        <v>114</v>
      </c>
      <c r="F992" s="131" t="s">
        <v>1991</v>
      </c>
      <c r="L992" s="24"/>
      <c r="M992" s="132"/>
      <c r="T992" s="48"/>
      <c r="AT992" s="12" t="s">
        <v>114</v>
      </c>
      <c r="AU992" s="12" t="s">
        <v>75</v>
      </c>
    </row>
    <row r="993" spans="2:65" s="1" customFormat="1" ht="16.5" customHeight="1">
      <c r="B993" s="117"/>
      <c r="C993" s="118" t="s">
        <v>1993</v>
      </c>
      <c r="D993" s="118" t="s">
        <v>108</v>
      </c>
      <c r="E993" s="119" t="s">
        <v>1994</v>
      </c>
      <c r="F993" s="120" t="s">
        <v>1995</v>
      </c>
      <c r="G993" s="121" t="s">
        <v>128</v>
      </c>
      <c r="H993" s="122">
        <v>13</v>
      </c>
      <c r="I993" s="123">
        <v>2395.33</v>
      </c>
      <c r="J993" s="123">
        <f>ROUND(I993*H993,2)</f>
        <v>31139.29</v>
      </c>
      <c r="K993" s="120" t="s">
        <v>112</v>
      </c>
      <c r="L993" s="24"/>
      <c r="M993" s="124" t="s">
        <v>1</v>
      </c>
      <c r="N993" s="125" t="s">
        <v>35</v>
      </c>
      <c r="O993" s="126">
        <v>2.1019999999999999</v>
      </c>
      <c r="P993" s="126">
        <f>O993*H993</f>
        <v>27.325999999999997</v>
      </c>
      <c r="Q993" s="126">
        <v>0</v>
      </c>
      <c r="R993" s="126">
        <f>Q993*H993</f>
        <v>0</v>
      </c>
      <c r="S993" s="126">
        <v>0</v>
      </c>
      <c r="T993" s="127">
        <f>S993*H993</f>
        <v>0</v>
      </c>
      <c r="AR993" s="128" t="s">
        <v>106</v>
      </c>
      <c r="AT993" s="128" t="s">
        <v>108</v>
      </c>
      <c r="AU993" s="128" t="s">
        <v>75</v>
      </c>
      <c r="AY993" s="12" t="s">
        <v>107</v>
      </c>
      <c r="BE993" s="129">
        <f>IF(N993="základní",J993,0)</f>
        <v>31139.29</v>
      </c>
      <c r="BF993" s="129">
        <f>IF(N993="snížená",J993,0)</f>
        <v>0</v>
      </c>
      <c r="BG993" s="129">
        <f>IF(N993="zákl. přenesená",J993,0)</f>
        <v>0</v>
      </c>
      <c r="BH993" s="129">
        <f>IF(N993="sníž. přenesená",J993,0)</f>
        <v>0</v>
      </c>
      <c r="BI993" s="129">
        <f>IF(N993="nulová",J993,0)</f>
        <v>0</v>
      </c>
      <c r="BJ993" s="12" t="s">
        <v>75</v>
      </c>
      <c r="BK993" s="129">
        <f>ROUND(I993*H993,2)</f>
        <v>31139.29</v>
      </c>
      <c r="BL993" s="12" t="s">
        <v>106</v>
      </c>
      <c r="BM993" s="128" t="s">
        <v>1996</v>
      </c>
    </row>
    <row r="994" spans="2:65" s="1" customFormat="1" ht="11.25">
      <c r="B994" s="24"/>
      <c r="D994" s="130" t="s">
        <v>114</v>
      </c>
      <c r="F994" s="131" t="s">
        <v>1995</v>
      </c>
      <c r="L994" s="24"/>
      <c r="M994" s="132"/>
      <c r="T994" s="48"/>
      <c r="AT994" s="12" t="s">
        <v>114</v>
      </c>
      <c r="AU994" s="12" t="s">
        <v>75</v>
      </c>
    </row>
    <row r="995" spans="2:65" s="1" customFormat="1" ht="16.5" customHeight="1">
      <c r="B995" s="117"/>
      <c r="C995" s="118" t="s">
        <v>1997</v>
      </c>
      <c r="D995" s="118" t="s">
        <v>108</v>
      </c>
      <c r="E995" s="119" t="s">
        <v>1998</v>
      </c>
      <c r="F995" s="120" t="s">
        <v>1999</v>
      </c>
      <c r="G995" s="121" t="s">
        <v>128</v>
      </c>
      <c r="H995" s="122">
        <v>3</v>
      </c>
      <c r="I995" s="123">
        <v>2365.37</v>
      </c>
      <c r="J995" s="123">
        <f>ROUND(I995*H995,2)</f>
        <v>7096.11</v>
      </c>
      <c r="K995" s="120" t="s">
        <v>112</v>
      </c>
      <c r="L995" s="24"/>
      <c r="M995" s="124" t="s">
        <v>1</v>
      </c>
      <c r="N995" s="125" t="s">
        <v>35</v>
      </c>
      <c r="O995" s="126">
        <v>2.08</v>
      </c>
      <c r="P995" s="126">
        <f>O995*H995</f>
        <v>6.24</v>
      </c>
      <c r="Q995" s="126">
        <v>0</v>
      </c>
      <c r="R995" s="126">
        <f>Q995*H995</f>
        <v>0</v>
      </c>
      <c r="S995" s="126">
        <v>0</v>
      </c>
      <c r="T995" s="127">
        <f>S995*H995</f>
        <v>0</v>
      </c>
      <c r="AR995" s="128" t="s">
        <v>106</v>
      </c>
      <c r="AT995" s="128" t="s">
        <v>108</v>
      </c>
      <c r="AU995" s="128" t="s">
        <v>75</v>
      </c>
      <c r="AY995" s="12" t="s">
        <v>107</v>
      </c>
      <c r="BE995" s="129">
        <f>IF(N995="základní",J995,0)</f>
        <v>7096.11</v>
      </c>
      <c r="BF995" s="129">
        <f>IF(N995="snížená",J995,0)</f>
        <v>0</v>
      </c>
      <c r="BG995" s="129">
        <f>IF(N995="zákl. přenesená",J995,0)</f>
        <v>0</v>
      </c>
      <c r="BH995" s="129">
        <f>IF(N995="sníž. přenesená",J995,0)</f>
        <v>0</v>
      </c>
      <c r="BI995" s="129">
        <f>IF(N995="nulová",J995,0)</f>
        <v>0</v>
      </c>
      <c r="BJ995" s="12" t="s">
        <v>75</v>
      </c>
      <c r="BK995" s="129">
        <f>ROUND(I995*H995,2)</f>
        <v>7096.11</v>
      </c>
      <c r="BL995" s="12" t="s">
        <v>106</v>
      </c>
      <c r="BM995" s="128" t="s">
        <v>2000</v>
      </c>
    </row>
    <row r="996" spans="2:65" s="1" customFormat="1" ht="11.25">
      <c r="B996" s="24"/>
      <c r="D996" s="130" t="s">
        <v>114</v>
      </c>
      <c r="F996" s="131" t="s">
        <v>1999</v>
      </c>
      <c r="L996" s="24"/>
      <c r="M996" s="132"/>
      <c r="T996" s="48"/>
      <c r="AT996" s="12" t="s">
        <v>114</v>
      </c>
      <c r="AU996" s="12" t="s">
        <v>75</v>
      </c>
    </row>
    <row r="997" spans="2:65" s="1" customFormat="1" ht="24.2" customHeight="1">
      <c r="B997" s="117"/>
      <c r="C997" s="118" t="s">
        <v>2001</v>
      </c>
      <c r="D997" s="118" t="s">
        <v>108</v>
      </c>
      <c r="E997" s="119" t="s">
        <v>2002</v>
      </c>
      <c r="F997" s="120" t="s">
        <v>2003</v>
      </c>
      <c r="G997" s="121" t="s">
        <v>128</v>
      </c>
      <c r="H997" s="122">
        <v>14</v>
      </c>
      <c r="I997" s="123">
        <v>27189.64</v>
      </c>
      <c r="J997" s="123">
        <f>ROUND(I997*H997,2)</f>
        <v>380654.96</v>
      </c>
      <c r="K997" s="120" t="s">
        <v>112</v>
      </c>
      <c r="L997" s="24"/>
      <c r="M997" s="124" t="s">
        <v>1</v>
      </c>
      <c r="N997" s="125" t="s">
        <v>35</v>
      </c>
      <c r="O997" s="126">
        <v>12.529</v>
      </c>
      <c r="P997" s="126">
        <f>O997*H997</f>
        <v>175.40600000000001</v>
      </c>
      <c r="Q997" s="126">
        <v>0</v>
      </c>
      <c r="R997" s="126">
        <f>Q997*H997</f>
        <v>0</v>
      </c>
      <c r="S997" s="126">
        <v>0</v>
      </c>
      <c r="T997" s="127">
        <f>S997*H997</f>
        <v>0</v>
      </c>
      <c r="AR997" s="128" t="s">
        <v>106</v>
      </c>
      <c r="AT997" s="128" t="s">
        <v>108</v>
      </c>
      <c r="AU997" s="128" t="s">
        <v>75</v>
      </c>
      <c r="AY997" s="12" t="s">
        <v>107</v>
      </c>
      <c r="BE997" s="129">
        <f>IF(N997="základní",J997,0)</f>
        <v>380654.96</v>
      </c>
      <c r="BF997" s="129">
        <f>IF(N997="snížená",J997,0)</f>
        <v>0</v>
      </c>
      <c r="BG997" s="129">
        <f>IF(N997="zákl. přenesená",J997,0)</f>
        <v>0</v>
      </c>
      <c r="BH997" s="129">
        <f>IF(N997="sníž. přenesená",J997,0)</f>
        <v>0</v>
      </c>
      <c r="BI997" s="129">
        <f>IF(N997="nulová",J997,0)</f>
        <v>0</v>
      </c>
      <c r="BJ997" s="12" t="s">
        <v>75</v>
      </c>
      <c r="BK997" s="129">
        <f>ROUND(I997*H997,2)</f>
        <v>380654.96</v>
      </c>
      <c r="BL997" s="12" t="s">
        <v>106</v>
      </c>
      <c r="BM997" s="128" t="s">
        <v>2004</v>
      </c>
    </row>
    <row r="998" spans="2:65" s="1" customFormat="1" ht="19.5">
      <c r="B998" s="24"/>
      <c r="D998" s="130" t="s">
        <v>114</v>
      </c>
      <c r="F998" s="131" t="s">
        <v>2003</v>
      </c>
      <c r="L998" s="24"/>
      <c r="M998" s="132"/>
      <c r="T998" s="48"/>
      <c r="AT998" s="12" t="s">
        <v>114</v>
      </c>
      <c r="AU998" s="12" t="s">
        <v>75</v>
      </c>
    </row>
    <row r="999" spans="2:65" s="1" customFormat="1" ht="24.2" customHeight="1">
      <c r="B999" s="117"/>
      <c r="C999" s="118" t="s">
        <v>2005</v>
      </c>
      <c r="D999" s="118" t="s">
        <v>108</v>
      </c>
      <c r="E999" s="119" t="s">
        <v>2006</v>
      </c>
      <c r="F999" s="120" t="s">
        <v>2007</v>
      </c>
      <c r="G999" s="121" t="s">
        <v>128</v>
      </c>
      <c r="H999" s="122">
        <v>1</v>
      </c>
      <c r="I999" s="123">
        <v>41858.19</v>
      </c>
      <c r="J999" s="123">
        <f>ROUND(I999*H999,2)</f>
        <v>41858.19</v>
      </c>
      <c r="K999" s="120" t="s">
        <v>112</v>
      </c>
      <c r="L999" s="24"/>
      <c r="M999" s="124" t="s">
        <v>1</v>
      </c>
      <c r="N999" s="125" t="s">
        <v>35</v>
      </c>
      <c r="O999" s="126">
        <v>19.98</v>
      </c>
      <c r="P999" s="126">
        <f>O999*H999</f>
        <v>19.98</v>
      </c>
      <c r="Q999" s="126">
        <v>0</v>
      </c>
      <c r="R999" s="126">
        <f>Q999*H999</f>
        <v>0</v>
      </c>
      <c r="S999" s="126">
        <v>0</v>
      </c>
      <c r="T999" s="127">
        <f>S999*H999</f>
        <v>0</v>
      </c>
      <c r="AR999" s="128" t="s">
        <v>106</v>
      </c>
      <c r="AT999" s="128" t="s">
        <v>108</v>
      </c>
      <c r="AU999" s="128" t="s">
        <v>75</v>
      </c>
      <c r="AY999" s="12" t="s">
        <v>107</v>
      </c>
      <c r="BE999" s="129">
        <f>IF(N999="základní",J999,0)</f>
        <v>41858.19</v>
      </c>
      <c r="BF999" s="129">
        <f>IF(N999="snížená",J999,0)</f>
        <v>0</v>
      </c>
      <c r="BG999" s="129">
        <f>IF(N999="zákl. přenesená",J999,0)</f>
        <v>0</v>
      </c>
      <c r="BH999" s="129">
        <f>IF(N999="sníž. přenesená",J999,0)</f>
        <v>0</v>
      </c>
      <c r="BI999" s="129">
        <f>IF(N999="nulová",J999,0)</f>
        <v>0</v>
      </c>
      <c r="BJ999" s="12" t="s">
        <v>75</v>
      </c>
      <c r="BK999" s="129">
        <f>ROUND(I999*H999,2)</f>
        <v>41858.19</v>
      </c>
      <c r="BL999" s="12" t="s">
        <v>106</v>
      </c>
      <c r="BM999" s="128" t="s">
        <v>2008</v>
      </c>
    </row>
    <row r="1000" spans="2:65" s="1" customFormat="1" ht="19.5">
      <c r="B1000" s="24"/>
      <c r="D1000" s="130" t="s">
        <v>114</v>
      </c>
      <c r="F1000" s="131" t="s">
        <v>2007</v>
      </c>
      <c r="L1000" s="24"/>
      <c r="M1000" s="132"/>
      <c r="T1000" s="48"/>
      <c r="AT1000" s="12" t="s">
        <v>114</v>
      </c>
      <c r="AU1000" s="12" t="s">
        <v>75</v>
      </c>
    </row>
    <row r="1001" spans="2:65" s="1" customFormat="1" ht="24.2" customHeight="1">
      <c r="B1001" s="117"/>
      <c r="C1001" s="118" t="s">
        <v>2009</v>
      </c>
      <c r="D1001" s="118" t="s">
        <v>108</v>
      </c>
      <c r="E1001" s="119" t="s">
        <v>2010</v>
      </c>
      <c r="F1001" s="120" t="s">
        <v>2011</v>
      </c>
      <c r="G1001" s="121" t="s">
        <v>128</v>
      </c>
      <c r="H1001" s="122">
        <v>1</v>
      </c>
      <c r="I1001" s="123">
        <v>5118.01</v>
      </c>
      <c r="J1001" s="123">
        <f>ROUND(I1001*H1001,2)</f>
        <v>5118.01</v>
      </c>
      <c r="K1001" s="120" t="s">
        <v>112</v>
      </c>
      <c r="L1001" s="24"/>
      <c r="M1001" s="124" t="s">
        <v>1</v>
      </c>
      <c r="N1001" s="125" t="s">
        <v>35</v>
      </c>
      <c r="O1001" s="126">
        <v>1.9359999999999999</v>
      </c>
      <c r="P1001" s="126">
        <f>O1001*H1001</f>
        <v>1.9359999999999999</v>
      </c>
      <c r="Q1001" s="126">
        <v>0</v>
      </c>
      <c r="R1001" s="126">
        <f>Q1001*H1001</f>
        <v>0</v>
      </c>
      <c r="S1001" s="126">
        <v>0</v>
      </c>
      <c r="T1001" s="127">
        <f>S1001*H1001</f>
        <v>0</v>
      </c>
      <c r="AR1001" s="128" t="s">
        <v>106</v>
      </c>
      <c r="AT1001" s="128" t="s">
        <v>108</v>
      </c>
      <c r="AU1001" s="128" t="s">
        <v>75</v>
      </c>
      <c r="AY1001" s="12" t="s">
        <v>107</v>
      </c>
      <c r="BE1001" s="129">
        <f>IF(N1001="základní",J1001,0)</f>
        <v>5118.01</v>
      </c>
      <c r="BF1001" s="129">
        <f>IF(N1001="snížená",J1001,0)</f>
        <v>0</v>
      </c>
      <c r="BG1001" s="129">
        <f>IF(N1001="zákl. přenesená",J1001,0)</f>
        <v>0</v>
      </c>
      <c r="BH1001" s="129">
        <f>IF(N1001="sníž. přenesená",J1001,0)</f>
        <v>0</v>
      </c>
      <c r="BI1001" s="129">
        <f>IF(N1001="nulová",J1001,0)</f>
        <v>0</v>
      </c>
      <c r="BJ1001" s="12" t="s">
        <v>75</v>
      </c>
      <c r="BK1001" s="129">
        <f>ROUND(I1001*H1001,2)</f>
        <v>5118.01</v>
      </c>
      <c r="BL1001" s="12" t="s">
        <v>106</v>
      </c>
      <c r="BM1001" s="128" t="s">
        <v>2012</v>
      </c>
    </row>
    <row r="1002" spans="2:65" s="1" customFormat="1" ht="11.25">
      <c r="B1002" s="24"/>
      <c r="D1002" s="130" t="s">
        <v>114</v>
      </c>
      <c r="F1002" s="131" t="s">
        <v>2011</v>
      </c>
      <c r="L1002" s="24"/>
      <c r="M1002" s="132"/>
      <c r="T1002" s="48"/>
      <c r="AT1002" s="12" t="s">
        <v>114</v>
      </c>
      <c r="AU1002" s="12" t="s">
        <v>75</v>
      </c>
    </row>
    <row r="1003" spans="2:65" s="1" customFormat="1" ht="21.75" customHeight="1">
      <c r="B1003" s="117"/>
      <c r="C1003" s="118" t="s">
        <v>2013</v>
      </c>
      <c r="D1003" s="118" t="s">
        <v>108</v>
      </c>
      <c r="E1003" s="119" t="s">
        <v>2014</v>
      </c>
      <c r="F1003" s="120" t="s">
        <v>2015</v>
      </c>
      <c r="G1003" s="121" t="s">
        <v>128</v>
      </c>
      <c r="H1003" s="122">
        <v>18</v>
      </c>
      <c r="I1003" s="123">
        <v>3007</v>
      </c>
      <c r="J1003" s="123">
        <f>ROUND(I1003*H1003,2)</f>
        <v>54126</v>
      </c>
      <c r="K1003" s="120" t="s">
        <v>112</v>
      </c>
      <c r="L1003" s="24"/>
      <c r="M1003" s="124" t="s">
        <v>1</v>
      </c>
      <c r="N1003" s="125" t="s">
        <v>35</v>
      </c>
      <c r="O1003" s="126">
        <v>1.222</v>
      </c>
      <c r="P1003" s="126">
        <f>O1003*H1003</f>
        <v>21.995999999999999</v>
      </c>
      <c r="Q1003" s="126">
        <v>0</v>
      </c>
      <c r="R1003" s="126">
        <f>Q1003*H1003</f>
        <v>0</v>
      </c>
      <c r="S1003" s="126">
        <v>0</v>
      </c>
      <c r="T1003" s="127">
        <f>S1003*H1003</f>
        <v>0</v>
      </c>
      <c r="AR1003" s="128" t="s">
        <v>106</v>
      </c>
      <c r="AT1003" s="128" t="s">
        <v>108</v>
      </c>
      <c r="AU1003" s="128" t="s">
        <v>75</v>
      </c>
      <c r="AY1003" s="12" t="s">
        <v>107</v>
      </c>
      <c r="BE1003" s="129">
        <f>IF(N1003="základní",J1003,0)</f>
        <v>54126</v>
      </c>
      <c r="BF1003" s="129">
        <f>IF(N1003="snížená",J1003,0)</f>
        <v>0</v>
      </c>
      <c r="BG1003" s="129">
        <f>IF(N1003="zákl. přenesená",J1003,0)</f>
        <v>0</v>
      </c>
      <c r="BH1003" s="129">
        <f>IF(N1003="sníž. přenesená",J1003,0)</f>
        <v>0</v>
      </c>
      <c r="BI1003" s="129">
        <f>IF(N1003="nulová",J1003,0)</f>
        <v>0</v>
      </c>
      <c r="BJ1003" s="12" t="s">
        <v>75</v>
      </c>
      <c r="BK1003" s="129">
        <f>ROUND(I1003*H1003,2)</f>
        <v>54126</v>
      </c>
      <c r="BL1003" s="12" t="s">
        <v>106</v>
      </c>
      <c r="BM1003" s="128" t="s">
        <v>2016</v>
      </c>
    </row>
    <row r="1004" spans="2:65" s="1" customFormat="1" ht="11.25">
      <c r="B1004" s="24"/>
      <c r="D1004" s="130" t="s">
        <v>114</v>
      </c>
      <c r="F1004" s="131" t="s">
        <v>2015</v>
      </c>
      <c r="L1004" s="24"/>
      <c r="M1004" s="132"/>
      <c r="T1004" s="48"/>
      <c r="AT1004" s="12" t="s">
        <v>114</v>
      </c>
      <c r="AU1004" s="12" t="s">
        <v>75</v>
      </c>
    </row>
    <row r="1005" spans="2:65" s="1" customFormat="1" ht="21.75" customHeight="1">
      <c r="B1005" s="117"/>
      <c r="C1005" s="118" t="s">
        <v>2017</v>
      </c>
      <c r="D1005" s="118" t="s">
        <v>108</v>
      </c>
      <c r="E1005" s="119" t="s">
        <v>2018</v>
      </c>
      <c r="F1005" s="120" t="s">
        <v>2019</v>
      </c>
      <c r="G1005" s="121" t="s">
        <v>128</v>
      </c>
      <c r="H1005" s="122">
        <v>2</v>
      </c>
      <c r="I1005" s="123">
        <v>6276.5</v>
      </c>
      <c r="J1005" s="123">
        <f>ROUND(I1005*H1005,2)</f>
        <v>12553</v>
      </c>
      <c r="K1005" s="120" t="s">
        <v>112</v>
      </c>
      <c r="L1005" s="24"/>
      <c r="M1005" s="124" t="s">
        <v>1</v>
      </c>
      <c r="N1005" s="125" t="s">
        <v>35</v>
      </c>
      <c r="O1005" s="126">
        <v>2.411</v>
      </c>
      <c r="P1005" s="126">
        <f>O1005*H1005</f>
        <v>4.8220000000000001</v>
      </c>
      <c r="Q1005" s="126">
        <v>0</v>
      </c>
      <c r="R1005" s="126">
        <f>Q1005*H1005</f>
        <v>0</v>
      </c>
      <c r="S1005" s="126">
        <v>0</v>
      </c>
      <c r="T1005" s="127">
        <f>S1005*H1005</f>
        <v>0</v>
      </c>
      <c r="AR1005" s="128" t="s">
        <v>106</v>
      </c>
      <c r="AT1005" s="128" t="s">
        <v>108</v>
      </c>
      <c r="AU1005" s="128" t="s">
        <v>75</v>
      </c>
      <c r="AY1005" s="12" t="s">
        <v>107</v>
      </c>
      <c r="BE1005" s="129">
        <f>IF(N1005="základní",J1005,0)</f>
        <v>12553</v>
      </c>
      <c r="BF1005" s="129">
        <f>IF(N1005="snížená",J1005,0)</f>
        <v>0</v>
      </c>
      <c r="BG1005" s="129">
        <f>IF(N1005="zákl. přenesená",J1005,0)</f>
        <v>0</v>
      </c>
      <c r="BH1005" s="129">
        <f>IF(N1005="sníž. přenesená",J1005,0)</f>
        <v>0</v>
      </c>
      <c r="BI1005" s="129">
        <f>IF(N1005="nulová",J1005,0)</f>
        <v>0</v>
      </c>
      <c r="BJ1005" s="12" t="s">
        <v>75</v>
      </c>
      <c r="BK1005" s="129">
        <f>ROUND(I1005*H1005,2)</f>
        <v>12553</v>
      </c>
      <c r="BL1005" s="12" t="s">
        <v>106</v>
      </c>
      <c r="BM1005" s="128" t="s">
        <v>2020</v>
      </c>
    </row>
    <row r="1006" spans="2:65" s="1" customFormat="1" ht="11.25">
      <c r="B1006" s="24"/>
      <c r="D1006" s="130" t="s">
        <v>114</v>
      </c>
      <c r="F1006" s="131" t="s">
        <v>2019</v>
      </c>
      <c r="L1006" s="24"/>
      <c r="M1006" s="132"/>
      <c r="T1006" s="48"/>
      <c r="AT1006" s="12" t="s">
        <v>114</v>
      </c>
      <c r="AU1006" s="12" t="s">
        <v>75</v>
      </c>
    </row>
    <row r="1007" spans="2:65" s="1" customFormat="1" ht="16.5" customHeight="1">
      <c r="B1007" s="117"/>
      <c r="C1007" s="118" t="s">
        <v>2021</v>
      </c>
      <c r="D1007" s="118" t="s">
        <v>108</v>
      </c>
      <c r="E1007" s="119" t="s">
        <v>2022</v>
      </c>
      <c r="F1007" s="120" t="s">
        <v>2023</v>
      </c>
      <c r="G1007" s="121" t="s">
        <v>128</v>
      </c>
      <c r="H1007" s="122">
        <v>586</v>
      </c>
      <c r="I1007" s="123">
        <v>2115.5300000000002</v>
      </c>
      <c r="J1007" s="123">
        <f>ROUND(I1007*H1007,2)</f>
        <v>1239700.58</v>
      </c>
      <c r="K1007" s="120" t="s">
        <v>112</v>
      </c>
      <c r="L1007" s="24"/>
      <c r="M1007" s="124" t="s">
        <v>1</v>
      </c>
      <c r="N1007" s="125" t="s">
        <v>35</v>
      </c>
      <c r="O1007" s="126">
        <v>0.81200000000000006</v>
      </c>
      <c r="P1007" s="126">
        <f>O1007*H1007</f>
        <v>475.83200000000005</v>
      </c>
      <c r="Q1007" s="126">
        <v>0</v>
      </c>
      <c r="R1007" s="126">
        <f>Q1007*H1007</f>
        <v>0</v>
      </c>
      <c r="S1007" s="126">
        <v>0</v>
      </c>
      <c r="T1007" s="127">
        <f>S1007*H1007</f>
        <v>0</v>
      </c>
      <c r="AR1007" s="128" t="s">
        <v>106</v>
      </c>
      <c r="AT1007" s="128" t="s">
        <v>108</v>
      </c>
      <c r="AU1007" s="128" t="s">
        <v>75</v>
      </c>
      <c r="AY1007" s="12" t="s">
        <v>107</v>
      </c>
      <c r="BE1007" s="129">
        <f>IF(N1007="základní",J1007,0)</f>
        <v>1239700.58</v>
      </c>
      <c r="BF1007" s="129">
        <f>IF(N1007="snížená",J1007,0)</f>
        <v>0</v>
      </c>
      <c r="BG1007" s="129">
        <f>IF(N1007="zákl. přenesená",J1007,0)</f>
        <v>0</v>
      </c>
      <c r="BH1007" s="129">
        <f>IF(N1007="sníž. přenesená",J1007,0)</f>
        <v>0</v>
      </c>
      <c r="BI1007" s="129">
        <f>IF(N1007="nulová",J1007,0)</f>
        <v>0</v>
      </c>
      <c r="BJ1007" s="12" t="s">
        <v>75</v>
      </c>
      <c r="BK1007" s="129">
        <f>ROUND(I1007*H1007,2)</f>
        <v>1239700.58</v>
      </c>
      <c r="BL1007" s="12" t="s">
        <v>106</v>
      </c>
      <c r="BM1007" s="128" t="s">
        <v>2024</v>
      </c>
    </row>
    <row r="1008" spans="2:65" s="1" customFormat="1" ht="11.25">
      <c r="B1008" s="24"/>
      <c r="D1008" s="130" t="s">
        <v>114</v>
      </c>
      <c r="F1008" s="131" t="s">
        <v>2023</v>
      </c>
      <c r="L1008" s="24"/>
      <c r="M1008" s="132"/>
      <c r="T1008" s="48"/>
      <c r="AT1008" s="12" t="s">
        <v>114</v>
      </c>
      <c r="AU1008" s="12" t="s">
        <v>75</v>
      </c>
    </row>
    <row r="1009" spans="2:65" s="1" customFormat="1" ht="16.5" customHeight="1">
      <c r="B1009" s="117"/>
      <c r="C1009" s="118" t="s">
        <v>2025</v>
      </c>
      <c r="D1009" s="118" t="s">
        <v>108</v>
      </c>
      <c r="E1009" s="119" t="s">
        <v>2026</v>
      </c>
      <c r="F1009" s="120" t="s">
        <v>2027</v>
      </c>
      <c r="G1009" s="121" t="s">
        <v>128</v>
      </c>
      <c r="H1009" s="122">
        <v>25</v>
      </c>
      <c r="I1009" s="123">
        <v>2156.73</v>
      </c>
      <c r="J1009" s="123">
        <f>ROUND(I1009*H1009,2)</f>
        <v>53918.25</v>
      </c>
      <c r="K1009" s="120" t="s">
        <v>112</v>
      </c>
      <c r="L1009" s="24"/>
      <c r="M1009" s="124" t="s">
        <v>1</v>
      </c>
      <c r="N1009" s="125" t="s">
        <v>35</v>
      </c>
      <c r="O1009" s="126">
        <v>0.84899999999999998</v>
      </c>
      <c r="P1009" s="126">
        <f>O1009*H1009</f>
        <v>21.224999999999998</v>
      </c>
      <c r="Q1009" s="126">
        <v>0</v>
      </c>
      <c r="R1009" s="126">
        <f>Q1009*H1009</f>
        <v>0</v>
      </c>
      <c r="S1009" s="126">
        <v>0</v>
      </c>
      <c r="T1009" s="127">
        <f>S1009*H1009</f>
        <v>0</v>
      </c>
      <c r="AR1009" s="128" t="s">
        <v>106</v>
      </c>
      <c r="AT1009" s="128" t="s">
        <v>108</v>
      </c>
      <c r="AU1009" s="128" t="s">
        <v>75</v>
      </c>
      <c r="AY1009" s="12" t="s">
        <v>107</v>
      </c>
      <c r="BE1009" s="129">
        <f>IF(N1009="základní",J1009,0)</f>
        <v>53918.25</v>
      </c>
      <c r="BF1009" s="129">
        <f>IF(N1009="snížená",J1009,0)</f>
        <v>0</v>
      </c>
      <c r="BG1009" s="129">
        <f>IF(N1009="zákl. přenesená",J1009,0)</f>
        <v>0</v>
      </c>
      <c r="BH1009" s="129">
        <f>IF(N1009="sníž. přenesená",J1009,0)</f>
        <v>0</v>
      </c>
      <c r="BI1009" s="129">
        <f>IF(N1009="nulová",J1009,0)</f>
        <v>0</v>
      </c>
      <c r="BJ1009" s="12" t="s">
        <v>75</v>
      </c>
      <c r="BK1009" s="129">
        <f>ROUND(I1009*H1009,2)</f>
        <v>53918.25</v>
      </c>
      <c r="BL1009" s="12" t="s">
        <v>106</v>
      </c>
      <c r="BM1009" s="128" t="s">
        <v>2028</v>
      </c>
    </row>
    <row r="1010" spans="2:65" s="1" customFormat="1" ht="11.25">
      <c r="B1010" s="24"/>
      <c r="D1010" s="130" t="s">
        <v>114</v>
      </c>
      <c r="F1010" s="131" t="s">
        <v>2027</v>
      </c>
      <c r="L1010" s="24"/>
      <c r="M1010" s="132"/>
      <c r="T1010" s="48"/>
      <c r="AT1010" s="12" t="s">
        <v>114</v>
      </c>
      <c r="AU1010" s="12" t="s">
        <v>75</v>
      </c>
    </row>
    <row r="1011" spans="2:65" s="1" customFormat="1" ht="24.2" customHeight="1">
      <c r="B1011" s="117"/>
      <c r="C1011" s="118" t="s">
        <v>2029</v>
      </c>
      <c r="D1011" s="118" t="s">
        <v>108</v>
      </c>
      <c r="E1011" s="119" t="s">
        <v>2030</v>
      </c>
      <c r="F1011" s="120" t="s">
        <v>2031</v>
      </c>
      <c r="G1011" s="121" t="s">
        <v>128</v>
      </c>
      <c r="H1011" s="122">
        <v>5</v>
      </c>
      <c r="I1011" s="123">
        <v>872.17</v>
      </c>
      <c r="J1011" s="123">
        <f>ROUND(I1011*H1011,2)</f>
        <v>4360.8500000000004</v>
      </c>
      <c r="K1011" s="120" t="s">
        <v>112</v>
      </c>
      <c r="L1011" s="24"/>
      <c r="M1011" s="124" t="s">
        <v>1</v>
      </c>
      <c r="N1011" s="125" t="s">
        <v>35</v>
      </c>
      <c r="O1011" s="126">
        <v>0.51500000000000001</v>
      </c>
      <c r="P1011" s="126">
        <f>O1011*H1011</f>
        <v>2.5750000000000002</v>
      </c>
      <c r="Q1011" s="126">
        <v>0</v>
      </c>
      <c r="R1011" s="126">
        <f>Q1011*H1011</f>
        <v>0</v>
      </c>
      <c r="S1011" s="126">
        <v>0</v>
      </c>
      <c r="T1011" s="127">
        <f>S1011*H1011</f>
        <v>0</v>
      </c>
      <c r="AR1011" s="128" t="s">
        <v>106</v>
      </c>
      <c r="AT1011" s="128" t="s">
        <v>108</v>
      </c>
      <c r="AU1011" s="128" t="s">
        <v>75</v>
      </c>
      <c r="AY1011" s="12" t="s">
        <v>107</v>
      </c>
      <c r="BE1011" s="129">
        <f>IF(N1011="základní",J1011,0)</f>
        <v>4360.8500000000004</v>
      </c>
      <c r="BF1011" s="129">
        <f>IF(N1011="snížená",J1011,0)</f>
        <v>0</v>
      </c>
      <c r="BG1011" s="129">
        <f>IF(N1011="zákl. přenesená",J1011,0)</f>
        <v>0</v>
      </c>
      <c r="BH1011" s="129">
        <f>IF(N1011="sníž. přenesená",J1011,0)</f>
        <v>0</v>
      </c>
      <c r="BI1011" s="129">
        <f>IF(N1011="nulová",J1011,0)</f>
        <v>0</v>
      </c>
      <c r="BJ1011" s="12" t="s">
        <v>75</v>
      </c>
      <c r="BK1011" s="129">
        <f>ROUND(I1011*H1011,2)</f>
        <v>4360.8500000000004</v>
      </c>
      <c r="BL1011" s="12" t="s">
        <v>106</v>
      </c>
      <c r="BM1011" s="128" t="s">
        <v>2032</v>
      </c>
    </row>
    <row r="1012" spans="2:65" s="1" customFormat="1" ht="19.5">
      <c r="B1012" s="24"/>
      <c r="D1012" s="130" t="s">
        <v>114</v>
      </c>
      <c r="F1012" s="131" t="s">
        <v>2031</v>
      </c>
      <c r="L1012" s="24"/>
      <c r="M1012" s="132"/>
      <c r="T1012" s="48"/>
      <c r="AT1012" s="12" t="s">
        <v>114</v>
      </c>
      <c r="AU1012" s="12" t="s">
        <v>75</v>
      </c>
    </row>
    <row r="1013" spans="2:65" s="1" customFormat="1" ht="16.5" customHeight="1">
      <c r="B1013" s="117"/>
      <c r="C1013" s="118" t="s">
        <v>2033</v>
      </c>
      <c r="D1013" s="118" t="s">
        <v>108</v>
      </c>
      <c r="E1013" s="119" t="s">
        <v>2034</v>
      </c>
      <c r="F1013" s="120" t="s">
        <v>2035</v>
      </c>
      <c r="G1013" s="121" t="s">
        <v>128</v>
      </c>
      <c r="H1013" s="122">
        <v>2</v>
      </c>
      <c r="I1013" s="123">
        <v>7565.68</v>
      </c>
      <c r="J1013" s="123">
        <f>ROUND(I1013*H1013,2)</f>
        <v>15131.36</v>
      </c>
      <c r="K1013" s="120" t="s">
        <v>112</v>
      </c>
      <c r="L1013" s="24"/>
      <c r="M1013" s="124" t="s">
        <v>1</v>
      </c>
      <c r="N1013" s="125" t="s">
        <v>35</v>
      </c>
      <c r="O1013" s="126">
        <v>3.4470000000000001</v>
      </c>
      <c r="P1013" s="126">
        <f>O1013*H1013</f>
        <v>6.8940000000000001</v>
      </c>
      <c r="Q1013" s="126">
        <v>0</v>
      </c>
      <c r="R1013" s="126">
        <f>Q1013*H1013</f>
        <v>0</v>
      </c>
      <c r="S1013" s="126">
        <v>0</v>
      </c>
      <c r="T1013" s="127">
        <f>S1013*H1013</f>
        <v>0</v>
      </c>
      <c r="AR1013" s="128" t="s">
        <v>106</v>
      </c>
      <c r="AT1013" s="128" t="s">
        <v>108</v>
      </c>
      <c r="AU1013" s="128" t="s">
        <v>75</v>
      </c>
      <c r="AY1013" s="12" t="s">
        <v>107</v>
      </c>
      <c r="BE1013" s="129">
        <f>IF(N1013="základní",J1013,0)</f>
        <v>15131.36</v>
      </c>
      <c r="BF1013" s="129">
        <f>IF(N1013="snížená",J1013,0)</f>
        <v>0</v>
      </c>
      <c r="BG1013" s="129">
        <f>IF(N1013="zákl. přenesená",J1013,0)</f>
        <v>0</v>
      </c>
      <c r="BH1013" s="129">
        <f>IF(N1013="sníž. přenesená",J1013,0)</f>
        <v>0</v>
      </c>
      <c r="BI1013" s="129">
        <f>IF(N1013="nulová",J1013,0)</f>
        <v>0</v>
      </c>
      <c r="BJ1013" s="12" t="s">
        <v>75</v>
      </c>
      <c r="BK1013" s="129">
        <f>ROUND(I1013*H1013,2)</f>
        <v>15131.36</v>
      </c>
      <c r="BL1013" s="12" t="s">
        <v>106</v>
      </c>
      <c r="BM1013" s="128" t="s">
        <v>2036</v>
      </c>
    </row>
    <row r="1014" spans="2:65" s="1" customFormat="1" ht="11.25">
      <c r="B1014" s="24"/>
      <c r="D1014" s="130" t="s">
        <v>114</v>
      </c>
      <c r="F1014" s="131" t="s">
        <v>2035</v>
      </c>
      <c r="L1014" s="24"/>
      <c r="M1014" s="132"/>
      <c r="T1014" s="48"/>
      <c r="AT1014" s="12" t="s">
        <v>114</v>
      </c>
      <c r="AU1014" s="12" t="s">
        <v>75</v>
      </c>
    </row>
    <row r="1015" spans="2:65" s="1" customFormat="1" ht="24.2" customHeight="1">
      <c r="B1015" s="117"/>
      <c r="C1015" s="118" t="s">
        <v>2037</v>
      </c>
      <c r="D1015" s="118" t="s">
        <v>108</v>
      </c>
      <c r="E1015" s="119" t="s">
        <v>2038</v>
      </c>
      <c r="F1015" s="120" t="s">
        <v>2039</v>
      </c>
      <c r="G1015" s="121" t="s">
        <v>128</v>
      </c>
      <c r="H1015" s="122">
        <v>1</v>
      </c>
      <c r="I1015" s="123">
        <v>2931.67</v>
      </c>
      <c r="J1015" s="123">
        <f>ROUND(I1015*H1015,2)</f>
        <v>2931.67</v>
      </c>
      <c r="K1015" s="120" t="s">
        <v>112</v>
      </c>
      <c r="L1015" s="24"/>
      <c r="M1015" s="124" t="s">
        <v>1</v>
      </c>
      <c r="N1015" s="125" t="s">
        <v>35</v>
      </c>
      <c r="O1015" s="126">
        <v>1.7030000000000001</v>
      </c>
      <c r="P1015" s="126">
        <f>O1015*H1015</f>
        <v>1.7030000000000001</v>
      </c>
      <c r="Q1015" s="126">
        <v>0</v>
      </c>
      <c r="R1015" s="126">
        <f>Q1015*H1015</f>
        <v>0</v>
      </c>
      <c r="S1015" s="126">
        <v>0</v>
      </c>
      <c r="T1015" s="127">
        <f>S1015*H1015</f>
        <v>0</v>
      </c>
      <c r="AR1015" s="128" t="s">
        <v>106</v>
      </c>
      <c r="AT1015" s="128" t="s">
        <v>108</v>
      </c>
      <c r="AU1015" s="128" t="s">
        <v>75</v>
      </c>
      <c r="AY1015" s="12" t="s">
        <v>107</v>
      </c>
      <c r="BE1015" s="129">
        <f>IF(N1015="základní",J1015,0)</f>
        <v>2931.67</v>
      </c>
      <c r="BF1015" s="129">
        <f>IF(N1015="snížená",J1015,0)</f>
        <v>0</v>
      </c>
      <c r="BG1015" s="129">
        <f>IF(N1015="zákl. přenesená",J1015,0)</f>
        <v>0</v>
      </c>
      <c r="BH1015" s="129">
        <f>IF(N1015="sníž. přenesená",J1015,0)</f>
        <v>0</v>
      </c>
      <c r="BI1015" s="129">
        <f>IF(N1015="nulová",J1015,0)</f>
        <v>0</v>
      </c>
      <c r="BJ1015" s="12" t="s">
        <v>75</v>
      </c>
      <c r="BK1015" s="129">
        <f>ROUND(I1015*H1015,2)</f>
        <v>2931.67</v>
      </c>
      <c r="BL1015" s="12" t="s">
        <v>106</v>
      </c>
      <c r="BM1015" s="128" t="s">
        <v>2040</v>
      </c>
    </row>
    <row r="1016" spans="2:65" s="1" customFormat="1" ht="11.25">
      <c r="B1016" s="24"/>
      <c r="D1016" s="130" t="s">
        <v>114</v>
      </c>
      <c r="F1016" s="131" t="s">
        <v>2039</v>
      </c>
      <c r="L1016" s="24"/>
      <c r="M1016" s="132"/>
      <c r="T1016" s="48"/>
      <c r="AT1016" s="12" t="s">
        <v>114</v>
      </c>
      <c r="AU1016" s="12" t="s">
        <v>75</v>
      </c>
    </row>
    <row r="1017" spans="2:65" s="1" customFormat="1" ht="16.5" customHeight="1">
      <c r="B1017" s="117"/>
      <c r="C1017" s="118" t="s">
        <v>2041</v>
      </c>
      <c r="D1017" s="118" t="s">
        <v>108</v>
      </c>
      <c r="E1017" s="119" t="s">
        <v>2042</v>
      </c>
      <c r="F1017" s="120" t="s">
        <v>2043</v>
      </c>
      <c r="G1017" s="121" t="s">
        <v>128</v>
      </c>
      <c r="H1017" s="122">
        <v>1</v>
      </c>
      <c r="I1017" s="123">
        <v>1362.32</v>
      </c>
      <c r="J1017" s="123">
        <f>ROUND(I1017*H1017,2)</f>
        <v>1362.32</v>
      </c>
      <c r="K1017" s="120" t="s">
        <v>112</v>
      </c>
      <c r="L1017" s="24"/>
      <c r="M1017" s="124" t="s">
        <v>1</v>
      </c>
      <c r="N1017" s="125" t="s">
        <v>35</v>
      </c>
      <c r="O1017" s="126">
        <v>0.7</v>
      </c>
      <c r="P1017" s="126">
        <f>O1017*H1017</f>
        <v>0.7</v>
      </c>
      <c r="Q1017" s="126">
        <v>0</v>
      </c>
      <c r="R1017" s="126">
        <f>Q1017*H1017</f>
        <v>0</v>
      </c>
      <c r="S1017" s="126">
        <v>0</v>
      </c>
      <c r="T1017" s="127">
        <f>S1017*H1017</f>
        <v>0</v>
      </c>
      <c r="AR1017" s="128" t="s">
        <v>106</v>
      </c>
      <c r="AT1017" s="128" t="s">
        <v>108</v>
      </c>
      <c r="AU1017" s="128" t="s">
        <v>75</v>
      </c>
      <c r="AY1017" s="12" t="s">
        <v>107</v>
      </c>
      <c r="BE1017" s="129">
        <f>IF(N1017="základní",J1017,0)</f>
        <v>1362.32</v>
      </c>
      <c r="BF1017" s="129">
        <f>IF(N1017="snížená",J1017,0)</f>
        <v>0</v>
      </c>
      <c r="BG1017" s="129">
        <f>IF(N1017="zákl. přenesená",J1017,0)</f>
        <v>0</v>
      </c>
      <c r="BH1017" s="129">
        <f>IF(N1017="sníž. přenesená",J1017,0)</f>
        <v>0</v>
      </c>
      <c r="BI1017" s="129">
        <f>IF(N1017="nulová",J1017,0)</f>
        <v>0</v>
      </c>
      <c r="BJ1017" s="12" t="s">
        <v>75</v>
      </c>
      <c r="BK1017" s="129">
        <f>ROUND(I1017*H1017,2)</f>
        <v>1362.32</v>
      </c>
      <c r="BL1017" s="12" t="s">
        <v>106</v>
      </c>
      <c r="BM1017" s="128" t="s">
        <v>2044</v>
      </c>
    </row>
    <row r="1018" spans="2:65" s="1" customFormat="1" ht="11.25">
      <c r="B1018" s="24"/>
      <c r="D1018" s="130" t="s">
        <v>114</v>
      </c>
      <c r="F1018" s="131" t="s">
        <v>2043</v>
      </c>
      <c r="L1018" s="24"/>
      <c r="M1018" s="132"/>
      <c r="T1018" s="48"/>
      <c r="AT1018" s="12" t="s">
        <v>114</v>
      </c>
      <c r="AU1018" s="12" t="s">
        <v>75</v>
      </c>
    </row>
    <row r="1019" spans="2:65" s="1" customFormat="1" ht="24.2" customHeight="1">
      <c r="B1019" s="117"/>
      <c r="C1019" s="118" t="s">
        <v>2045</v>
      </c>
      <c r="D1019" s="118" t="s">
        <v>108</v>
      </c>
      <c r="E1019" s="119" t="s">
        <v>2046</v>
      </c>
      <c r="F1019" s="120" t="s">
        <v>2047</v>
      </c>
      <c r="G1019" s="121" t="s">
        <v>128</v>
      </c>
      <c r="H1019" s="122">
        <v>288</v>
      </c>
      <c r="I1019" s="123">
        <v>2987.29</v>
      </c>
      <c r="J1019" s="123">
        <f>ROUND(I1019*H1019,2)</f>
        <v>860339.52</v>
      </c>
      <c r="K1019" s="120" t="s">
        <v>112</v>
      </c>
      <c r="L1019" s="24"/>
      <c r="M1019" s="124" t="s">
        <v>1</v>
      </c>
      <c r="N1019" s="125" t="s">
        <v>35</v>
      </c>
      <c r="O1019" s="126">
        <v>1.845</v>
      </c>
      <c r="P1019" s="126">
        <f>O1019*H1019</f>
        <v>531.36</v>
      </c>
      <c r="Q1019" s="126">
        <v>0</v>
      </c>
      <c r="R1019" s="126">
        <f>Q1019*H1019</f>
        <v>0</v>
      </c>
      <c r="S1019" s="126">
        <v>0</v>
      </c>
      <c r="T1019" s="127">
        <f>S1019*H1019</f>
        <v>0</v>
      </c>
      <c r="AR1019" s="128" t="s">
        <v>106</v>
      </c>
      <c r="AT1019" s="128" t="s">
        <v>108</v>
      </c>
      <c r="AU1019" s="128" t="s">
        <v>75</v>
      </c>
      <c r="AY1019" s="12" t="s">
        <v>107</v>
      </c>
      <c r="BE1019" s="129">
        <f>IF(N1019="základní",J1019,0)</f>
        <v>860339.52</v>
      </c>
      <c r="BF1019" s="129">
        <f>IF(N1019="snížená",J1019,0)</f>
        <v>0</v>
      </c>
      <c r="BG1019" s="129">
        <f>IF(N1019="zákl. přenesená",J1019,0)</f>
        <v>0</v>
      </c>
      <c r="BH1019" s="129">
        <f>IF(N1019="sníž. přenesená",J1019,0)</f>
        <v>0</v>
      </c>
      <c r="BI1019" s="129">
        <f>IF(N1019="nulová",J1019,0)</f>
        <v>0</v>
      </c>
      <c r="BJ1019" s="12" t="s">
        <v>75</v>
      </c>
      <c r="BK1019" s="129">
        <f>ROUND(I1019*H1019,2)</f>
        <v>860339.52</v>
      </c>
      <c r="BL1019" s="12" t="s">
        <v>106</v>
      </c>
      <c r="BM1019" s="128" t="s">
        <v>2048</v>
      </c>
    </row>
    <row r="1020" spans="2:65" s="1" customFormat="1" ht="11.25">
      <c r="B1020" s="24"/>
      <c r="D1020" s="130" t="s">
        <v>114</v>
      </c>
      <c r="F1020" s="131" t="s">
        <v>2047</v>
      </c>
      <c r="L1020" s="24"/>
      <c r="M1020" s="132"/>
      <c r="T1020" s="48"/>
      <c r="AT1020" s="12" t="s">
        <v>114</v>
      </c>
      <c r="AU1020" s="12" t="s">
        <v>75</v>
      </c>
    </row>
    <row r="1021" spans="2:65" s="1" customFormat="1" ht="24.2" customHeight="1">
      <c r="B1021" s="117"/>
      <c r="C1021" s="118" t="s">
        <v>2049</v>
      </c>
      <c r="D1021" s="118" t="s">
        <v>108</v>
      </c>
      <c r="E1021" s="119" t="s">
        <v>2050</v>
      </c>
      <c r="F1021" s="120" t="s">
        <v>2051</v>
      </c>
      <c r="G1021" s="121" t="s">
        <v>128</v>
      </c>
      <c r="H1021" s="122">
        <v>1</v>
      </c>
      <c r="I1021" s="123">
        <v>3268.51</v>
      </c>
      <c r="J1021" s="123">
        <f>ROUND(I1021*H1021,2)</f>
        <v>3268.51</v>
      </c>
      <c r="K1021" s="120" t="s">
        <v>112</v>
      </c>
      <c r="L1021" s="24"/>
      <c r="M1021" s="124" t="s">
        <v>1</v>
      </c>
      <c r="N1021" s="125" t="s">
        <v>35</v>
      </c>
      <c r="O1021" s="126">
        <v>1.867</v>
      </c>
      <c r="P1021" s="126">
        <f>O1021*H1021</f>
        <v>1.867</v>
      </c>
      <c r="Q1021" s="126">
        <v>0</v>
      </c>
      <c r="R1021" s="126">
        <f>Q1021*H1021</f>
        <v>0</v>
      </c>
      <c r="S1021" s="126">
        <v>0</v>
      </c>
      <c r="T1021" s="127">
        <f>S1021*H1021</f>
        <v>0</v>
      </c>
      <c r="AR1021" s="128" t="s">
        <v>106</v>
      </c>
      <c r="AT1021" s="128" t="s">
        <v>108</v>
      </c>
      <c r="AU1021" s="128" t="s">
        <v>75</v>
      </c>
      <c r="AY1021" s="12" t="s">
        <v>107</v>
      </c>
      <c r="BE1021" s="129">
        <f>IF(N1021="základní",J1021,0)</f>
        <v>3268.51</v>
      </c>
      <c r="BF1021" s="129">
        <f>IF(N1021="snížená",J1021,0)</f>
        <v>0</v>
      </c>
      <c r="BG1021" s="129">
        <f>IF(N1021="zákl. přenesená",J1021,0)</f>
        <v>0</v>
      </c>
      <c r="BH1021" s="129">
        <f>IF(N1021="sníž. přenesená",J1021,0)</f>
        <v>0</v>
      </c>
      <c r="BI1021" s="129">
        <f>IF(N1021="nulová",J1021,0)</f>
        <v>0</v>
      </c>
      <c r="BJ1021" s="12" t="s">
        <v>75</v>
      </c>
      <c r="BK1021" s="129">
        <f>ROUND(I1021*H1021,2)</f>
        <v>3268.51</v>
      </c>
      <c r="BL1021" s="12" t="s">
        <v>106</v>
      </c>
      <c r="BM1021" s="128" t="s">
        <v>2052</v>
      </c>
    </row>
    <row r="1022" spans="2:65" s="1" customFormat="1" ht="11.25">
      <c r="B1022" s="24"/>
      <c r="D1022" s="130" t="s">
        <v>114</v>
      </c>
      <c r="F1022" s="131" t="s">
        <v>2051</v>
      </c>
      <c r="L1022" s="24"/>
      <c r="M1022" s="132"/>
      <c r="T1022" s="48"/>
      <c r="AT1022" s="12" t="s">
        <v>114</v>
      </c>
      <c r="AU1022" s="12" t="s">
        <v>75</v>
      </c>
    </row>
    <row r="1023" spans="2:65" s="1" customFormat="1" ht="16.5" customHeight="1">
      <c r="B1023" s="117"/>
      <c r="C1023" s="118" t="s">
        <v>2053</v>
      </c>
      <c r="D1023" s="118" t="s">
        <v>108</v>
      </c>
      <c r="E1023" s="119" t="s">
        <v>2054</v>
      </c>
      <c r="F1023" s="120" t="s">
        <v>2055</v>
      </c>
      <c r="G1023" s="121" t="s">
        <v>128</v>
      </c>
      <c r="H1023" s="122">
        <v>1</v>
      </c>
      <c r="I1023" s="123">
        <v>7112.67</v>
      </c>
      <c r="J1023" s="123">
        <f>ROUND(I1023*H1023,2)</f>
        <v>7112.67</v>
      </c>
      <c r="K1023" s="120" t="s">
        <v>112</v>
      </c>
      <c r="L1023" s="24"/>
      <c r="M1023" s="124" t="s">
        <v>1</v>
      </c>
      <c r="N1023" s="125" t="s">
        <v>35</v>
      </c>
      <c r="O1023" s="126">
        <v>3.4430000000000001</v>
      </c>
      <c r="P1023" s="126">
        <f>O1023*H1023</f>
        <v>3.4430000000000001</v>
      </c>
      <c r="Q1023" s="126">
        <v>0</v>
      </c>
      <c r="R1023" s="126">
        <f>Q1023*H1023</f>
        <v>0</v>
      </c>
      <c r="S1023" s="126">
        <v>0</v>
      </c>
      <c r="T1023" s="127">
        <f>S1023*H1023</f>
        <v>0</v>
      </c>
      <c r="AR1023" s="128" t="s">
        <v>106</v>
      </c>
      <c r="AT1023" s="128" t="s">
        <v>108</v>
      </c>
      <c r="AU1023" s="128" t="s">
        <v>75</v>
      </c>
      <c r="AY1023" s="12" t="s">
        <v>107</v>
      </c>
      <c r="BE1023" s="129">
        <f>IF(N1023="základní",J1023,0)</f>
        <v>7112.67</v>
      </c>
      <c r="BF1023" s="129">
        <f>IF(N1023="snížená",J1023,0)</f>
        <v>0</v>
      </c>
      <c r="BG1023" s="129">
        <f>IF(N1023="zákl. přenesená",J1023,0)</f>
        <v>0</v>
      </c>
      <c r="BH1023" s="129">
        <f>IF(N1023="sníž. přenesená",J1023,0)</f>
        <v>0</v>
      </c>
      <c r="BI1023" s="129">
        <f>IF(N1023="nulová",J1023,0)</f>
        <v>0</v>
      </c>
      <c r="BJ1023" s="12" t="s">
        <v>75</v>
      </c>
      <c r="BK1023" s="129">
        <f>ROUND(I1023*H1023,2)</f>
        <v>7112.67</v>
      </c>
      <c r="BL1023" s="12" t="s">
        <v>106</v>
      </c>
      <c r="BM1023" s="128" t="s">
        <v>2056</v>
      </c>
    </row>
    <row r="1024" spans="2:65" s="1" customFormat="1" ht="11.25">
      <c r="B1024" s="24"/>
      <c r="D1024" s="130" t="s">
        <v>114</v>
      </c>
      <c r="F1024" s="131" t="s">
        <v>2055</v>
      </c>
      <c r="L1024" s="24"/>
      <c r="M1024" s="132"/>
      <c r="T1024" s="48"/>
      <c r="AT1024" s="12" t="s">
        <v>114</v>
      </c>
      <c r="AU1024" s="12" t="s">
        <v>75</v>
      </c>
    </row>
    <row r="1025" spans="2:65" s="1" customFormat="1" ht="21.75" customHeight="1">
      <c r="B1025" s="117"/>
      <c r="C1025" s="118" t="s">
        <v>2057</v>
      </c>
      <c r="D1025" s="118" t="s">
        <v>108</v>
      </c>
      <c r="E1025" s="119" t="s">
        <v>2058</v>
      </c>
      <c r="F1025" s="120" t="s">
        <v>2059</v>
      </c>
      <c r="G1025" s="121" t="s">
        <v>128</v>
      </c>
      <c r="H1025" s="122">
        <v>1</v>
      </c>
      <c r="I1025" s="123">
        <v>9077.77</v>
      </c>
      <c r="J1025" s="123">
        <f>ROUND(I1025*H1025,2)</f>
        <v>9077.77</v>
      </c>
      <c r="K1025" s="120" t="s">
        <v>112</v>
      </c>
      <c r="L1025" s="24"/>
      <c r="M1025" s="124" t="s">
        <v>1</v>
      </c>
      <c r="N1025" s="125" t="s">
        <v>35</v>
      </c>
      <c r="O1025" s="126">
        <v>4.4189999999999996</v>
      </c>
      <c r="P1025" s="126">
        <f>O1025*H1025</f>
        <v>4.4189999999999996</v>
      </c>
      <c r="Q1025" s="126">
        <v>0</v>
      </c>
      <c r="R1025" s="126">
        <f>Q1025*H1025</f>
        <v>0</v>
      </c>
      <c r="S1025" s="126">
        <v>0</v>
      </c>
      <c r="T1025" s="127">
        <f>S1025*H1025</f>
        <v>0</v>
      </c>
      <c r="AR1025" s="128" t="s">
        <v>106</v>
      </c>
      <c r="AT1025" s="128" t="s">
        <v>108</v>
      </c>
      <c r="AU1025" s="128" t="s">
        <v>75</v>
      </c>
      <c r="AY1025" s="12" t="s">
        <v>107</v>
      </c>
      <c r="BE1025" s="129">
        <f>IF(N1025="základní",J1025,0)</f>
        <v>9077.77</v>
      </c>
      <c r="BF1025" s="129">
        <f>IF(N1025="snížená",J1025,0)</f>
        <v>0</v>
      </c>
      <c r="BG1025" s="129">
        <f>IF(N1025="zákl. přenesená",J1025,0)</f>
        <v>0</v>
      </c>
      <c r="BH1025" s="129">
        <f>IF(N1025="sníž. přenesená",J1025,0)</f>
        <v>0</v>
      </c>
      <c r="BI1025" s="129">
        <f>IF(N1025="nulová",J1025,0)</f>
        <v>0</v>
      </c>
      <c r="BJ1025" s="12" t="s">
        <v>75</v>
      </c>
      <c r="BK1025" s="129">
        <f>ROUND(I1025*H1025,2)</f>
        <v>9077.77</v>
      </c>
      <c r="BL1025" s="12" t="s">
        <v>106</v>
      </c>
      <c r="BM1025" s="128" t="s">
        <v>2060</v>
      </c>
    </row>
    <row r="1026" spans="2:65" s="1" customFormat="1" ht="11.25">
      <c r="B1026" s="24"/>
      <c r="D1026" s="130" t="s">
        <v>114</v>
      </c>
      <c r="F1026" s="131" t="s">
        <v>2059</v>
      </c>
      <c r="L1026" s="24"/>
      <c r="M1026" s="132"/>
      <c r="T1026" s="48"/>
      <c r="AT1026" s="12" t="s">
        <v>114</v>
      </c>
      <c r="AU1026" s="12" t="s">
        <v>75</v>
      </c>
    </row>
    <row r="1027" spans="2:65" s="1" customFormat="1" ht="16.5" customHeight="1">
      <c r="B1027" s="117"/>
      <c r="C1027" s="118" t="s">
        <v>2061</v>
      </c>
      <c r="D1027" s="118" t="s">
        <v>108</v>
      </c>
      <c r="E1027" s="119" t="s">
        <v>2062</v>
      </c>
      <c r="F1027" s="120" t="s">
        <v>2063</v>
      </c>
      <c r="G1027" s="121" t="s">
        <v>128</v>
      </c>
      <c r="H1027" s="122">
        <v>3</v>
      </c>
      <c r="I1027" s="123">
        <v>3248.48</v>
      </c>
      <c r="J1027" s="123">
        <f>ROUND(I1027*H1027,2)</f>
        <v>9745.44</v>
      </c>
      <c r="K1027" s="120" t="s">
        <v>112</v>
      </c>
      <c r="L1027" s="24"/>
      <c r="M1027" s="124" t="s">
        <v>1</v>
      </c>
      <c r="N1027" s="125" t="s">
        <v>35</v>
      </c>
      <c r="O1027" s="126">
        <v>1.714</v>
      </c>
      <c r="P1027" s="126">
        <f>O1027*H1027</f>
        <v>5.1419999999999995</v>
      </c>
      <c r="Q1027" s="126">
        <v>0</v>
      </c>
      <c r="R1027" s="126">
        <f>Q1027*H1027</f>
        <v>0</v>
      </c>
      <c r="S1027" s="126">
        <v>0</v>
      </c>
      <c r="T1027" s="127">
        <f>S1027*H1027</f>
        <v>0</v>
      </c>
      <c r="AR1027" s="128" t="s">
        <v>106</v>
      </c>
      <c r="AT1027" s="128" t="s">
        <v>108</v>
      </c>
      <c r="AU1027" s="128" t="s">
        <v>75</v>
      </c>
      <c r="AY1027" s="12" t="s">
        <v>107</v>
      </c>
      <c r="BE1027" s="129">
        <f>IF(N1027="základní",J1027,0)</f>
        <v>9745.44</v>
      </c>
      <c r="BF1027" s="129">
        <f>IF(N1027="snížená",J1027,0)</f>
        <v>0</v>
      </c>
      <c r="BG1027" s="129">
        <f>IF(N1027="zákl. přenesená",J1027,0)</f>
        <v>0</v>
      </c>
      <c r="BH1027" s="129">
        <f>IF(N1027="sníž. přenesená",J1027,0)</f>
        <v>0</v>
      </c>
      <c r="BI1027" s="129">
        <f>IF(N1027="nulová",J1027,0)</f>
        <v>0</v>
      </c>
      <c r="BJ1027" s="12" t="s">
        <v>75</v>
      </c>
      <c r="BK1027" s="129">
        <f>ROUND(I1027*H1027,2)</f>
        <v>9745.44</v>
      </c>
      <c r="BL1027" s="12" t="s">
        <v>106</v>
      </c>
      <c r="BM1027" s="128" t="s">
        <v>2064</v>
      </c>
    </row>
    <row r="1028" spans="2:65" s="1" customFormat="1" ht="11.25">
      <c r="B1028" s="24"/>
      <c r="D1028" s="130" t="s">
        <v>114</v>
      </c>
      <c r="F1028" s="131" t="s">
        <v>2063</v>
      </c>
      <c r="L1028" s="24"/>
      <c r="M1028" s="132"/>
      <c r="T1028" s="48"/>
      <c r="AT1028" s="12" t="s">
        <v>114</v>
      </c>
      <c r="AU1028" s="12" t="s">
        <v>75</v>
      </c>
    </row>
    <row r="1029" spans="2:65" s="1" customFormat="1" ht="21.75" customHeight="1">
      <c r="B1029" s="117"/>
      <c r="C1029" s="118" t="s">
        <v>2065</v>
      </c>
      <c r="D1029" s="118" t="s">
        <v>108</v>
      </c>
      <c r="E1029" s="119" t="s">
        <v>2066</v>
      </c>
      <c r="F1029" s="120" t="s">
        <v>2067</v>
      </c>
      <c r="G1029" s="121" t="s">
        <v>128</v>
      </c>
      <c r="H1029" s="122">
        <v>66</v>
      </c>
      <c r="I1029" s="123">
        <v>392.49</v>
      </c>
      <c r="J1029" s="123">
        <f>ROUND(I1029*H1029,2)</f>
        <v>25904.34</v>
      </c>
      <c r="K1029" s="120" t="s">
        <v>112</v>
      </c>
      <c r="L1029" s="24"/>
      <c r="M1029" s="124" t="s">
        <v>1</v>
      </c>
      <c r="N1029" s="125" t="s">
        <v>35</v>
      </c>
      <c r="O1029" s="126">
        <v>0.189</v>
      </c>
      <c r="P1029" s="126">
        <f>O1029*H1029</f>
        <v>12.474</v>
      </c>
      <c r="Q1029" s="126">
        <v>0</v>
      </c>
      <c r="R1029" s="126">
        <f>Q1029*H1029</f>
        <v>0</v>
      </c>
      <c r="S1029" s="126">
        <v>0</v>
      </c>
      <c r="T1029" s="127">
        <f>S1029*H1029</f>
        <v>0</v>
      </c>
      <c r="AR1029" s="128" t="s">
        <v>106</v>
      </c>
      <c r="AT1029" s="128" t="s">
        <v>108</v>
      </c>
      <c r="AU1029" s="128" t="s">
        <v>75</v>
      </c>
      <c r="AY1029" s="12" t="s">
        <v>107</v>
      </c>
      <c r="BE1029" s="129">
        <f>IF(N1029="základní",J1029,0)</f>
        <v>25904.34</v>
      </c>
      <c r="BF1029" s="129">
        <f>IF(N1029="snížená",J1029,0)</f>
        <v>0</v>
      </c>
      <c r="BG1029" s="129">
        <f>IF(N1029="zákl. přenesená",J1029,0)</f>
        <v>0</v>
      </c>
      <c r="BH1029" s="129">
        <f>IF(N1029="sníž. přenesená",J1029,0)</f>
        <v>0</v>
      </c>
      <c r="BI1029" s="129">
        <f>IF(N1029="nulová",J1029,0)</f>
        <v>0</v>
      </c>
      <c r="BJ1029" s="12" t="s">
        <v>75</v>
      </c>
      <c r="BK1029" s="129">
        <f>ROUND(I1029*H1029,2)</f>
        <v>25904.34</v>
      </c>
      <c r="BL1029" s="12" t="s">
        <v>106</v>
      </c>
      <c r="BM1029" s="128" t="s">
        <v>2068</v>
      </c>
    </row>
    <row r="1030" spans="2:65" s="1" customFormat="1" ht="11.25">
      <c r="B1030" s="24"/>
      <c r="D1030" s="130" t="s">
        <v>114</v>
      </c>
      <c r="F1030" s="131" t="s">
        <v>2067</v>
      </c>
      <c r="L1030" s="24"/>
      <c r="M1030" s="132"/>
      <c r="T1030" s="48"/>
      <c r="AT1030" s="12" t="s">
        <v>114</v>
      </c>
      <c r="AU1030" s="12" t="s">
        <v>75</v>
      </c>
    </row>
    <row r="1031" spans="2:65" s="1" customFormat="1" ht="21.75" customHeight="1">
      <c r="B1031" s="117"/>
      <c r="C1031" s="118" t="s">
        <v>2069</v>
      </c>
      <c r="D1031" s="118" t="s">
        <v>108</v>
      </c>
      <c r="E1031" s="119" t="s">
        <v>2070</v>
      </c>
      <c r="F1031" s="120" t="s">
        <v>2071</v>
      </c>
      <c r="G1031" s="121" t="s">
        <v>128</v>
      </c>
      <c r="H1031" s="122">
        <v>296</v>
      </c>
      <c r="I1031" s="123">
        <v>391.42</v>
      </c>
      <c r="J1031" s="123">
        <f>ROUND(I1031*H1031,2)</f>
        <v>115860.32</v>
      </c>
      <c r="K1031" s="120" t="s">
        <v>112</v>
      </c>
      <c r="L1031" s="24"/>
      <c r="M1031" s="124" t="s">
        <v>1</v>
      </c>
      <c r="N1031" s="125" t="s">
        <v>35</v>
      </c>
      <c r="O1031" s="126">
        <v>0.188</v>
      </c>
      <c r="P1031" s="126">
        <f>O1031*H1031</f>
        <v>55.648000000000003</v>
      </c>
      <c r="Q1031" s="126">
        <v>0</v>
      </c>
      <c r="R1031" s="126">
        <f>Q1031*H1031</f>
        <v>0</v>
      </c>
      <c r="S1031" s="126">
        <v>0</v>
      </c>
      <c r="T1031" s="127">
        <f>S1031*H1031</f>
        <v>0</v>
      </c>
      <c r="AR1031" s="128" t="s">
        <v>106</v>
      </c>
      <c r="AT1031" s="128" t="s">
        <v>108</v>
      </c>
      <c r="AU1031" s="128" t="s">
        <v>75</v>
      </c>
      <c r="AY1031" s="12" t="s">
        <v>107</v>
      </c>
      <c r="BE1031" s="129">
        <f>IF(N1031="základní",J1031,0)</f>
        <v>115860.32</v>
      </c>
      <c r="BF1031" s="129">
        <f>IF(N1031="snížená",J1031,0)</f>
        <v>0</v>
      </c>
      <c r="BG1031" s="129">
        <f>IF(N1031="zákl. přenesená",J1031,0)</f>
        <v>0</v>
      </c>
      <c r="BH1031" s="129">
        <f>IF(N1031="sníž. přenesená",J1031,0)</f>
        <v>0</v>
      </c>
      <c r="BI1031" s="129">
        <f>IF(N1031="nulová",J1031,0)</f>
        <v>0</v>
      </c>
      <c r="BJ1031" s="12" t="s">
        <v>75</v>
      </c>
      <c r="BK1031" s="129">
        <f>ROUND(I1031*H1031,2)</f>
        <v>115860.32</v>
      </c>
      <c r="BL1031" s="12" t="s">
        <v>106</v>
      </c>
      <c r="BM1031" s="128" t="s">
        <v>2072</v>
      </c>
    </row>
    <row r="1032" spans="2:65" s="1" customFormat="1" ht="11.25">
      <c r="B1032" s="24"/>
      <c r="D1032" s="130" t="s">
        <v>114</v>
      </c>
      <c r="F1032" s="131" t="s">
        <v>2071</v>
      </c>
      <c r="L1032" s="24"/>
      <c r="M1032" s="132"/>
      <c r="T1032" s="48"/>
      <c r="AT1032" s="12" t="s">
        <v>114</v>
      </c>
      <c r="AU1032" s="12" t="s">
        <v>75</v>
      </c>
    </row>
    <row r="1033" spans="2:65" s="1" customFormat="1" ht="24.2" customHeight="1">
      <c r="B1033" s="117"/>
      <c r="C1033" s="118" t="s">
        <v>2073</v>
      </c>
      <c r="D1033" s="118" t="s">
        <v>108</v>
      </c>
      <c r="E1033" s="119" t="s">
        <v>2074</v>
      </c>
      <c r="F1033" s="120" t="s">
        <v>2075</v>
      </c>
      <c r="G1033" s="121" t="s">
        <v>128</v>
      </c>
      <c r="H1033" s="122">
        <v>9</v>
      </c>
      <c r="I1033" s="123">
        <v>25582.42</v>
      </c>
      <c r="J1033" s="123">
        <f>ROUND(I1033*H1033,2)</f>
        <v>230241.78</v>
      </c>
      <c r="K1033" s="120" t="s">
        <v>112</v>
      </c>
      <c r="L1033" s="24"/>
      <c r="M1033" s="124" t="s">
        <v>1</v>
      </c>
      <c r="N1033" s="125" t="s">
        <v>35</v>
      </c>
      <c r="O1033" s="126">
        <v>9.15</v>
      </c>
      <c r="P1033" s="126">
        <f>O1033*H1033</f>
        <v>82.350000000000009</v>
      </c>
      <c r="Q1033" s="126">
        <v>0</v>
      </c>
      <c r="R1033" s="126">
        <f>Q1033*H1033</f>
        <v>0</v>
      </c>
      <c r="S1033" s="126">
        <v>0</v>
      </c>
      <c r="T1033" s="127">
        <f>S1033*H1033</f>
        <v>0</v>
      </c>
      <c r="AR1033" s="128" t="s">
        <v>106</v>
      </c>
      <c r="AT1033" s="128" t="s">
        <v>108</v>
      </c>
      <c r="AU1033" s="128" t="s">
        <v>75</v>
      </c>
      <c r="AY1033" s="12" t="s">
        <v>107</v>
      </c>
      <c r="BE1033" s="129">
        <f>IF(N1033="základní",J1033,0)</f>
        <v>230241.78</v>
      </c>
      <c r="BF1033" s="129">
        <f>IF(N1033="snížená",J1033,0)</f>
        <v>0</v>
      </c>
      <c r="BG1033" s="129">
        <f>IF(N1033="zákl. přenesená",J1033,0)</f>
        <v>0</v>
      </c>
      <c r="BH1033" s="129">
        <f>IF(N1033="sníž. přenesená",J1033,0)</f>
        <v>0</v>
      </c>
      <c r="BI1033" s="129">
        <f>IF(N1033="nulová",J1033,0)</f>
        <v>0</v>
      </c>
      <c r="BJ1033" s="12" t="s">
        <v>75</v>
      </c>
      <c r="BK1033" s="129">
        <f>ROUND(I1033*H1033,2)</f>
        <v>230241.78</v>
      </c>
      <c r="BL1033" s="12" t="s">
        <v>106</v>
      </c>
      <c r="BM1033" s="128" t="s">
        <v>2076</v>
      </c>
    </row>
    <row r="1034" spans="2:65" s="1" customFormat="1" ht="29.25">
      <c r="B1034" s="24"/>
      <c r="D1034" s="130" t="s">
        <v>114</v>
      </c>
      <c r="F1034" s="131" t="s">
        <v>2077</v>
      </c>
      <c r="L1034" s="24"/>
      <c r="M1034" s="132"/>
      <c r="T1034" s="48"/>
      <c r="AT1034" s="12" t="s">
        <v>114</v>
      </c>
      <c r="AU1034" s="12" t="s">
        <v>75</v>
      </c>
    </row>
    <row r="1035" spans="2:65" s="1" customFormat="1" ht="24.2" customHeight="1">
      <c r="B1035" s="117"/>
      <c r="C1035" s="118" t="s">
        <v>2078</v>
      </c>
      <c r="D1035" s="118" t="s">
        <v>108</v>
      </c>
      <c r="E1035" s="119" t="s">
        <v>2079</v>
      </c>
      <c r="F1035" s="120" t="s">
        <v>2080</v>
      </c>
      <c r="G1035" s="121" t="s">
        <v>128</v>
      </c>
      <c r="H1035" s="122">
        <v>60</v>
      </c>
      <c r="I1035" s="123">
        <v>3080.65</v>
      </c>
      <c r="J1035" s="123">
        <f>ROUND(I1035*H1035,2)</f>
        <v>184839</v>
      </c>
      <c r="K1035" s="120" t="s">
        <v>112</v>
      </c>
      <c r="L1035" s="24"/>
      <c r="M1035" s="124" t="s">
        <v>1</v>
      </c>
      <c r="N1035" s="125" t="s">
        <v>35</v>
      </c>
      <c r="O1035" s="126">
        <v>2.879</v>
      </c>
      <c r="P1035" s="126">
        <f>O1035*H1035</f>
        <v>172.74</v>
      </c>
      <c r="Q1035" s="126">
        <v>0</v>
      </c>
      <c r="R1035" s="126">
        <f>Q1035*H1035</f>
        <v>0</v>
      </c>
      <c r="S1035" s="126">
        <v>0</v>
      </c>
      <c r="T1035" s="127">
        <f>S1035*H1035</f>
        <v>0</v>
      </c>
      <c r="AR1035" s="128" t="s">
        <v>106</v>
      </c>
      <c r="AT1035" s="128" t="s">
        <v>108</v>
      </c>
      <c r="AU1035" s="128" t="s">
        <v>75</v>
      </c>
      <c r="AY1035" s="12" t="s">
        <v>107</v>
      </c>
      <c r="BE1035" s="129">
        <f>IF(N1035="základní",J1035,0)</f>
        <v>184839</v>
      </c>
      <c r="BF1035" s="129">
        <f>IF(N1035="snížená",J1035,0)</f>
        <v>0</v>
      </c>
      <c r="BG1035" s="129">
        <f>IF(N1035="zákl. přenesená",J1035,0)</f>
        <v>0</v>
      </c>
      <c r="BH1035" s="129">
        <f>IF(N1035="sníž. přenesená",J1035,0)</f>
        <v>0</v>
      </c>
      <c r="BI1035" s="129">
        <f>IF(N1035="nulová",J1035,0)</f>
        <v>0</v>
      </c>
      <c r="BJ1035" s="12" t="s">
        <v>75</v>
      </c>
      <c r="BK1035" s="129">
        <f>ROUND(I1035*H1035,2)</f>
        <v>184839</v>
      </c>
      <c r="BL1035" s="12" t="s">
        <v>106</v>
      </c>
      <c r="BM1035" s="128" t="s">
        <v>2081</v>
      </c>
    </row>
    <row r="1036" spans="2:65" s="1" customFormat="1" ht="19.5">
      <c r="B1036" s="24"/>
      <c r="D1036" s="130" t="s">
        <v>114</v>
      </c>
      <c r="F1036" s="131" t="s">
        <v>2082</v>
      </c>
      <c r="L1036" s="24"/>
      <c r="M1036" s="132"/>
      <c r="T1036" s="48"/>
      <c r="AT1036" s="12" t="s">
        <v>114</v>
      </c>
      <c r="AU1036" s="12" t="s">
        <v>75</v>
      </c>
    </row>
    <row r="1037" spans="2:65" s="1" customFormat="1" ht="21.75" customHeight="1">
      <c r="B1037" s="117"/>
      <c r="C1037" s="118" t="s">
        <v>2083</v>
      </c>
      <c r="D1037" s="118" t="s">
        <v>108</v>
      </c>
      <c r="E1037" s="119" t="s">
        <v>2084</v>
      </c>
      <c r="F1037" s="120" t="s">
        <v>2085</v>
      </c>
      <c r="G1037" s="121" t="s">
        <v>128</v>
      </c>
      <c r="H1037" s="122">
        <v>1</v>
      </c>
      <c r="I1037" s="123">
        <v>4611.4399999999996</v>
      </c>
      <c r="J1037" s="123">
        <f>ROUND(I1037*H1037,2)</f>
        <v>4611.4399999999996</v>
      </c>
      <c r="K1037" s="120" t="s">
        <v>112</v>
      </c>
      <c r="L1037" s="24"/>
      <c r="M1037" s="124" t="s">
        <v>1</v>
      </c>
      <c r="N1037" s="125" t="s">
        <v>35</v>
      </c>
      <c r="O1037" s="126">
        <v>2.0590000000000002</v>
      </c>
      <c r="P1037" s="126">
        <f>O1037*H1037</f>
        <v>2.0590000000000002</v>
      </c>
      <c r="Q1037" s="126">
        <v>0</v>
      </c>
      <c r="R1037" s="126">
        <f>Q1037*H1037</f>
        <v>0</v>
      </c>
      <c r="S1037" s="126">
        <v>0</v>
      </c>
      <c r="T1037" s="127">
        <f>S1037*H1037</f>
        <v>0</v>
      </c>
      <c r="AR1037" s="128" t="s">
        <v>106</v>
      </c>
      <c r="AT1037" s="128" t="s">
        <v>108</v>
      </c>
      <c r="AU1037" s="128" t="s">
        <v>75</v>
      </c>
      <c r="AY1037" s="12" t="s">
        <v>107</v>
      </c>
      <c r="BE1037" s="129">
        <f>IF(N1037="základní",J1037,0)</f>
        <v>4611.4399999999996</v>
      </c>
      <c r="BF1037" s="129">
        <f>IF(N1037="snížená",J1037,0)</f>
        <v>0</v>
      </c>
      <c r="BG1037" s="129">
        <f>IF(N1037="zákl. přenesená",J1037,0)</f>
        <v>0</v>
      </c>
      <c r="BH1037" s="129">
        <f>IF(N1037="sníž. přenesená",J1037,0)</f>
        <v>0</v>
      </c>
      <c r="BI1037" s="129">
        <f>IF(N1037="nulová",J1037,0)</f>
        <v>0</v>
      </c>
      <c r="BJ1037" s="12" t="s">
        <v>75</v>
      </c>
      <c r="BK1037" s="129">
        <f>ROUND(I1037*H1037,2)</f>
        <v>4611.4399999999996</v>
      </c>
      <c r="BL1037" s="12" t="s">
        <v>106</v>
      </c>
      <c r="BM1037" s="128" t="s">
        <v>2086</v>
      </c>
    </row>
    <row r="1038" spans="2:65" s="1" customFormat="1" ht="19.5">
      <c r="B1038" s="24"/>
      <c r="D1038" s="130" t="s">
        <v>114</v>
      </c>
      <c r="F1038" s="131" t="s">
        <v>2087</v>
      </c>
      <c r="L1038" s="24"/>
      <c r="M1038" s="132"/>
      <c r="T1038" s="48"/>
      <c r="AT1038" s="12" t="s">
        <v>114</v>
      </c>
      <c r="AU1038" s="12" t="s">
        <v>75</v>
      </c>
    </row>
    <row r="1039" spans="2:65" s="1" customFormat="1" ht="24.2" customHeight="1">
      <c r="B1039" s="117"/>
      <c r="C1039" s="118" t="s">
        <v>2088</v>
      </c>
      <c r="D1039" s="118" t="s">
        <v>108</v>
      </c>
      <c r="E1039" s="119" t="s">
        <v>2089</v>
      </c>
      <c r="F1039" s="120" t="s">
        <v>2090</v>
      </c>
      <c r="G1039" s="121" t="s">
        <v>128</v>
      </c>
      <c r="H1039" s="122">
        <v>12</v>
      </c>
      <c r="I1039" s="123">
        <v>1098.01</v>
      </c>
      <c r="J1039" s="123">
        <f>ROUND(I1039*H1039,2)</f>
        <v>13176.12</v>
      </c>
      <c r="K1039" s="120" t="s">
        <v>112</v>
      </c>
      <c r="L1039" s="24"/>
      <c r="M1039" s="124" t="s">
        <v>1</v>
      </c>
      <c r="N1039" s="125" t="s">
        <v>35</v>
      </c>
      <c r="O1039" s="126">
        <v>0.48899999999999999</v>
      </c>
      <c r="P1039" s="126">
        <f>O1039*H1039</f>
        <v>5.8680000000000003</v>
      </c>
      <c r="Q1039" s="126">
        <v>0</v>
      </c>
      <c r="R1039" s="126">
        <f>Q1039*H1039</f>
        <v>0</v>
      </c>
      <c r="S1039" s="126">
        <v>0</v>
      </c>
      <c r="T1039" s="127">
        <f>S1039*H1039</f>
        <v>0</v>
      </c>
      <c r="AR1039" s="128" t="s">
        <v>106</v>
      </c>
      <c r="AT1039" s="128" t="s">
        <v>108</v>
      </c>
      <c r="AU1039" s="128" t="s">
        <v>75</v>
      </c>
      <c r="AY1039" s="12" t="s">
        <v>107</v>
      </c>
      <c r="BE1039" s="129">
        <f>IF(N1039="základní",J1039,0)</f>
        <v>13176.12</v>
      </c>
      <c r="BF1039" s="129">
        <f>IF(N1039="snížená",J1039,0)</f>
        <v>0</v>
      </c>
      <c r="BG1039" s="129">
        <f>IF(N1039="zákl. přenesená",J1039,0)</f>
        <v>0</v>
      </c>
      <c r="BH1039" s="129">
        <f>IF(N1039="sníž. přenesená",J1039,0)</f>
        <v>0</v>
      </c>
      <c r="BI1039" s="129">
        <f>IF(N1039="nulová",J1039,0)</f>
        <v>0</v>
      </c>
      <c r="BJ1039" s="12" t="s">
        <v>75</v>
      </c>
      <c r="BK1039" s="129">
        <f>ROUND(I1039*H1039,2)</f>
        <v>13176.12</v>
      </c>
      <c r="BL1039" s="12" t="s">
        <v>106</v>
      </c>
      <c r="BM1039" s="128" t="s">
        <v>2091</v>
      </c>
    </row>
    <row r="1040" spans="2:65" s="1" customFormat="1" ht="29.25">
      <c r="B1040" s="24"/>
      <c r="D1040" s="130" t="s">
        <v>114</v>
      </c>
      <c r="F1040" s="131" t="s">
        <v>2092</v>
      </c>
      <c r="L1040" s="24"/>
      <c r="M1040" s="132"/>
      <c r="T1040" s="48"/>
      <c r="AT1040" s="12" t="s">
        <v>114</v>
      </c>
      <c r="AU1040" s="12" t="s">
        <v>75</v>
      </c>
    </row>
    <row r="1041" spans="2:65" s="1" customFormat="1" ht="21.75" customHeight="1">
      <c r="B1041" s="117"/>
      <c r="C1041" s="118" t="s">
        <v>2093</v>
      </c>
      <c r="D1041" s="118" t="s">
        <v>108</v>
      </c>
      <c r="E1041" s="119" t="s">
        <v>2094</v>
      </c>
      <c r="F1041" s="120" t="s">
        <v>2095</v>
      </c>
      <c r="G1041" s="121" t="s">
        <v>128</v>
      </c>
      <c r="H1041" s="122">
        <v>1404</v>
      </c>
      <c r="I1041" s="123">
        <v>271.56</v>
      </c>
      <c r="J1041" s="123">
        <f>ROUND(I1041*H1041,2)</f>
        <v>381270.24</v>
      </c>
      <c r="K1041" s="120" t="s">
        <v>112</v>
      </c>
      <c r="L1041" s="24"/>
      <c r="M1041" s="124" t="s">
        <v>1</v>
      </c>
      <c r="N1041" s="125" t="s">
        <v>35</v>
      </c>
      <c r="O1041" s="126">
        <v>0.121</v>
      </c>
      <c r="P1041" s="126">
        <f>O1041*H1041</f>
        <v>169.88399999999999</v>
      </c>
      <c r="Q1041" s="126">
        <v>0</v>
      </c>
      <c r="R1041" s="126">
        <f>Q1041*H1041</f>
        <v>0</v>
      </c>
      <c r="S1041" s="126">
        <v>0</v>
      </c>
      <c r="T1041" s="127">
        <f>S1041*H1041</f>
        <v>0</v>
      </c>
      <c r="AR1041" s="128" t="s">
        <v>106</v>
      </c>
      <c r="AT1041" s="128" t="s">
        <v>108</v>
      </c>
      <c r="AU1041" s="128" t="s">
        <v>75</v>
      </c>
      <c r="AY1041" s="12" t="s">
        <v>107</v>
      </c>
      <c r="BE1041" s="129">
        <f>IF(N1041="základní",J1041,0)</f>
        <v>381270.24</v>
      </c>
      <c r="BF1041" s="129">
        <f>IF(N1041="snížená",J1041,0)</f>
        <v>0</v>
      </c>
      <c r="BG1041" s="129">
        <f>IF(N1041="zákl. přenesená",J1041,0)</f>
        <v>0</v>
      </c>
      <c r="BH1041" s="129">
        <f>IF(N1041="sníž. přenesená",J1041,0)</f>
        <v>0</v>
      </c>
      <c r="BI1041" s="129">
        <f>IF(N1041="nulová",J1041,0)</f>
        <v>0</v>
      </c>
      <c r="BJ1041" s="12" t="s">
        <v>75</v>
      </c>
      <c r="BK1041" s="129">
        <f>ROUND(I1041*H1041,2)</f>
        <v>381270.24</v>
      </c>
      <c r="BL1041" s="12" t="s">
        <v>106</v>
      </c>
      <c r="BM1041" s="128" t="s">
        <v>2096</v>
      </c>
    </row>
    <row r="1042" spans="2:65" s="1" customFormat="1" ht="29.25">
      <c r="B1042" s="24"/>
      <c r="D1042" s="130" t="s">
        <v>114</v>
      </c>
      <c r="F1042" s="131" t="s">
        <v>2097</v>
      </c>
      <c r="L1042" s="24"/>
      <c r="M1042" s="132"/>
      <c r="T1042" s="48"/>
      <c r="AT1042" s="12" t="s">
        <v>114</v>
      </c>
      <c r="AU1042" s="12" t="s">
        <v>75</v>
      </c>
    </row>
    <row r="1043" spans="2:65" s="1" customFormat="1" ht="24.2" customHeight="1">
      <c r="B1043" s="117"/>
      <c r="C1043" s="118" t="s">
        <v>2098</v>
      </c>
      <c r="D1043" s="118" t="s">
        <v>108</v>
      </c>
      <c r="E1043" s="119" t="s">
        <v>2099</v>
      </c>
      <c r="F1043" s="120" t="s">
        <v>2100</v>
      </c>
      <c r="G1043" s="121" t="s">
        <v>128</v>
      </c>
      <c r="H1043" s="122">
        <v>44</v>
      </c>
      <c r="I1043" s="123">
        <v>2306.84</v>
      </c>
      <c r="J1043" s="123">
        <f>ROUND(I1043*H1043,2)</f>
        <v>101500.96</v>
      </c>
      <c r="K1043" s="120" t="s">
        <v>112</v>
      </c>
      <c r="L1043" s="24"/>
      <c r="M1043" s="124" t="s">
        <v>1</v>
      </c>
      <c r="N1043" s="125" t="s">
        <v>35</v>
      </c>
      <c r="O1043" s="126">
        <v>0.85499999999999998</v>
      </c>
      <c r="P1043" s="126">
        <f>O1043*H1043</f>
        <v>37.619999999999997</v>
      </c>
      <c r="Q1043" s="126">
        <v>0</v>
      </c>
      <c r="R1043" s="126">
        <f>Q1043*H1043</f>
        <v>0</v>
      </c>
      <c r="S1043" s="126">
        <v>0</v>
      </c>
      <c r="T1043" s="127">
        <f>S1043*H1043</f>
        <v>0</v>
      </c>
      <c r="AR1043" s="128" t="s">
        <v>106</v>
      </c>
      <c r="AT1043" s="128" t="s">
        <v>108</v>
      </c>
      <c r="AU1043" s="128" t="s">
        <v>75</v>
      </c>
      <c r="AY1043" s="12" t="s">
        <v>107</v>
      </c>
      <c r="BE1043" s="129">
        <f>IF(N1043="základní",J1043,0)</f>
        <v>101500.96</v>
      </c>
      <c r="BF1043" s="129">
        <f>IF(N1043="snížená",J1043,0)</f>
        <v>0</v>
      </c>
      <c r="BG1043" s="129">
        <f>IF(N1043="zákl. přenesená",J1043,0)</f>
        <v>0</v>
      </c>
      <c r="BH1043" s="129">
        <f>IF(N1043="sníž. přenesená",J1043,0)</f>
        <v>0</v>
      </c>
      <c r="BI1043" s="129">
        <f>IF(N1043="nulová",J1043,0)</f>
        <v>0</v>
      </c>
      <c r="BJ1043" s="12" t="s">
        <v>75</v>
      </c>
      <c r="BK1043" s="129">
        <f>ROUND(I1043*H1043,2)</f>
        <v>101500.96</v>
      </c>
      <c r="BL1043" s="12" t="s">
        <v>106</v>
      </c>
      <c r="BM1043" s="128" t="s">
        <v>2101</v>
      </c>
    </row>
    <row r="1044" spans="2:65" s="1" customFormat="1" ht="29.25">
      <c r="B1044" s="24"/>
      <c r="D1044" s="130" t="s">
        <v>114</v>
      </c>
      <c r="F1044" s="131" t="s">
        <v>2102</v>
      </c>
      <c r="L1044" s="24"/>
      <c r="M1044" s="132"/>
      <c r="T1044" s="48"/>
      <c r="AT1044" s="12" t="s">
        <v>114</v>
      </c>
      <c r="AU1044" s="12" t="s">
        <v>75</v>
      </c>
    </row>
    <row r="1045" spans="2:65" s="1" customFormat="1" ht="21.75" customHeight="1">
      <c r="B1045" s="117"/>
      <c r="C1045" s="118" t="s">
        <v>2103</v>
      </c>
      <c r="D1045" s="118" t="s">
        <v>108</v>
      </c>
      <c r="E1045" s="119" t="s">
        <v>2104</v>
      </c>
      <c r="F1045" s="120" t="s">
        <v>2105</v>
      </c>
      <c r="G1045" s="121" t="s">
        <v>128</v>
      </c>
      <c r="H1045" s="122">
        <v>10</v>
      </c>
      <c r="I1045" s="123">
        <v>3482.96</v>
      </c>
      <c r="J1045" s="123">
        <f>ROUND(I1045*H1045,2)</f>
        <v>34829.599999999999</v>
      </c>
      <c r="K1045" s="120" t="s">
        <v>112</v>
      </c>
      <c r="L1045" s="24"/>
      <c r="M1045" s="124" t="s">
        <v>1</v>
      </c>
      <c r="N1045" s="125" t="s">
        <v>35</v>
      </c>
      <c r="O1045" s="126">
        <v>1.4470000000000001</v>
      </c>
      <c r="P1045" s="126">
        <f>O1045*H1045</f>
        <v>14.47</v>
      </c>
      <c r="Q1045" s="126">
        <v>0</v>
      </c>
      <c r="R1045" s="126">
        <f>Q1045*H1045</f>
        <v>0</v>
      </c>
      <c r="S1045" s="126">
        <v>0</v>
      </c>
      <c r="T1045" s="127">
        <f>S1045*H1045</f>
        <v>0</v>
      </c>
      <c r="AR1045" s="128" t="s">
        <v>106</v>
      </c>
      <c r="AT1045" s="128" t="s">
        <v>108</v>
      </c>
      <c r="AU1045" s="128" t="s">
        <v>75</v>
      </c>
      <c r="AY1045" s="12" t="s">
        <v>107</v>
      </c>
      <c r="BE1045" s="129">
        <f>IF(N1045="základní",J1045,0)</f>
        <v>34829.599999999999</v>
      </c>
      <c r="BF1045" s="129">
        <f>IF(N1045="snížená",J1045,0)</f>
        <v>0</v>
      </c>
      <c r="BG1045" s="129">
        <f>IF(N1045="zákl. přenesená",J1045,0)</f>
        <v>0</v>
      </c>
      <c r="BH1045" s="129">
        <f>IF(N1045="sníž. přenesená",J1045,0)</f>
        <v>0</v>
      </c>
      <c r="BI1045" s="129">
        <f>IF(N1045="nulová",J1045,0)</f>
        <v>0</v>
      </c>
      <c r="BJ1045" s="12" t="s">
        <v>75</v>
      </c>
      <c r="BK1045" s="129">
        <f>ROUND(I1045*H1045,2)</f>
        <v>34829.599999999999</v>
      </c>
      <c r="BL1045" s="12" t="s">
        <v>106</v>
      </c>
      <c r="BM1045" s="128" t="s">
        <v>2106</v>
      </c>
    </row>
    <row r="1046" spans="2:65" s="1" customFormat="1" ht="29.25">
      <c r="B1046" s="24"/>
      <c r="D1046" s="130" t="s">
        <v>114</v>
      </c>
      <c r="F1046" s="131" t="s">
        <v>2107</v>
      </c>
      <c r="L1046" s="24"/>
      <c r="M1046" s="132"/>
      <c r="T1046" s="48"/>
      <c r="AT1046" s="12" t="s">
        <v>114</v>
      </c>
      <c r="AU1046" s="12" t="s">
        <v>75</v>
      </c>
    </row>
    <row r="1047" spans="2:65" s="1" customFormat="1" ht="21.75" customHeight="1">
      <c r="B1047" s="117"/>
      <c r="C1047" s="118" t="s">
        <v>2108</v>
      </c>
      <c r="D1047" s="118" t="s">
        <v>108</v>
      </c>
      <c r="E1047" s="119" t="s">
        <v>2109</v>
      </c>
      <c r="F1047" s="120" t="s">
        <v>2110</v>
      </c>
      <c r="G1047" s="121" t="s">
        <v>128</v>
      </c>
      <c r="H1047" s="122">
        <v>10</v>
      </c>
      <c r="I1047" s="123">
        <v>10509.62</v>
      </c>
      <c r="J1047" s="123">
        <f>ROUND(I1047*H1047,2)</f>
        <v>105096.2</v>
      </c>
      <c r="K1047" s="120" t="s">
        <v>112</v>
      </c>
      <c r="L1047" s="24"/>
      <c r="M1047" s="124" t="s">
        <v>1</v>
      </c>
      <c r="N1047" s="125" t="s">
        <v>35</v>
      </c>
      <c r="O1047" s="126">
        <v>4.3460000000000001</v>
      </c>
      <c r="P1047" s="126">
        <f>O1047*H1047</f>
        <v>43.46</v>
      </c>
      <c r="Q1047" s="126">
        <v>0</v>
      </c>
      <c r="R1047" s="126">
        <f>Q1047*H1047</f>
        <v>0</v>
      </c>
      <c r="S1047" s="126">
        <v>0</v>
      </c>
      <c r="T1047" s="127">
        <f>S1047*H1047</f>
        <v>0</v>
      </c>
      <c r="AR1047" s="128" t="s">
        <v>106</v>
      </c>
      <c r="AT1047" s="128" t="s">
        <v>108</v>
      </c>
      <c r="AU1047" s="128" t="s">
        <v>75</v>
      </c>
      <c r="AY1047" s="12" t="s">
        <v>107</v>
      </c>
      <c r="BE1047" s="129">
        <f>IF(N1047="základní",J1047,0)</f>
        <v>105096.2</v>
      </c>
      <c r="BF1047" s="129">
        <f>IF(N1047="snížená",J1047,0)</f>
        <v>0</v>
      </c>
      <c r="BG1047" s="129">
        <f>IF(N1047="zákl. přenesená",J1047,0)</f>
        <v>0</v>
      </c>
      <c r="BH1047" s="129">
        <f>IF(N1047="sníž. přenesená",J1047,0)</f>
        <v>0</v>
      </c>
      <c r="BI1047" s="129">
        <f>IF(N1047="nulová",J1047,0)</f>
        <v>0</v>
      </c>
      <c r="BJ1047" s="12" t="s">
        <v>75</v>
      </c>
      <c r="BK1047" s="129">
        <f>ROUND(I1047*H1047,2)</f>
        <v>105096.2</v>
      </c>
      <c r="BL1047" s="12" t="s">
        <v>106</v>
      </c>
      <c r="BM1047" s="128" t="s">
        <v>2111</v>
      </c>
    </row>
    <row r="1048" spans="2:65" s="1" customFormat="1" ht="29.25">
      <c r="B1048" s="24"/>
      <c r="D1048" s="130" t="s">
        <v>114</v>
      </c>
      <c r="F1048" s="131" t="s">
        <v>2112</v>
      </c>
      <c r="L1048" s="24"/>
      <c r="M1048" s="132"/>
      <c r="T1048" s="48"/>
      <c r="AT1048" s="12" t="s">
        <v>114</v>
      </c>
      <c r="AU1048" s="12" t="s">
        <v>75</v>
      </c>
    </row>
    <row r="1049" spans="2:65" s="1" customFormat="1" ht="24.2" customHeight="1">
      <c r="B1049" s="117"/>
      <c r="C1049" s="118" t="s">
        <v>2113</v>
      </c>
      <c r="D1049" s="118" t="s">
        <v>108</v>
      </c>
      <c r="E1049" s="119" t="s">
        <v>2114</v>
      </c>
      <c r="F1049" s="120" t="s">
        <v>2115</v>
      </c>
      <c r="G1049" s="121" t="s">
        <v>128</v>
      </c>
      <c r="H1049" s="122">
        <v>22</v>
      </c>
      <c r="I1049" s="123">
        <v>1442.1</v>
      </c>
      <c r="J1049" s="123">
        <f>ROUND(I1049*H1049,2)</f>
        <v>31726.2</v>
      </c>
      <c r="K1049" s="120" t="s">
        <v>112</v>
      </c>
      <c r="L1049" s="24"/>
      <c r="M1049" s="124" t="s">
        <v>1</v>
      </c>
      <c r="N1049" s="125" t="s">
        <v>35</v>
      </c>
      <c r="O1049" s="126">
        <v>0.57499999999999996</v>
      </c>
      <c r="P1049" s="126">
        <f>O1049*H1049</f>
        <v>12.649999999999999</v>
      </c>
      <c r="Q1049" s="126">
        <v>0</v>
      </c>
      <c r="R1049" s="126">
        <f>Q1049*H1049</f>
        <v>0</v>
      </c>
      <c r="S1049" s="126">
        <v>0</v>
      </c>
      <c r="T1049" s="127">
        <f>S1049*H1049</f>
        <v>0</v>
      </c>
      <c r="AR1049" s="128" t="s">
        <v>106</v>
      </c>
      <c r="AT1049" s="128" t="s">
        <v>108</v>
      </c>
      <c r="AU1049" s="128" t="s">
        <v>75</v>
      </c>
      <c r="AY1049" s="12" t="s">
        <v>107</v>
      </c>
      <c r="BE1049" s="129">
        <f>IF(N1049="základní",J1049,0)</f>
        <v>31726.2</v>
      </c>
      <c r="BF1049" s="129">
        <f>IF(N1049="snížená",J1049,0)</f>
        <v>0</v>
      </c>
      <c r="BG1049" s="129">
        <f>IF(N1049="zákl. přenesená",J1049,0)</f>
        <v>0</v>
      </c>
      <c r="BH1049" s="129">
        <f>IF(N1049="sníž. přenesená",J1049,0)</f>
        <v>0</v>
      </c>
      <c r="BI1049" s="129">
        <f>IF(N1049="nulová",J1049,0)</f>
        <v>0</v>
      </c>
      <c r="BJ1049" s="12" t="s">
        <v>75</v>
      </c>
      <c r="BK1049" s="129">
        <f>ROUND(I1049*H1049,2)</f>
        <v>31726.2</v>
      </c>
      <c r="BL1049" s="12" t="s">
        <v>106</v>
      </c>
      <c r="BM1049" s="128" t="s">
        <v>2116</v>
      </c>
    </row>
    <row r="1050" spans="2:65" s="1" customFormat="1" ht="29.25">
      <c r="B1050" s="24"/>
      <c r="D1050" s="130" t="s">
        <v>114</v>
      </c>
      <c r="F1050" s="131" t="s">
        <v>2117</v>
      </c>
      <c r="L1050" s="24"/>
      <c r="M1050" s="132"/>
      <c r="T1050" s="48"/>
      <c r="AT1050" s="12" t="s">
        <v>114</v>
      </c>
      <c r="AU1050" s="12" t="s">
        <v>75</v>
      </c>
    </row>
    <row r="1051" spans="2:65" s="1" customFormat="1" ht="24.2" customHeight="1">
      <c r="B1051" s="117"/>
      <c r="C1051" s="118" t="s">
        <v>2118</v>
      </c>
      <c r="D1051" s="118" t="s">
        <v>108</v>
      </c>
      <c r="E1051" s="119" t="s">
        <v>2119</v>
      </c>
      <c r="F1051" s="120" t="s">
        <v>2120</v>
      </c>
      <c r="G1051" s="121" t="s">
        <v>128</v>
      </c>
      <c r="H1051" s="122">
        <v>10</v>
      </c>
      <c r="I1051" s="123">
        <v>15970.27</v>
      </c>
      <c r="J1051" s="123">
        <f>ROUND(I1051*H1051,2)</f>
        <v>159702.70000000001</v>
      </c>
      <c r="K1051" s="120" t="s">
        <v>112</v>
      </c>
      <c r="L1051" s="24"/>
      <c r="M1051" s="124" t="s">
        <v>1</v>
      </c>
      <c r="N1051" s="125" t="s">
        <v>35</v>
      </c>
      <c r="O1051" s="126">
        <v>6.7050000000000001</v>
      </c>
      <c r="P1051" s="126">
        <f>O1051*H1051</f>
        <v>67.05</v>
      </c>
      <c r="Q1051" s="126">
        <v>0</v>
      </c>
      <c r="R1051" s="126">
        <f>Q1051*H1051</f>
        <v>0</v>
      </c>
      <c r="S1051" s="126">
        <v>0</v>
      </c>
      <c r="T1051" s="127">
        <f>S1051*H1051</f>
        <v>0</v>
      </c>
      <c r="AR1051" s="128" t="s">
        <v>106</v>
      </c>
      <c r="AT1051" s="128" t="s">
        <v>108</v>
      </c>
      <c r="AU1051" s="128" t="s">
        <v>75</v>
      </c>
      <c r="AY1051" s="12" t="s">
        <v>107</v>
      </c>
      <c r="BE1051" s="129">
        <f>IF(N1051="základní",J1051,0)</f>
        <v>159702.70000000001</v>
      </c>
      <c r="BF1051" s="129">
        <f>IF(N1051="snížená",J1051,0)</f>
        <v>0</v>
      </c>
      <c r="BG1051" s="129">
        <f>IF(N1051="zákl. přenesená",J1051,0)</f>
        <v>0</v>
      </c>
      <c r="BH1051" s="129">
        <f>IF(N1051="sníž. přenesená",J1051,0)</f>
        <v>0</v>
      </c>
      <c r="BI1051" s="129">
        <f>IF(N1051="nulová",J1051,0)</f>
        <v>0</v>
      </c>
      <c r="BJ1051" s="12" t="s">
        <v>75</v>
      </c>
      <c r="BK1051" s="129">
        <f>ROUND(I1051*H1051,2)</f>
        <v>159702.70000000001</v>
      </c>
      <c r="BL1051" s="12" t="s">
        <v>106</v>
      </c>
      <c r="BM1051" s="128" t="s">
        <v>2121</v>
      </c>
    </row>
    <row r="1052" spans="2:65" s="1" customFormat="1" ht="29.25">
      <c r="B1052" s="24"/>
      <c r="D1052" s="130" t="s">
        <v>114</v>
      </c>
      <c r="F1052" s="131" t="s">
        <v>2122</v>
      </c>
      <c r="L1052" s="24"/>
      <c r="M1052" s="132"/>
      <c r="T1052" s="48"/>
      <c r="AT1052" s="12" t="s">
        <v>114</v>
      </c>
      <c r="AU1052" s="12" t="s">
        <v>75</v>
      </c>
    </row>
    <row r="1053" spans="2:65" s="1" customFormat="1" ht="24.2" customHeight="1">
      <c r="B1053" s="117"/>
      <c r="C1053" s="118" t="s">
        <v>2123</v>
      </c>
      <c r="D1053" s="118" t="s">
        <v>108</v>
      </c>
      <c r="E1053" s="119" t="s">
        <v>2124</v>
      </c>
      <c r="F1053" s="120" t="s">
        <v>2125</v>
      </c>
      <c r="G1053" s="121" t="s">
        <v>111</v>
      </c>
      <c r="H1053" s="122">
        <v>10234</v>
      </c>
      <c r="I1053" s="123">
        <v>26.49</v>
      </c>
      <c r="J1053" s="123">
        <f>ROUND(I1053*H1053,2)</f>
        <v>271098.65999999997</v>
      </c>
      <c r="K1053" s="120" t="s">
        <v>112</v>
      </c>
      <c r="L1053" s="24"/>
      <c r="M1053" s="124" t="s">
        <v>1</v>
      </c>
      <c r="N1053" s="125" t="s">
        <v>35</v>
      </c>
      <c r="O1053" s="126">
        <v>1.2E-2</v>
      </c>
      <c r="P1053" s="126">
        <f>O1053*H1053</f>
        <v>122.80800000000001</v>
      </c>
      <c r="Q1053" s="126">
        <v>0</v>
      </c>
      <c r="R1053" s="126">
        <f>Q1053*H1053</f>
        <v>0</v>
      </c>
      <c r="S1053" s="126">
        <v>0</v>
      </c>
      <c r="T1053" s="127">
        <f>S1053*H1053</f>
        <v>0</v>
      </c>
      <c r="AR1053" s="128" t="s">
        <v>106</v>
      </c>
      <c r="AT1053" s="128" t="s">
        <v>108</v>
      </c>
      <c r="AU1053" s="128" t="s">
        <v>75</v>
      </c>
      <c r="AY1053" s="12" t="s">
        <v>107</v>
      </c>
      <c r="BE1053" s="129">
        <f>IF(N1053="základní",J1053,0)</f>
        <v>271098.65999999997</v>
      </c>
      <c r="BF1053" s="129">
        <f>IF(N1053="snížená",J1053,0)</f>
        <v>0</v>
      </c>
      <c r="BG1053" s="129">
        <f>IF(N1053="zákl. přenesená",J1053,0)</f>
        <v>0</v>
      </c>
      <c r="BH1053" s="129">
        <f>IF(N1053="sníž. přenesená",J1053,0)</f>
        <v>0</v>
      </c>
      <c r="BI1053" s="129">
        <f>IF(N1053="nulová",J1053,0)</f>
        <v>0</v>
      </c>
      <c r="BJ1053" s="12" t="s">
        <v>75</v>
      </c>
      <c r="BK1053" s="129">
        <f>ROUND(I1053*H1053,2)</f>
        <v>271098.65999999997</v>
      </c>
      <c r="BL1053" s="12" t="s">
        <v>106</v>
      </c>
      <c r="BM1053" s="128" t="s">
        <v>2126</v>
      </c>
    </row>
    <row r="1054" spans="2:65" s="1" customFormat="1" ht="29.25">
      <c r="B1054" s="24"/>
      <c r="D1054" s="130" t="s">
        <v>114</v>
      </c>
      <c r="F1054" s="131" t="s">
        <v>2127</v>
      </c>
      <c r="L1054" s="24"/>
      <c r="M1054" s="132"/>
      <c r="T1054" s="48"/>
      <c r="AT1054" s="12" t="s">
        <v>114</v>
      </c>
      <c r="AU1054" s="12" t="s">
        <v>75</v>
      </c>
    </row>
    <row r="1055" spans="2:65" s="1" customFormat="1" ht="24.2" customHeight="1">
      <c r="B1055" s="117"/>
      <c r="C1055" s="118" t="s">
        <v>2128</v>
      </c>
      <c r="D1055" s="118" t="s">
        <v>108</v>
      </c>
      <c r="E1055" s="119" t="s">
        <v>2129</v>
      </c>
      <c r="F1055" s="120" t="s">
        <v>2130</v>
      </c>
      <c r="G1055" s="121" t="s">
        <v>111</v>
      </c>
      <c r="H1055" s="122">
        <v>10454</v>
      </c>
      <c r="I1055" s="123">
        <v>26.49</v>
      </c>
      <c r="J1055" s="123">
        <f>ROUND(I1055*H1055,2)</f>
        <v>276926.46000000002</v>
      </c>
      <c r="K1055" s="120" t="s">
        <v>112</v>
      </c>
      <c r="L1055" s="24"/>
      <c r="M1055" s="124" t="s">
        <v>1</v>
      </c>
      <c r="N1055" s="125" t="s">
        <v>35</v>
      </c>
      <c r="O1055" s="126">
        <v>1.2E-2</v>
      </c>
      <c r="P1055" s="126">
        <f>O1055*H1055</f>
        <v>125.44800000000001</v>
      </c>
      <c r="Q1055" s="126">
        <v>0</v>
      </c>
      <c r="R1055" s="126">
        <f>Q1055*H1055</f>
        <v>0</v>
      </c>
      <c r="S1055" s="126">
        <v>0</v>
      </c>
      <c r="T1055" s="127">
        <f>S1055*H1055</f>
        <v>0</v>
      </c>
      <c r="AR1055" s="128" t="s">
        <v>106</v>
      </c>
      <c r="AT1055" s="128" t="s">
        <v>108</v>
      </c>
      <c r="AU1055" s="128" t="s">
        <v>75</v>
      </c>
      <c r="AY1055" s="12" t="s">
        <v>107</v>
      </c>
      <c r="BE1055" s="129">
        <f>IF(N1055="základní",J1055,0)</f>
        <v>276926.46000000002</v>
      </c>
      <c r="BF1055" s="129">
        <f>IF(N1055="snížená",J1055,0)</f>
        <v>0</v>
      </c>
      <c r="BG1055" s="129">
        <f>IF(N1055="zákl. přenesená",J1055,0)</f>
        <v>0</v>
      </c>
      <c r="BH1055" s="129">
        <f>IF(N1055="sníž. přenesená",J1055,0)</f>
        <v>0</v>
      </c>
      <c r="BI1055" s="129">
        <f>IF(N1055="nulová",J1055,0)</f>
        <v>0</v>
      </c>
      <c r="BJ1055" s="12" t="s">
        <v>75</v>
      </c>
      <c r="BK1055" s="129">
        <f>ROUND(I1055*H1055,2)</f>
        <v>276926.46000000002</v>
      </c>
      <c r="BL1055" s="12" t="s">
        <v>106</v>
      </c>
      <c r="BM1055" s="128" t="s">
        <v>2131</v>
      </c>
    </row>
    <row r="1056" spans="2:65" s="1" customFormat="1" ht="29.25">
      <c r="B1056" s="24"/>
      <c r="D1056" s="130" t="s">
        <v>114</v>
      </c>
      <c r="F1056" s="131" t="s">
        <v>2132</v>
      </c>
      <c r="L1056" s="24"/>
      <c r="M1056" s="132"/>
      <c r="T1056" s="48"/>
      <c r="AT1056" s="12" t="s">
        <v>114</v>
      </c>
      <c r="AU1056" s="12" t="s">
        <v>75</v>
      </c>
    </row>
    <row r="1057" spans="2:65" s="1" customFormat="1" ht="24.2" customHeight="1">
      <c r="B1057" s="117"/>
      <c r="C1057" s="118" t="s">
        <v>2133</v>
      </c>
      <c r="D1057" s="118" t="s">
        <v>108</v>
      </c>
      <c r="E1057" s="119" t="s">
        <v>2134</v>
      </c>
      <c r="F1057" s="120" t="s">
        <v>2135</v>
      </c>
      <c r="G1057" s="121" t="s">
        <v>128</v>
      </c>
      <c r="H1057" s="122">
        <v>9</v>
      </c>
      <c r="I1057" s="123">
        <v>2412.66</v>
      </c>
      <c r="J1057" s="123">
        <f>ROUND(I1057*H1057,2)</f>
        <v>21713.94</v>
      </c>
      <c r="K1057" s="120" t="s">
        <v>112</v>
      </c>
      <c r="L1057" s="24"/>
      <c r="M1057" s="124" t="s">
        <v>1</v>
      </c>
      <c r="N1057" s="125" t="s">
        <v>35</v>
      </c>
      <c r="O1057" s="126">
        <v>1.347</v>
      </c>
      <c r="P1057" s="126">
        <f>O1057*H1057</f>
        <v>12.122999999999999</v>
      </c>
      <c r="Q1057" s="126">
        <v>0</v>
      </c>
      <c r="R1057" s="126">
        <f>Q1057*H1057</f>
        <v>0</v>
      </c>
      <c r="S1057" s="126">
        <v>0</v>
      </c>
      <c r="T1057" s="127">
        <f>S1057*H1057</f>
        <v>0</v>
      </c>
      <c r="AR1057" s="128" t="s">
        <v>106</v>
      </c>
      <c r="AT1057" s="128" t="s">
        <v>108</v>
      </c>
      <c r="AU1057" s="128" t="s">
        <v>75</v>
      </c>
      <c r="AY1057" s="12" t="s">
        <v>107</v>
      </c>
      <c r="BE1057" s="129">
        <f>IF(N1057="základní",J1057,0)</f>
        <v>21713.94</v>
      </c>
      <c r="BF1057" s="129">
        <f>IF(N1057="snížená",J1057,0)</f>
        <v>0</v>
      </c>
      <c r="BG1057" s="129">
        <f>IF(N1057="zákl. přenesená",J1057,0)</f>
        <v>0</v>
      </c>
      <c r="BH1057" s="129">
        <f>IF(N1057="sníž. přenesená",J1057,0)</f>
        <v>0</v>
      </c>
      <c r="BI1057" s="129">
        <f>IF(N1057="nulová",J1057,0)</f>
        <v>0</v>
      </c>
      <c r="BJ1057" s="12" t="s">
        <v>75</v>
      </c>
      <c r="BK1057" s="129">
        <f>ROUND(I1057*H1057,2)</f>
        <v>21713.94</v>
      </c>
      <c r="BL1057" s="12" t="s">
        <v>106</v>
      </c>
      <c r="BM1057" s="128" t="s">
        <v>2136</v>
      </c>
    </row>
    <row r="1058" spans="2:65" s="1" customFormat="1" ht="29.25">
      <c r="B1058" s="24"/>
      <c r="D1058" s="130" t="s">
        <v>114</v>
      </c>
      <c r="F1058" s="131" t="s">
        <v>2137</v>
      </c>
      <c r="L1058" s="24"/>
      <c r="M1058" s="132"/>
      <c r="T1058" s="48"/>
      <c r="AT1058" s="12" t="s">
        <v>114</v>
      </c>
      <c r="AU1058" s="12" t="s">
        <v>75</v>
      </c>
    </row>
    <row r="1059" spans="2:65" s="1" customFormat="1" ht="24.2" customHeight="1">
      <c r="B1059" s="117"/>
      <c r="C1059" s="118" t="s">
        <v>2138</v>
      </c>
      <c r="D1059" s="118" t="s">
        <v>108</v>
      </c>
      <c r="E1059" s="119" t="s">
        <v>2139</v>
      </c>
      <c r="F1059" s="120" t="s">
        <v>2140</v>
      </c>
      <c r="G1059" s="121" t="s">
        <v>128</v>
      </c>
      <c r="H1059" s="122">
        <v>26</v>
      </c>
      <c r="I1059" s="123">
        <v>19024.599999999999</v>
      </c>
      <c r="J1059" s="123">
        <f>ROUND(I1059*H1059,2)</f>
        <v>494639.6</v>
      </c>
      <c r="K1059" s="120" t="s">
        <v>112</v>
      </c>
      <c r="L1059" s="24"/>
      <c r="M1059" s="124" t="s">
        <v>1</v>
      </c>
      <c r="N1059" s="125" t="s">
        <v>35</v>
      </c>
      <c r="O1059" s="126">
        <v>9.9659999999999993</v>
      </c>
      <c r="P1059" s="126">
        <f>O1059*H1059</f>
        <v>259.11599999999999</v>
      </c>
      <c r="Q1059" s="126">
        <v>0</v>
      </c>
      <c r="R1059" s="126">
        <f>Q1059*H1059</f>
        <v>0</v>
      </c>
      <c r="S1059" s="126">
        <v>0</v>
      </c>
      <c r="T1059" s="127">
        <f>S1059*H1059</f>
        <v>0</v>
      </c>
      <c r="AR1059" s="128" t="s">
        <v>106</v>
      </c>
      <c r="AT1059" s="128" t="s">
        <v>108</v>
      </c>
      <c r="AU1059" s="128" t="s">
        <v>75</v>
      </c>
      <c r="AY1059" s="12" t="s">
        <v>107</v>
      </c>
      <c r="BE1059" s="129">
        <f>IF(N1059="základní",J1059,0)</f>
        <v>494639.6</v>
      </c>
      <c r="BF1059" s="129">
        <f>IF(N1059="snížená",J1059,0)</f>
        <v>0</v>
      </c>
      <c r="BG1059" s="129">
        <f>IF(N1059="zákl. přenesená",J1059,0)</f>
        <v>0</v>
      </c>
      <c r="BH1059" s="129">
        <f>IF(N1059="sníž. přenesená",J1059,0)</f>
        <v>0</v>
      </c>
      <c r="BI1059" s="129">
        <f>IF(N1059="nulová",J1059,0)</f>
        <v>0</v>
      </c>
      <c r="BJ1059" s="12" t="s">
        <v>75</v>
      </c>
      <c r="BK1059" s="129">
        <f>ROUND(I1059*H1059,2)</f>
        <v>494639.6</v>
      </c>
      <c r="BL1059" s="12" t="s">
        <v>106</v>
      </c>
      <c r="BM1059" s="128" t="s">
        <v>2141</v>
      </c>
    </row>
    <row r="1060" spans="2:65" s="1" customFormat="1" ht="29.25">
      <c r="B1060" s="24"/>
      <c r="D1060" s="130" t="s">
        <v>114</v>
      </c>
      <c r="F1060" s="131" t="s">
        <v>2142</v>
      </c>
      <c r="L1060" s="24"/>
      <c r="M1060" s="132"/>
      <c r="T1060" s="48"/>
      <c r="AT1060" s="12" t="s">
        <v>114</v>
      </c>
      <c r="AU1060" s="12" t="s">
        <v>75</v>
      </c>
    </row>
    <row r="1061" spans="2:65" s="1" customFormat="1" ht="37.9" customHeight="1">
      <c r="B1061" s="117"/>
      <c r="C1061" s="118" t="s">
        <v>2143</v>
      </c>
      <c r="D1061" s="118" t="s">
        <v>108</v>
      </c>
      <c r="E1061" s="119" t="s">
        <v>2144</v>
      </c>
      <c r="F1061" s="120" t="s">
        <v>2145</v>
      </c>
      <c r="G1061" s="121" t="s">
        <v>128</v>
      </c>
      <c r="H1061" s="122">
        <v>6</v>
      </c>
      <c r="I1061" s="123">
        <v>2433.8000000000002</v>
      </c>
      <c r="J1061" s="123">
        <f>ROUND(I1061*H1061,2)</f>
        <v>14602.8</v>
      </c>
      <c r="K1061" s="120" t="s">
        <v>112</v>
      </c>
      <c r="L1061" s="24"/>
      <c r="M1061" s="124" t="s">
        <v>1</v>
      </c>
      <c r="N1061" s="125" t="s">
        <v>35</v>
      </c>
      <c r="O1061" s="126">
        <v>1.351</v>
      </c>
      <c r="P1061" s="126">
        <f>O1061*H1061</f>
        <v>8.1059999999999999</v>
      </c>
      <c r="Q1061" s="126">
        <v>0</v>
      </c>
      <c r="R1061" s="126">
        <f>Q1061*H1061</f>
        <v>0</v>
      </c>
      <c r="S1061" s="126">
        <v>0</v>
      </c>
      <c r="T1061" s="127">
        <f>S1061*H1061</f>
        <v>0</v>
      </c>
      <c r="AR1061" s="128" t="s">
        <v>106</v>
      </c>
      <c r="AT1061" s="128" t="s">
        <v>108</v>
      </c>
      <c r="AU1061" s="128" t="s">
        <v>75</v>
      </c>
      <c r="AY1061" s="12" t="s">
        <v>107</v>
      </c>
      <c r="BE1061" s="129">
        <f>IF(N1061="základní",J1061,0)</f>
        <v>14602.8</v>
      </c>
      <c r="BF1061" s="129">
        <f>IF(N1061="snížená",J1061,0)</f>
        <v>0</v>
      </c>
      <c r="BG1061" s="129">
        <f>IF(N1061="zákl. přenesená",J1061,0)</f>
        <v>0</v>
      </c>
      <c r="BH1061" s="129">
        <f>IF(N1061="sníž. přenesená",J1061,0)</f>
        <v>0</v>
      </c>
      <c r="BI1061" s="129">
        <f>IF(N1061="nulová",J1061,0)</f>
        <v>0</v>
      </c>
      <c r="BJ1061" s="12" t="s">
        <v>75</v>
      </c>
      <c r="BK1061" s="129">
        <f>ROUND(I1061*H1061,2)</f>
        <v>14602.8</v>
      </c>
      <c r="BL1061" s="12" t="s">
        <v>106</v>
      </c>
      <c r="BM1061" s="128" t="s">
        <v>2146</v>
      </c>
    </row>
    <row r="1062" spans="2:65" s="1" customFormat="1" ht="29.25">
      <c r="B1062" s="24"/>
      <c r="D1062" s="130" t="s">
        <v>114</v>
      </c>
      <c r="F1062" s="131" t="s">
        <v>2147</v>
      </c>
      <c r="L1062" s="24"/>
      <c r="M1062" s="132"/>
      <c r="T1062" s="48"/>
      <c r="AT1062" s="12" t="s">
        <v>114</v>
      </c>
      <c r="AU1062" s="12" t="s">
        <v>75</v>
      </c>
    </row>
    <row r="1063" spans="2:65" s="1" customFormat="1" ht="24.2" customHeight="1">
      <c r="B1063" s="117"/>
      <c r="C1063" s="118" t="s">
        <v>2148</v>
      </c>
      <c r="D1063" s="118" t="s">
        <v>108</v>
      </c>
      <c r="E1063" s="119" t="s">
        <v>2149</v>
      </c>
      <c r="F1063" s="120" t="s">
        <v>2150</v>
      </c>
      <c r="G1063" s="121" t="s">
        <v>111</v>
      </c>
      <c r="H1063" s="122">
        <v>1950</v>
      </c>
      <c r="I1063" s="123">
        <v>37.19</v>
      </c>
      <c r="J1063" s="123">
        <f>ROUND(I1063*H1063,2)</f>
        <v>72520.5</v>
      </c>
      <c r="K1063" s="120" t="s">
        <v>112</v>
      </c>
      <c r="L1063" s="24"/>
      <c r="M1063" s="124" t="s">
        <v>1</v>
      </c>
      <c r="N1063" s="125" t="s">
        <v>35</v>
      </c>
      <c r="O1063" s="126">
        <v>1.9E-2</v>
      </c>
      <c r="P1063" s="126">
        <f>O1063*H1063</f>
        <v>37.049999999999997</v>
      </c>
      <c r="Q1063" s="126">
        <v>0</v>
      </c>
      <c r="R1063" s="126">
        <f>Q1063*H1063</f>
        <v>0</v>
      </c>
      <c r="S1063" s="126">
        <v>0</v>
      </c>
      <c r="T1063" s="127">
        <f>S1063*H1063</f>
        <v>0</v>
      </c>
      <c r="AR1063" s="128" t="s">
        <v>106</v>
      </c>
      <c r="AT1063" s="128" t="s">
        <v>108</v>
      </c>
      <c r="AU1063" s="128" t="s">
        <v>75</v>
      </c>
      <c r="AY1063" s="12" t="s">
        <v>107</v>
      </c>
      <c r="BE1063" s="129">
        <f>IF(N1063="základní",J1063,0)</f>
        <v>72520.5</v>
      </c>
      <c r="BF1063" s="129">
        <f>IF(N1063="snížená",J1063,0)</f>
        <v>0</v>
      </c>
      <c r="BG1063" s="129">
        <f>IF(N1063="zákl. přenesená",J1063,0)</f>
        <v>0</v>
      </c>
      <c r="BH1063" s="129">
        <f>IF(N1063="sníž. přenesená",J1063,0)</f>
        <v>0</v>
      </c>
      <c r="BI1063" s="129">
        <f>IF(N1063="nulová",J1063,0)</f>
        <v>0</v>
      </c>
      <c r="BJ1063" s="12" t="s">
        <v>75</v>
      </c>
      <c r="BK1063" s="129">
        <f>ROUND(I1063*H1063,2)</f>
        <v>72520.5</v>
      </c>
      <c r="BL1063" s="12" t="s">
        <v>106</v>
      </c>
      <c r="BM1063" s="128" t="s">
        <v>2151</v>
      </c>
    </row>
    <row r="1064" spans="2:65" s="1" customFormat="1" ht="29.25">
      <c r="B1064" s="24"/>
      <c r="D1064" s="130" t="s">
        <v>114</v>
      </c>
      <c r="F1064" s="131" t="s">
        <v>2152</v>
      </c>
      <c r="L1064" s="24"/>
      <c r="M1064" s="132"/>
      <c r="T1064" s="48"/>
      <c r="AT1064" s="12" t="s">
        <v>114</v>
      </c>
      <c r="AU1064" s="12" t="s">
        <v>75</v>
      </c>
    </row>
    <row r="1065" spans="2:65" s="1" customFormat="1" ht="33" customHeight="1">
      <c r="B1065" s="117"/>
      <c r="C1065" s="118" t="s">
        <v>2153</v>
      </c>
      <c r="D1065" s="118" t="s">
        <v>108</v>
      </c>
      <c r="E1065" s="119" t="s">
        <v>2154</v>
      </c>
      <c r="F1065" s="120" t="s">
        <v>2155</v>
      </c>
      <c r="G1065" s="121" t="s">
        <v>128</v>
      </c>
      <c r="H1065" s="122">
        <v>14</v>
      </c>
      <c r="I1065" s="123">
        <v>23724.9</v>
      </c>
      <c r="J1065" s="123">
        <f>ROUND(I1065*H1065,2)</f>
        <v>332148.59999999998</v>
      </c>
      <c r="K1065" s="120" t="s">
        <v>112</v>
      </c>
      <c r="L1065" s="24"/>
      <c r="M1065" s="124" t="s">
        <v>1</v>
      </c>
      <c r="N1065" s="125" t="s">
        <v>35</v>
      </c>
      <c r="O1065" s="126">
        <v>11.928000000000001</v>
      </c>
      <c r="P1065" s="126">
        <f>O1065*H1065</f>
        <v>166.99200000000002</v>
      </c>
      <c r="Q1065" s="126">
        <v>0</v>
      </c>
      <c r="R1065" s="126">
        <f>Q1065*H1065</f>
        <v>0</v>
      </c>
      <c r="S1065" s="126">
        <v>0</v>
      </c>
      <c r="T1065" s="127">
        <f>S1065*H1065</f>
        <v>0</v>
      </c>
      <c r="AR1065" s="128" t="s">
        <v>106</v>
      </c>
      <c r="AT1065" s="128" t="s">
        <v>108</v>
      </c>
      <c r="AU1065" s="128" t="s">
        <v>75</v>
      </c>
      <c r="AY1065" s="12" t="s">
        <v>107</v>
      </c>
      <c r="BE1065" s="129">
        <f>IF(N1065="základní",J1065,0)</f>
        <v>332148.59999999998</v>
      </c>
      <c r="BF1065" s="129">
        <f>IF(N1065="snížená",J1065,0)</f>
        <v>0</v>
      </c>
      <c r="BG1065" s="129">
        <f>IF(N1065="zákl. přenesená",J1065,0)</f>
        <v>0</v>
      </c>
      <c r="BH1065" s="129">
        <f>IF(N1065="sníž. přenesená",J1065,0)</f>
        <v>0</v>
      </c>
      <c r="BI1065" s="129">
        <f>IF(N1065="nulová",J1065,0)</f>
        <v>0</v>
      </c>
      <c r="BJ1065" s="12" t="s">
        <v>75</v>
      </c>
      <c r="BK1065" s="129">
        <f>ROUND(I1065*H1065,2)</f>
        <v>332148.59999999998</v>
      </c>
      <c r="BL1065" s="12" t="s">
        <v>106</v>
      </c>
      <c r="BM1065" s="128" t="s">
        <v>2156</v>
      </c>
    </row>
    <row r="1066" spans="2:65" s="1" customFormat="1" ht="29.25">
      <c r="B1066" s="24"/>
      <c r="D1066" s="130" t="s">
        <v>114</v>
      </c>
      <c r="F1066" s="131" t="s">
        <v>2157</v>
      </c>
      <c r="L1066" s="24"/>
      <c r="M1066" s="132"/>
      <c r="T1066" s="48"/>
      <c r="AT1066" s="12" t="s">
        <v>114</v>
      </c>
      <c r="AU1066" s="12" t="s">
        <v>75</v>
      </c>
    </row>
    <row r="1067" spans="2:65" s="1" customFormat="1" ht="24.2" customHeight="1">
      <c r="B1067" s="117"/>
      <c r="C1067" s="118" t="s">
        <v>2158</v>
      </c>
      <c r="D1067" s="118" t="s">
        <v>108</v>
      </c>
      <c r="E1067" s="119" t="s">
        <v>2159</v>
      </c>
      <c r="F1067" s="120" t="s">
        <v>2160</v>
      </c>
      <c r="G1067" s="121" t="s">
        <v>128</v>
      </c>
      <c r="H1067" s="122">
        <v>4</v>
      </c>
      <c r="I1067" s="123">
        <v>4732.29</v>
      </c>
      <c r="J1067" s="123">
        <f>ROUND(I1067*H1067,2)</f>
        <v>18929.16</v>
      </c>
      <c r="K1067" s="120" t="s">
        <v>112</v>
      </c>
      <c r="L1067" s="24"/>
      <c r="M1067" s="124" t="s">
        <v>1</v>
      </c>
      <c r="N1067" s="125" t="s">
        <v>35</v>
      </c>
      <c r="O1067" s="126">
        <v>2.4209999999999998</v>
      </c>
      <c r="P1067" s="126">
        <f>O1067*H1067</f>
        <v>9.6839999999999993</v>
      </c>
      <c r="Q1067" s="126">
        <v>0</v>
      </c>
      <c r="R1067" s="126">
        <f>Q1067*H1067</f>
        <v>0</v>
      </c>
      <c r="S1067" s="126">
        <v>0</v>
      </c>
      <c r="T1067" s="127">
        <f>S1067*H1067</f>
        <v>0</v>
      </c>
      <c r="AR1067" s="128" t="s">
        <v>106</v>
      </c>
      <c r="AT1067" s="128" t="s">
        <v>108</v>
      </c>
      <c r="AU1067" s="128" t="s">
        <v>75</v>
      </c>
      <c r="AY1067" s="12" t="s">
        <v>107</v>
      </c>
      <c r="BE1067" s="129">
        <f>IF(N1067="základní",J1067,0)</f>
        <v>18929.16</v>
      </c>
      <c r="BF1067" s="129">
        <f>IF(N1067="snížená",J1067,0)</f>
        <v>0</v>
      </c>
      <c r="BG1067" s="129">
        <f>IF(N1067="zákl. přenesená",J1067,0)</f>
        <v>0</v>
      </c>
      <c r="BH1067" s="129">
        <f>IF(N1067="sníž. přenesená",J1067,0)</f>
        <v>0</v>
      </c>
      <c r="BI1067" s="129">
        <f>IF(N1067="nulová",J1067,0)</f>
        <v>0</v>
      </c>
      <c r="BJ1067" s="12" t="s">
        <v>75</v>
      </c>
      <c r="BK1067" s="129">
        <f>ROUND(I1067*H1067,2)</f>
        <v>18929.16</v>
      </c>
      <c r="BL1067" s="12" t="s">
        <v>106</v>
      </c>
      <c r="BM1067" s="128" t="s">
        <v>2161</v>
      </c>
    </row>
    <row r="1068" spans="2:65" s="1" customFormat="1" ht="29.25">
      <c r="B1068" s="24"/>
      <c r="D1068" s="130" t="s">
        <v>114</v>
      </c>
      <c r="F1068" s="131" t="s">
        <v>2162</v>
      </c>
      <c r="L1068" s="24"/>
      <c r="M1068" s="132"/>
      <c r="T1068" s="48"/>
      <c r="AT1068" s="12" t="s">
        <v>114</v>
      </c>
      <c r="AU1068" s="12" t="s">
        <v>75</v>
      </c>
    </row>
    <row r="1069" spans="2:65" s="1" customFormat="1" ht="21.75" customHeight="1">
      <c r="B1069" s="117"/>
      <c r="C1069" s="118" t="s">
        <v>2163</v>
      </c>
      <c r="D1069" s="118" t="s">
        <v>108</v>
      </c>
      <c r="E1069" s="119" t="s">
        <v>2164</v>
      </c>
      <c r="F1069" s="120" t="s">
        <v>2165</v>
      </c>
      <c r="G1069" s="121" t="s">
        <v>128</v>
      </c>
      <c r="H1069" s="122">
        <v>1</v>
      </c>
      <c r="I1069" s="123">
        <v>7487.55</v>
      </c>
      <c r="J1069" s="123">
        <f>ROUND(I1069*H1069,2)</f>
        <v>7487.55</v>
      </c>
      <c r="K1069" s="120" t="s">
        <v>112</v>
      </c>
      <c r="L1069" s="24"/>
      <c r="M1069" s="124" t="s">
        <v>1</v>
      </c>
      <c r="N1069" s="125" t="s">
        <v>35</v>
      </c>
      <c r="O1069" s="126">
        <v>3.4460000000000002</v>
      </c>
      <c r="P1069" s="126">
        <f>O1069*H1069</f>
        <v>3.4460000000000002</v>
      </c>
      <c r="Q1069" s="126">
        <v>0</v>
      </c>
      <c r="R1069" s="126">
        <f>Q1069*H1069</f>
        <v>0</v>
      </c>
      <c r="S1069" s="126">
        <v>0</v>
      </c>
      <c r="T1069" s="127">
        <f>S1069*H1069</f>
        <v>0</v>
      </c>
      <c r="AR1069" s="128" t="s">
        <v>106</v>
      </c>
      <c r="AT1069" s="128" t="s">
        <v>108</v>
      </c>
      <c r="AU1069" s="128" t="s">
        <v>75</v>
      </c>
      <c r="AY1069" s="12" t="s">
        <v>107</v>
      </c>
      <c r="BE1069" s="129">
        <f>IF(N1069="základní",J1069,0)</f>
        <v>7487.55</v>
      </c>
      <c r="BF1069" s="129">
        <f>IF(N1069="snížená",J1069,0)</f>
        <v>0</v>
      </c>
      <c r="BG1069" s="129">
        <f>IF(N1069="zákl. přenesená",J1069,0)</f>
        <v>0</v>
      </c>
      <c r="BH1069" s="129">
        <f>IF(N1069="sníž. přenesená",J1069,0)</f>
        <v>0</v>
      </c>
      <c r="BI1069" s="129">
        <f>IF(N1069="nulová",J1069,0)</f>
        <v>0</v>
      </c>
      <c r="BJ1069" s="12" t="s">
        <v>75</v>
      </c>
      <c r="BK1069" s="129">
        <f>ROUND(I1069*H1069,2)</f>
        <v>7487.55</v>
      </c>
      <c r="BL1069" s="12" t="s">
        <v>106</v>
      </c>
      <c r="BM1069" s="128" t="s">
        <v>2166</v>
      </c>
    </row>
    <row r="1070" spans="2:65" s="1" customFormat="1" ht="29.25">
      <c r="B1070" s="24"/>
      <c r="D1070" s="130" t="s">
        <v>114</v>
      </c>
      <c r="F1070" s="131" t="s">
        <v>2167</v>
      </c>
      <c r="L1070" s="24"/>
      <c r="M1070" s="132"/>
      <c r="T1070" s="48"/>
      <c r="AT1070" s="12" t="s">
        <v>114</v>
      </c>
      <c r="AU1070" s="12" t="s">
        <v>75</v>
      </c>
    </row>
    <row r="1071" spans="2:65" s="1" customFormat="1" ht="24.2" customHeight="1">
      <c r="B1071" s="117"/>
      <c r="C1071" s="118" t="s">
        <v>2168</v>
      </c>
      <c r="D1071" s="118" t="s">
        <v>108</v>
      </c>
      <c r="E1071" s="119" t="s">
        <v>2169</v>
      </c>
      <c r="F1071" s="120" t="s">
        <v>2170</v>
      </c>
      <c r="G1071" s="121" t="s">
        <v>128</v>
      </c>
      <c r="H1071" s="122">
        <v>199</v>
      </c>
      <c r="I1071" s="123">
        <v>2159.5500000000002</v>
      </c>
      <c r="J1071" s="123">
        <f>ROUND(I1071*H1071,2)</f>
        <v>429750.45</v>
      </c>
      <c r="K1071" s="120" t="s">
        <v>112</v>
      </c>
      <c r="L1071" s="24"/>
      <c r="M1071" s="124" t="s">
        <v>1</v>
      </c>
      <c r="N1071" s="125" t="s">
        <v>35</v>
      </c>
      <c r="O1071" s="126">
        <v>1.292</v>
      </c>
      <c r="P1071" s="126">
        <f>O1071*H1071</f>
        <v>257.108</v>
      </c>
      <c r="Q1071" s="126">
        <v>0</v>
      </c>
      <c r="R1071" s="126">
        <f>Q1071*H1071</f>
        <v>0</v>
      </c>
      <c r="S1071" s="126">
        <v>0</v>
      </c>
      <c r="T1071" s="127">
        <f>S1071*H1071</f>
        <v>0</v>
      </c>
      <c r="AR1071" s="128" t="s">
        <v>106</v>
      </c>
      <c r="AT1071" s="128" t="s">
        <v>108</v>
      </c>
      <c r="AU1071" s="128" t="s">
        <v>75</v>
      </c>
      <c r="AY1071" s="12" t="s">
        <v>107</v>
      </c>
      <c r="BE1071" s="129">
        <f>IF(N1071="základní",J1071,0)</f>
        <v>429750.45</v>
      </c>
      <c r="BF1071" s="129">
        <f>IF(N1071="snížená",J1071,0)</f>
        <v>0</v>
      </c>
      <c r="BG1071" s="129">
        <f>IF(N1071="zákl. přenesená",J1071,0)</f>
        <v>0</v>
      </c>
      <c r="BH1071" s="129">
        <f>IF(N1071="sníž. přenesená",J1071,0)</f>
        <v>0</v>
      </c>
      <c r="BI1071" s="129">
        <f>IF(N1071="nulová",J1071,0)</f>
        <v>0</v>
      </c>
      <c r="BJ1071" s="12" t="s">
        <v>75</v>
      </c>
      <c r="BK1071" s="129">
        <f>ROUND(I1071*H1071,2)</f>
        <v>429750.45</v>
      </c>
      <c r="BL1071" s="12" t="s">
        <v>106</v>
      </c>
      <c r="BM1071" s="128" t="s">
        <v>2171</v>
      </c>
    </row>
    <row r="1072" spans="2:65" s="1" customFormat="1" ht="29.25">
      <c r="B1072" s="24"/>
      <c r="D1072" s="130" t="s">
        <v>114</v>
      </c>
      <c r="F1072" s="131" t="s">
        <v>2172</v>
      </c>
      <c r="L1072" s="24"/>
      <c r="M1072" s="132"/>
      <c r="T1072" s="48"/>
      <c r="AT1072" s="12" t="s">
        <v>114</v>
      </c>
      <c r="AU1072" s="12" t="s">
        <v>75</v>
      </c>
    </row>
    <row r="1073" spans="2:65" s="1" customFormat="1" ht="37.9" customHeight="1">
      <c r="B1073" s="117"/>
      <c r="C1073" s="118" t="s">
        <v>2173</v>
      </c>
      <c r="D1073" s="118" t="s">
        <v>108</v>
      </c>
      <c r="E1073" s="119" t="s">
        <v>2174</v>
      </c>
      <c r="F1073" s="120" t="s">
        <v>2175</v>
      </c>
      <c r="G1073" s="121" t="s">
        <v>128</v>
      </c>
      <c r="H1073" s="122">
        <v>12</v>
      </c>
      <c r="I1073" s="123">
        <v>358.24</v>
      </c>
      <c r="J1073" s="123">
        <f>ROUND(I1073*H1073,2)</f>
        <v>4298.88</v>
      </c>
      <c r="K1073" s="120" t="s">
        <v>112</v>
      </c>
      <c r="L1073" s="24"/>
      <c r="M1073" s="124" t="s">
        <v>1</v>
      </c>
      <c r="N1073" s="125" t="s">
        <v>35</v>
      </c>
      <c r="O1073" s="126">
        <v>0.17199999999999999</v>
      </c>
      <c r="P1073" s="126">
        <f>O1073*H1073</f>
        <v>2.0640000000000001</v>
      </c>
      <c r="Q1073" s="126">
        <v>0</v>
      </c>
      <c r="R1073" s="126">
        <f>Q1073*H1073</f>
        <v>0</v>
      </c>
      <c r="S1073" s="126">
        <v>0</v>
      </c>
      <c r="T1073" s="127">
        <f>S1073*H1073</f>
        <v>0</v>
      </c>
      <c r="AR1073" s="128" t="s">
        <v>106</v>
      </c>
      <c r="AT1073" s="128" t="s">
        <v>108</v>
      </c>
      <c r="AU1073" s="128" t="s">
        <v>75</v>
      </c>
      <c r="AY1073" s="12" t="s">
        <v>107</v>
      </c>
      <c r="BE1073" s="129">
        <f>IF(N1073="základní",J1073,0)</f>
        <v>4298.88</v>
      </c>
      <c r="BF1073" s="129">
        <f>IF(N1073="snížená",J1073,0)</f>
        <v>0</v>
      </c>
      <c r="BG1073" s="129">
        <f>IF(N1073="zákl. přenesená",J1073,0)</f>
        <v>0</v>
      </c>
      <c r="BH1073" s="129">
        <f>IF(N1073="sníž. přenesená",J1073,0)</f>
        <v>0</v>
      </c>
      <c r="BI1073" s="129">
        <f>IF(N1073="nulová",J1073,0)</f>
        <v>0</v>
      </c>
      <c r="BJ1073" s="12" t="s">
        <v>75</v>
      </c>
      <c r="BK1073" s="129">
        <f>ROUND(I1073*H1073,2)</f>
        <v>4298.88</v>
      </c>
      <c r="BL1073" s="12" t="s">
        <v>106</v>
      </c>
      <c r="BM1073" s="128" t="s">
        <v>2176</v>
      </c>
    </row>
    <row r="1074" spans="2:65" s="1" customFormat="1" ht="39">
      <c r="B1074" s="24"/>
      <c r="D1074" s="130" t="s">
        <v>114</v>
      </c>
      <c r="F1074" s="131" t="s">
        <v>2177</v>
      </c>
      <c r="L1074" s="24"/>
      <c r="M1074" s="132"/>
      <c r="T1074" s="48"/>
      <c r="AT1074" s="12" t="s">
        <v>114</v>
      </c>
      <c r="AU1074" s="12" t="s">
        <v>75</v>
      </c>
    </row>
    <row r="1075" spans="2:65" s="1" customFormat="1" ht="24.2" customHeight="1">
      <c r="B1075" s="117"/>
      <c r="C1075" s="118" t="s">
        <v>2178</v>
      </c>
      <c r="D1075" s="118" t="s">
        <v>108</v>
      </c>
      <c r="E1075" s="119" t="s">
        <v>2179</v>
      </c>
      <c r="F1075" s="120" t="s">
        <v>2180</v>
      </c>
      <c r="G1075" s="121" t="s">
        <v>128</v>
      </c>
      <c r="H1075" s="122">
        <v>1</v>
      </c>
      <c r="I1075" s="123">
        <v>7389.47</v>
      </c>
      <c r="J1075" s="123">
        <f>ROUND(I1075*H1075,2)</f>
        <v>7389.47</v>
      </c>
      <c r="K1075" s="120" t="s">
        <v>112</v>
      </c>
      <c r="L1075" s="24"/>
      <c r="M1075" s="124" t="s">
        <v>1</v>
      </c>
      <c r="N1075" s="125" t="s">
        <v>35</v>
      </c>
      <c r="O1075" s="126">
        <v>3.9590000000000001</v>
      </c>
      <c r="P1075" s="126">
        <f>O1075*H1075</f>
        <v>3.9590000000000001</v>
      </c>
      <c r="Q1075" s="126">
        <v>0</v>
      </c>
      <c r="R1075" s="126">
        <f>Q1075*H1075</f>
        <v>0</v>
      </c>
      <c r="S1075" s="126">
        <v>0</v>
      </c>
      <c r="T1075" s="127">
        <f>S1075*H1075</f>
        <v>0</v>
      </c>
      <c r="AR1075" s="128" t="s">
        <v>106</v>
      </c>
      <c r="AT1075" s="128" t="s">
        <v>108</v>
      </c>
      <c r="AU1075" s="128" t="s">
        <v>75</v>
      </c>
      <c r="AY1075" s="12" t="s">
        <v>107</v>
      </c>
      <c r="BE1075" s="129">
        <f>IF(N1075="základní",J1075,0)</f>
        <v>7389.47</v>
      </c>
      <c r="BF1075" s="129">
        <f>IF(N1075="snížená",J1075,0)</f>
        <v>0</v>
      </c>
      <c r="BG1075" s="129">
        <f>IF(N1075="zákl. přenesená",J1075,0)</f>
        <v>0</v>
      </c>
      <c r="BH1075" s="129">
        <f>IF(N1075="sníž. přenesená",J1075,0)</f>
        <v>0</v>
      </c>
      <c r="BI1075" s="129">
        <f>IF(N1075="nulová",J1075,0)</f>
        <v>0</v>
      </c>
      <c r="BJ1075" s="12" t="s">
        <v>75</v>
      </c>
      <c r="BK1075" s="129">
        <f>ROUND(I1075*H1075,2)</f>
        <v>7389.47</v>
      </c>
      <c r="BL1075" s="12" t="s">
        <v>106</v>
      </c>
      <c r="BM1075" s="128" t="s">
        <v>2181</v>
      </c>
    </row>
    <row r="1076" spans="2:65" s="1" customFormat="1" ht="29.25">
      <c r="B1076" s="24"/>
      <c r="D1076" s="130" t="s">
        <v>114</v>
      </c>
      <c r="F1076" s="131" t="s">
        <v>2182</v>
      </c>
      <c r="L1076" s="24"/>
      <c r="M1076" s="132"/>
      <c r="T1076" s="48"/>
      <c r="AT1076" s="12" t="s">
        <v>114</v>
      </c>
      <c r="AU1076" s="12" t="s">
        <v>75</v>
      </c>
    </row>
    <row r="1077" spans="2:65" s="1" customFormat="1" ht="24.2" customHeight="1">
      <c r="B1077" s="117"/>
      <c r="C1077" s="118" t="s">
        <v>2183</v>
      </c>
      <c r="D1077" s="118" t="s">
        <v>108</v>
      </c>
      <c r="E1077" s="119" t="s">
        <v>2184</v>
      </c>
      <c r="F1077" s="120" t="s">
        <v>2185</v>
      </c>
      <c r="G1077" s="121" t="s">
        <v>128</v>
      </c>
      <c r="H1077" s="122">
        <v>2</v>
      </c>
      <c r="I1077" s="123">
        <v>2263.4</v>
      </c>
      <c r="J1077" s="123">
        <f>ROUND(I1077*H1077,2)</f>
        <v>4526.8</v>
      </c>
      <c r="K1077" s="120" t="s">
        <v>112</v>
      </c>
      <c r="L1077" s="24"/>
      <c r="M1077" s="124" t="s">
        <v>1</v>
      </c>
      <c r="N1077" s="125" t="s">
        <v>35</v>
      </c>
      <c r="O1077" s="126">
        <v>1.2</v>
      </c>
      <c r="P1077" s="126">
        <f>O1077*H1077</f>
        <v>2.4</v>
      </c>
      <c r="Q1077" s="126">
        <v>0</v>
      </c>
      <c r="R1077" s="126">
        <f>Q1077*H1077</f>
        <v>0</v>
      </c>
      <c r="S1077" s="126">
        <v>0</v>
      </c>
      <c r="T1077" s="127">
        <f>S1077*H1077</f>
        <v>0</v>
      </c>
      <c r="AR1077" s="128" t="s">
        <v>106</v>
      </c>
      <c r="AT1077" s="128" t="s">
        <v>108</v>
      </c>
      <c r="AU1077" s="128" t="s">
        <v>75</v>
      </c>
      <c r="AY1077" s="12" t="s">
        <v>107</v>
      </c>
      <c r="BE1077" s="129">
        <f>IF(N1077="základní",J1077,0)</f>
        <v>4526.8</v>
      </c>
      <c r="BF1077" s="129">
        <f>IF(N1077="snížená",J1077,0)</f>
        <v>0</v>
      </c>
      <c r="BG1077" s="129">
        <f>IF(N1077="zákl. přenesená",J1077,0)</f>
        <v>0</v>
      </c>
      <c r="BH1077" s="129">
        <f>IF(N1077="sníž. přenesená",J1077,0)</f>
        <v>0</v>
      </c>
      <c r="BI1077" s="129">
        <f>IF(N1077="nulová",J1077,0)</f>
        <v>0</v>
      </c>
      <c r="BJ1077" s="12" t="s">
        <v>75</v>
      </c>
      <c r="BK1077" s="129">
        <f>ROUND(I1077*H1077,2)</f>
        <v>4526.8</v>
      </c>
      <c r="BL1077" s="12" t="s">
        <v>106</v>
      </c>
      <c r="BM1077" s="128" t="s">
        <v>2186</v>
      </c>
    </row>
    <row r="1078" spans="2:65" s="1" customFormat="1" ht="29.25">
      <c r="B1078" s="24"/>
      <c r="D1078" s="130" t="s">
        <v>114</v>
      </c>
      <c r="F1078" s="131" t="s">
        <v>2187</v>
      </c>
      <c r="L1078" s="24"/>
      <c r="M1078" s="132"/>
      <c r="T1078" s="48"/>
      <c r="AT1078" s="12" t="s">
        <v>114</v>
      </c>
      <c r="AU1078" s="12" t="s">
        <v>75</v>
      </c>
    </row>
    <row r="1079" spans="2:65" s="1" customFormat="1" ht="24.2" customHeight="1">
      <c r="B1079" s="117"/>
      <c r="C1079" s="118" t="s">
        <v>2188</v>
      </c>
      <c r="D1079" s="118" t="s">
        <v>108</v>
      </c>
      <c r="E1079" s="119" t="s">
        <v>2189</v>
      </c>
      <c r="F1079" s="120" t="s">
        <v>2190</v>
      </c>
      <c r="G1079" s="121" t="s">
        <v>207</v>
      </c>
      <c r="H1079" s="122">
        <v>1000</v>
      </c>
      <c r="I1079" s="123">
        <v>68.22</v>
      </c>
      <c r="J1079" s="123">
        <f>ROUND(I1079*H1079,2)</f>
        <v>68220</v>
      </c>
      <c r="K1079" s="120" t="s">
        <v>112</v>
      </c>
      <c r="L1079" s="24"/>
      <c r="M1079" s="124" t="s">
        <v>1</v>
      </c>
      <c r="N1079" s="125" t="s">
        <v>35</v>
      </c>
      <c r="O1079" s="126">
        <v>3.3000000000000002E-2</v>
      </c>
      <c r="P1079" s="126">
        <f>O1079*H1079</f>
        <v>33</v>
      </c>
      <c r="Q1079" s="126">
        <v>0</v>
      </c>
      <c r="R1079" s="126">
        <f>Q1079*H1079</f>
        <v>0</v>
      </c>
      <c r="S1079" s="126">
        <v>0</v>
      </c>
      <c r="T1079" s="127">
        <f>S1079*H1079</f>
        <v>0</v>
      </c>
      <c r="AR1079" s="128" t="s">
        <v>106</v>
      </c>
      <c r="AT1079" s="128" t="s">
        <v>108</v>
      </c>
      <c r="AU1079" s="128" t="s">
        <v>75</v>
      </c>
      <c r="AY1079" s="12" t="s">
        <v>107</v>
      </c>
      <c r="BE1079" s="129">
        <f>IF(N1079="základní",J1079,0)</f>
        <v>68220</v>
      </c>
      <c r="BF1079" s="129">
        <f>IF(N1079="snížená",J1079,0)</f>
        <v>0</v>
      </c>
      <c r="BG1079" s="129">
        <f>IF(N1079="zákl. přenesená",J1079,0)</f>
        <v>0</v>
      </c>
      <c r="BH1079" s="129">
        <f>IF(N1079="sníž. přenesená",J1079,0)</f>
        <v>0</v>
      </c>
      <c r="BI1079" s="129">
        <f>IF(N1079="nulová",J1079,0)</f>
        <v>0</v>
      </c>
      <c r="BJ1079" s="12" t="s">
        <v>75</v>
      </c>
      <c r="BK1079" s="129">
        <f>ROUND(I1079*H1079,2)</f>
        <v>68220</v>
      </c>
      <c r="BL1079" s="12" t="s">
        <v>106</v>
      </c>
      <c r="BM1079" s="128" t="s">
        <v>2191</v>
      </c>
    </row>
    <row r="1080" spans="2:65" s="1" customFormat="1" ht="29.25">
      <c r="B1080" s="24"/>
      <c r="D1080" s="130" t="s">
        <v>114</v>
      </c>
      <c r="F1080" s="131" t="s">
        <v>2192</v>
      </c>
      <c r="L1080" s="24"/>
      <c r="M1080" s="132"/>
      <c r="T1080" s="48"/>
      <c r="AT1080" s="12" t="s">
        <v>114</v>
      </c>
      <c r="AU1080" s="12" t="s">
        <v>75</v>
      </c>
    </row>
    <row r="1081" spans="2:65" s="1" customFormat="1" ht="37.9" customHeight="1">
      <c r="B1081" s="117"/>
      <c r="C1081" s="118" t="s">
        <v>2193</v>
      </c>
      <c r="D1081" s="118" t="s">
        <v>108</v>
      </c>
      <c r="E1081" s="119" t="s">
        <v>2194</v>
      </c>
      <c r="F1081" s="120" t="s">
        <v>2195</v>
      </c>
      <c r="G1081" s="121" t="s">
        <v>128</v>
      </c>
      <c r="H1081" s="122">
        <v>5</v>
      </c>
      <c r="I1081" s="123">
        <v>725.31</v>
      </c>
      <c r="J1081" s="123">
        <f>ROUND(I1081*H1081,2)</f>
        <v>3626.55</v>
      </c>
      <c r="K1081" s="120" t="s">
        <v>112</v>
      </c>
      <c r="L1081" s="24"/>
      <c r="M1081" s="124" t="s">
        <v>1</v>
      </c>
      <c r="N1081" s="125" t="s">
        <v>35</v>
      </c>
      <c r="O1081" s="126">
        <v>0.35</v>
      </c>
      <c r="P1081" s="126">
        <f>O1081*H1081</f>
        <v>1.75</v>
      </c>
      <c r="Q1081" s="126">
        <v>0</v>
      </c>
      <c r="R1081" s="126">
        <f>Q1081*H1081</f>
        <v>0</v>
      </c>
      <c r="S1081" s="126">
        <v>0</v>
      </c>
      <c r="T1081" s="127">
        <f>S1081*H1081</f>
        <v>0</v>
      </c>
      <c r="AR1081" s="128" t="s">
        <v>106</v>
      </c>
      <c r="AT1081" s="128" t="s">
        <v>108</v>
      </c>
      <c r="AU1081" s="128" t="s">
        <v>75</v>
      </c>
      <c r="AY1081" s="12" t="s">
        <v>107</v>
      </c>
      <c r="BE1081" s="129">
        <f>IF(N1081="základní",J1081,0)</f>
        <v>3626.55</v>
      </c>
      <c r="BF1081" s="129">
        <f>IF(N1081="snížená",J1081,0)</f>
        <v>0</v>
      </c>
      <c r="BG1081" s="129">
        <f>IF(N1081="zákl. přenesená",J1081,0)</f>
        <v>0</v>
      </c>
      <c r="BH1081" s="129">
        <f>IF(N1081="sníž. přenesená",J1081,0)</f>
        <v>0</v>
      </c>
      <c r="BI1081" s="129">
        <f>IF(N1081="nulová",J1081,0)</f>
        <v>0</v>
      </c>
      <c r="BJ1081" s="12" t="s">
        <v>75</v>
      </c>
      <c r="BK1081" s="129">
        <f>ROUND(I1081*H1081,2)</f>
        <v>3626.55</v>
      </c>
      <c r="BL1081" s="12" t="s">
        <v>106</v>
      </c>
      <c r="BM1081" s="128" t="s">
        <v>2196</v>
      </c>
    </row>
    <row r="1082" spans="2:65" s="1" customFormat="1" ht="29.25">
      <c r="B1082" s="24"/>
      <c r="D1082" s="130" t="s">
        <v>114</v>
      </c>
      <c r="F1082" s="131" t="s">
        <v>2197</v>
      </c>
      <c r="L1082" s="24"/>
      <c r="M1082" s="132"/>
      <c r="T1082" s="48"/>
      <c r="AT1082" s="12" t="s">
        <v>114</v>
      </c>
      <c r="AU1082" s="12" t="s">
        <v>75</v>
      </c>
    </row>
    <row r="1083" spans="2:65" s="1" customFormat="1" ht="24.2" customHeight="1">
      <c r="B1083" s="117"/>
      <c r="C1083" s="133" t="s">
        <v>2198</v>
      </c>
      <c r="D1083" s="133" t="s">
        <v>125</v>
      </c>
      <c r="E1083" s="134" t="s">
        <v>2199</v>
      </c>
      <c r="F1083" s="135" t="s">
        <v>2200</v>
      </c>
      <c r="G1083" s="136" t="s">
        <v>128</v>
      </c>
      <c r="H1083" s="137">
        <v>2</v>
      </c>
      <c r="I1083" s="138">
        <v>5230</v>
      </c>
      <c r="J1083" s="138">
        <f>ROUND(I1083*H1083,2)</f>
        <v>10460</v>
      </c>
      <c r="K1083" s="135" t="s">
        <v>112</v>
      </c>
      <c r="L1083" s="139"/>
      <c r="M1083" s="140" t="s">
        <v>1</v>
      </c>
      <c r="N1083" s="141" t="s">
        <v>35</v>
      </c>
      <c r="O1083" s="126">
        <v>0</v>
      </c>
      <c r="P1083" s="126">
        <f>O1083*H1083</f>
        <v>0</v>
      </c>
      <c r="Q1083" s="126">
        <v>0</v>
      </c>
      <c r="R1083" s="126">
        <f>Q1083*H1083</f>
        <v>0</v>
      </c>
      <c r="S1083" s="126">
        <v>0</v>
      </c>
      <c r="T1083" s="127">
        <f>S1083*H1083</f>
        <v>0</v>
      </c>
      <c r="AR1083" s="128" t="s">
        <v>129</v>
      </c>
      <c r="AT1083" s="128" t="s">
        <v>125</v>
      </c>
      <c r="AU1083" s="128" t="s">
        <v>75</v>
      </c>
      <c r="AY1083" s="12" t="s">
        <v>107</v>
      </c>
      <c r="BE1083" s="129">
        <f>IF(N1083="základní",J1083,0)</f>
        <v>10460</v>
      </c>
      <c r="BF1083" s="129">
        <f>IF(N1083="snížená",J1083,0)</f>
        <v>0</v>
      </c>
      <c r="BG1083" s="129">
        <f>IF(N1083="zákl. přenesená",J1083,0)</f>
        <v>0</v>
      </c>
      <c r="BH1083" s="129">
        <f>IF(N1083="sníž. přenesená",J1083,0)</f>
        <v>0</v>
      </c>
      <c r="BI1083" s="129">
        <f>IF(N1083="nulová",J1083,0)</f>
        <v>0</v>
      </c>
      <c r="BJ1083" s="12" t="s">
        <v>75</v>
      </c>
      <c r="BK1083" s="129">
        <f>ROUND(I1083*H1083,2)</f>
        <v>10460</v>
      </c>
      <c r="BL1083" s="12" t="s">
        <v>106</v>
      </c>
      <c r="BM1083" s="128" t="s">
        <v>2201</v>
      </c>
    </row>
    <row r="1084" spans="2:65" s="1" customFormat="1" ht="19.5">
      <c r="B1084" s="24"/>
      <c r="D1084" s="130" t="s">
        <v>114</v>
      </c>
      <c r="F1084" s="131" t="s">
        <v>2200</v>
      </c>
      <c r="L1084" s="24"/>
      <c r="M1084" s="132"/>
      <c r="T1084" s="48"/>
      <c r="AT1084" s="12" t="s">
        <v>114</v>
      </c>
      <c r="AU1084" s="12" t="s">
        <v>75</v>
      </c>
    </row>
    <row r="1085" spans="2:65" s="1" customFormat="1" ht="24.2" customHeight="1">
      <c r="B1085" s="117"/>
      <c r="C1085" s="133" t="s">
        <v>2202</v>
      </c>
      <c r="D1085" s="133" t="s">
        <v>125</v>
      </c>
      <c r="E1085" s="134" t="s">
        <v>2203</v>
      </c>
      <c r="F1085" s="135" t="s">
        <v>2204</v>
      </c>
      <c r="G1085" s="136" t="s">
        <v>128</v>
      </c>
      <c r="H1085" s="137">
        <v>2</v>
      </c>
      <c r="I1085" s="138">
        <v>3370</v>
      </c>
      <c r="J1085" s="138">
        <f>ROUND(I1085*H1085,2)</f>
        <v>6740</v>
      </c>
      <c r="K1085" s="135" t="s">
        <v>112</v>
      </c>
      <c r="L1085" s="139"/>
      <c r="M1085" s="140" t="s">
        <v>1</v>
      </c>
      <c r="N1085" s="141" t="s">
        <v>35</v>
      </c>
      <c r="O1085" s="126">
        <v>0</v>
      </c>
      <c r="P1085" s="126">
        <f>O1085*H1085</f>
        <v>0</v>
      </c>
      <c r="Q1085" s="126">
        <v>0</v>
      </c>
      <c r="R1085" s="126">
        <f>Q1085*H1085</f>
        <v>0</v>
      </c>
      <c r="S1085" s="126">
        <v>0</v>
      </c>
      <c r="T1085" s="127">
        <f>S1085*H1085</f>
        <v>0</v>
      </c>
      <c r="AR1085" s="128" t="s">
        <v>129</v>
      </c>
      <c r="AT1085" s="128" t="s">
        <v>125</v>
      </c>
      <c r="AU1085" s="128" t="s">
        <v>75</v>
      </c>
      <c r="AY1085" s="12" t="s">
        <v>107</v>
      </c>
      <c r="BE1085" s="129">
        <f>IF(N1085="základní",J1085,0)</f>
        <v>6740</v>
      </c>
      <c r="BF1085" s="129">
        <f>IF(N1085="snížená",J1085,0)</f>
        <v>0</v>
      </c>
      <c r="BG1085" s="129">
        <f>IF(N1085="zákl. přenesená",J1085,0)</f>
        <v>0</v>
      </c>
      <c r="BH1085" s="129">
        <f>IF(N1085="sníž. přenesená",J1085,0)</f>
        <v>0</v>
      </c>
      <c r="BI1085" s="129">
        <f>IF(N1085="nulová",J1085,0)</f>
        <v>0</v>
      </c>
      <c r="BJ1085" s="12" t="s">
        <v>75</v>
      </c>
      <c r="BK1085" s="129">
        <f>ROUND(I1085*H1085,2)</f>
        <v>6740</v>
      </c>
      <c r="BL1085" s="12" t="s">
        <v>106</v>
      </c>
      <c r="BM1085" s="128" t="s">
        <v>2205</v>
      </c>
    </row>
    <row r="1086" spans="2:65" s="1" customFormat="1" ht="19.5">
      <c r="B1086" s="24"/>
      <c r="D1086" s="130" t="s">
        <v>114</v>
      </c>
      <c r="F1086" s="131" t="s">
        <v>2204</v>
      </c>
      <c r="L1086" s="24"/>
      <c r="M1086" s="132"/>
      <c r="T1086" s="48"/>
      <c r="AT1086" s="12" t="s">
        <v>114</v>
      </c>
      <c r="AU1086" s="12" t="s">
        <v>75</v>
      </c>
    </row>
    <row r="1087" spans="2:65" s="1" customFormat="1" ht="33" customHeight="1">
      <c r="B1087" s="117"/>
      <c r="C1087" s="133" t="s">
        <v>2206</v>
      </c>
      <c r="D1087" s="133" t="s">
        <v>125</v>
      </c>
      <c r="E1087" s="134" t="s">
        <v>2207</v>
      </c>
      <c r="F1087" s="135" t="s">
        <v>2208</v>
      </c>
      <c r="G1087" s="136" t="s">
        <v>128</v>
      </c>
      <c r="H1087" s="137">
        <v>2</v>
      </c>
      <c r="I1087" s="138">
        <v>682</v>
      </c>
      <c r="J1087" s="138">
        <f>ROUND(I1087*H1087,2)</f>
        <v>1364</v>
      </c>
      <c r="K1087" s="135" t="s">
        <v>112</v>
      </c>
      <c r="L1087" s="139"/>
      <c r="M1087" s="140" t="s">
        <v>1</v>
      </c>
      <c r="N1087" s="141" t="s">
        <v>35</v>
      </c>
      <c r="O1087" s="126">
        <v>0</v>
      </c>
      <c r="P1087" s="126">
        <f>O1087*H1087</f>
        <v>0</v>
      </c>
      <c r="Q1087" s="126">
        <v>0</v>
      </c>
      <c r="R1087" s="126">
        <f>Q1087*H1087</f>
        <v>0</v>
      </c>
      <c r="S1087" s="126">
        <v>0</v>
      </c>
      <c r="T1087" s="127">
        <f>S1087*H1087</f>
        <v>0</v>
      </c>
      <c r="AR1087" s="128" t="s">
        <v>129</v>
      </c>
      <c r="AT1087" s="128" t="s">
        <v>125</v>
      </c>
      <c r="AU1087" s="128" t="s">
        <v>75</v>
      </c>
      <c r="AY1087" s="12" t="s">
        <v>107</v>
      </c>
      <c r="BE1087" s="129">
        <f>IF(N1087="základní",J1087,0)</f>
        <v>1364</v>
      </c>
      <c r="BF1087" s="129">
        <f>IF(N1087="snížená",J1087,0)</f>
        <v>0</v>
      </c>
      <c r="BG1087" s="129">
        <f>IF(N1087="zákl. přenesená",J1087,0)</f>
        <v>0</v>
      </c>
      <c r="BH1087" s="129">
        <f>IF(N1087="sníž. přenesená",J1087,0)</f>
        <v>0</v>
      </c>
      <c r="BI1087" s="129">
        <f>IF(N1087="nulová",J1087,0)</f>
        <v>0</v>
      </c>
      <c r="BJ1087" s="12" t="s">
        <v>75</v>
      </c>
      <c r="BK1087" s="129">
        <f>ROUND(I1087*H1087,2)</f>
        <v>1364</v>
      </c>
      <c r="BL1087" s="12" t="s">
        <v>106</v>
      </c>
      <c r="BM1087" s="128" t="s">
        <v>2209</v>
      </c>
    </row>
    <row r="1088" spans="2:65" s="1" customFormat="1" ht="19.5">
      <c r="B1088" s="24"/>
      <c r="D1088" s="130" t="s">
        <v>114</v>
      </c>
      <c r="F1088" s="131" t="s">
        <v>2208</v>
      </c>
      <c r="L1088" s="24"/>
      <c r="M1088" s="132"/>
      <c r="T1088" s="48"/>
      <c r="AT1088" s="12" t="s">
        <v>114</v>
      </c>
      <c r="AU1088" s="12" t="s">
        <v>75</v>
      </c>
    </row>
    <row r="1089" spans="2:65" s="1" customFormat="1" ht="24.2" customHeight="1">
      <c r="B1089" s="117"/>
      <c r="C1089" s="133" t="s">
        <v>2210</v>
      </c>
      <c r="D1089" s="133" t="s">
        <v>125</v>
      </c>
      <c r="E1089" s="134" t="s">
        <v>2211</v>
      </c>
      <c r="F1089" s="135" t="s">
        <v>2212</v>
      </c>
      <c r="G1089" s="136" t="s">
        <v>128</v>
      </c>
      <c r="H1089" s="137">
        <v>2</v>
      </c>
      <c r="I1089" s="138">
        <v>4460</v>
      </c>
      <c r="J1089" s="138">
        <f>ROUND(I1089*H1089,2)</f>
        <v>8920</v>
      </c>
      <c r="K1089" s="135" t="s">
        <v>112</v>
      </c>
      <c r="L1089" s="139"/>
      <c r="M1089" s="140" t="s">
        <v>1</v>
      </c>
      <c r="N1089" s="141" t="s">
        <v>35</v>
      </c>
      <c r="O1089" s="126">
        <v>0</v>
      </c>
      <c r="P1089" s="126">
        <f>O1089*H1089</f>
        <v>0</v>
      </c>
      <c r="Q1089" s="126">
        <v>0</v>
      </c>
      <c r="R1089" s="126">
        <f>Q1089*H1089</f>
        <v>0</v>
      </c>
      <c r="S1089" s="126">
        <v>0</v>
      </c>
      <c r="T1089" s="127">
        <f>S1089*H1089</f>
        <v>0</v>
      </c>
      <c r="AR1089" s="128" t="s">
        <v>129</v>
      </c>
      <c r="AT1089" s="128" t="s">
        <v>125</v>
      </c>
      <c r="AU1089" s="128" t="s">
        <v>75</v>
      </c>
      <c r="AY1089" s="12" t="s">
        <v>107</v>
      </c>
      <c r="BE1089" s="129">
        <f>IF(N1089="základní",J1089,0)</f>
        <v>8920</v>
      </c>
      <c r="BF1089" s="129">
        <f>IF(N1089="snížená",J1089,0)</f>
        <v>0</v>
      </c>
      <c r="BG1089" s="129">
        <f>IF(N1089="zákl. přenesená",J1089,0)</f>
        <v>0</v>
      </c>
      <c r="BH1089" s="129">
        <f>IF(N1089="sníž. přenesená",J1089,0)</f>
        <v>0</v>
      </c>
      <c r="BI1089" s="129">
        <f>IF(N1089="nulová",J1089,0)</f>
        <v>0</v>
      </c>
      <c r="BJ1089" s="12" t="s">
        <v>75</v>
      </c>
      <c r="BK1089" s="129">
        <f>ROUND(I1089*H1089,2)</f>
        <v>8920</v>
      </c>
      <c r="BL1089" s="12" t="s">
        <v>106</v>
      </c>
      <c r="BM1089" s="128" t="s">
        <v>2213</v>
      </c>
    </row>
    <row r="1090" spans="2:65" s="1" customFormat="1" ht="19.5">
      <c r="B1090" s="24"/>
      <c r="D1090" s="130" t="s">
        <v>114</v>
      </c>
      <c r="F1090" s="131" t="s">
        <v>2212</v>
      </c>
      <c r="L1090" s="24"/>
      <c r="M1090" s="132"/>
      <c r="T1090" s="48"/>
      <c r="AT1090" s="12" t="s">
        <v>114</v>
      </c>
      <c r="AU1090" s="12" t="s">
        <v>75</v>
      </c>
    </row>
    <row r="1091" spans="2:65" s="1" customFormat="1" ht="24.2" customHeight="1">
      <c r="B1091" s="117"/>
      <c r="C1091" s="133" t="s">
        <v>2214</v>
      </c>
      <c r="D1091" s="133" t="s">
        <v>125</v>
      </c>
      <c r="E1091" s="134" t="s">
        <v>2215</v>
      </c>
      <c r="F1091" s="135" t="s">
        <v>2216</v>
      </c>
      <c r="G1091" s="136" t="s">
        <v>128</v>
      </c>
      <c r="H1091" s="137">
        <v>2</v>
      </c>
      <c r="I1091" s="138">
        <v>2250</v>
      </c>
      <c r="J1091" s="138">
        <f>ROUND(I1091*H1091,2)</f>
        <v>4500</v>
      </c>
      <c r="K1091" s="135" t="s">
        <v>112</v>
      </c>
      <c r="L1091" s="139"/>
      <c r="M1091" s="140" t="s">
        <v>1</v>
      </c>
      <c r="N1091" s="141" t="s">
        <v>35</v>
      </c>
      <c r="O1091" s="126">
        <v>0</v>
      </c>
      <c r="P1091" s="126">
        <f>O1091*H1091</f>
        <v>0</v>
      </c>
      <c r="Q1091" s="126">
        <v>0</v>
      </c>
      <c r="R1091" s="126">
        <f>Q1091*H1091</f>
        <v>0</v>
      </c>
      <c r="S1091" s="126">
        <v>0</v>
      </c>
      <c r="T1091" s="127">
        <f>S1091*H1091</f>
        <v>0</v>
      </c>
      <c r="AR1091" s="128" t="s">
        <v>129</v>
      </c>
      <c r="AT1091" s="128" t="s">
        <v>125</v>
      </c>
      <c r="AU1091" s="128" t="s">
        <v>75</v>
      </c>
      <c r="AY1091" s="12" t="s">
        <v>107</v>
      </c>
      <c r="BE1091" s="129">
        <f>IF(N1091="základní",J1091,0)</f>
        <v>4500</v>
      </c>
      <c r="BF1091" s="129">
        <f>IF(N1091="snížená",J1091,0)</f>
        <v>0</v>
      </c>
      <c r="BG1091" s="129">
        <f>IF(N1091="zákl. přenesená",J1091,0)</f>
        <v>0</v>
      </c>
      <c r="BH1091" s="129">
        <f>IF(N1091="sníž. přenesená",J1091,0)</f>
        <v>0</v>
      </c>
      <c r="BI1091" s="129">
        <f>IF(N1091="nulová",J1091,0)</f>
        <v>0</v>
      </c>
      <c r="BJ1091" s="12" t="s">
        <v>75</v>
      </c>
      <c r="BK1091" s="129">
        <f>ROUND(I1091*H1091,2)</f>
        <v>4500</v>
      </c>
      <c r="BL1091" s="12" t="s">
        <v>106</v>
      </c>
      <c r="BM1091" s="128" t="s">
        <v>2217</v>
      </c>
    </row>
    <row r="1092" spans="2:65" s="1" customFormat="1" ht="19.5">
      <c r="B1092" s="24"/>
      <c r="D1092" s="130" t="s">
        <v>114</v>
      </c>
      <c r="F1092" s="131" t="s">
        <v>2216</v>
      </c>
      <c r="L1092" s="24"/>
      <c r="M1092" s="132"/>
      <c r="T1092" s="48"/>
      <c r="AT1092" s="12" t="s">
        <v>114</v>
      </c>
      <c r="AU1092" s="12" t="s">
        <v>75</v>
      </c>
    </row>
    <row r="1093" spans="2:65" s="1" customFormat="1" ht="21.75" customHeight="1">
      <c r="B1093" s="117"/>
      <c r="C1093" s="118" t="s">
        <v>2218</v>
      </c>
      <c r="D1093" s="118" t="s">
        <v>108</v>
      </c>
      <c r="E1093" s="119" t="s">
        <v>2219</v>
      </c>
      <c r="F1093" s="120" t="s">
        <v>2220</v>
      </c>
      <c r="G1093" s="121" t="s">
        <v>128</v>
      </c>
      <c r="H1093" s="122">
        <v>2</v>
      </c>
      <c r="I1093" s="123">
        <v>1163.8399999999999</v>
      </c>
      <c r="J1093" s="123">
        <f>ROUND(I1093*H1093,2)</f>
        <v>2327.6799999999998</v>
      </c>
      <c r="K1093" s="120" t="s">
        <v>112</v>
      </c>
      <c r="L1093" s="24"/>
      <c r="M1093" s="124" t="s">
        <v>1</v>
      </c>
      <c r="N1093" s="125" t="s">
        <v>35</v>
      </c>
      <c r="O1093" s="126">
        <v>0.46800000000000003</v>
      </c>
      <c r="P1093" s="126">
        <f>O1093*H1093</f>
        <v>0.93600000000000005</v>
      </c>
      <c r="Q1093" s="126">
        <v>0</v>
      </c>
      <c r="R1093" s="126">
        <f>Q1093*H1093</f>
        <v>0</v>
      </c>
      <c r="S1093" s="126">
        <v>0</v>
      </c>
      <c r="T1093" s="127">
        <f>S1093*H1093</f>
        <v>0</v>
      </c>
      <c r="AR1093" s="128" t="s">
        <v>106</v>
      </c>
      <c r="AT1093" s="128" t="s">
        <v>108</v>
      </c>
      <c r="AU1093" s="128" t="s">
        <v>75</v>
      </c>
      <c r="AY1093" s="12" t="s">
        <v>107</v>
      </c>
      <c r="BE1093" s="129">
        <f>IF(N1093="základní",J1093,0)</f>
        <v>2327.6799999999998</v>
      </c>
      <c r="BF1093" s="129">
        <f>IF(N1093="snížená",J1093,0)</f>
        <v>0</v>
      </c>
      <c r="BG1093" s="129">
        <f>IF(N1093="zákl. přenesená",J1093,0)</f>
        <v>0</v>
      </c>
      <c r="BH1093" s="129">
        <f>IF(N1093="sníž. přenesená",J1093,0)</f>
        <v>0</v>
      </c>
      <c r="BI1093" s="129">
        <f>IF(N1093="nulová",J1093,0)</f>
        <v>0</v>
      </c>
      <c r="BJ1093" s="12" t="s">
        <v>75</v>
      </c>
      <c r="BK1093" s="129">
        <f>ROUND(I1093*H1093,2)</f>
        <v>2327.6799999999998</v>
      </c>
      <c r="BL1093" s="12" t="s">
        <v>106</v>
      </c>
      <c r="BM1093" s="128" t="s">
        <v>2221</v>
      </c>
    </row>
    <row r="1094" spans="2:65" s="1" customFormat="1" ht="11.25">
      <c r="B1094" s="24"/>
      <c r="D1094" s="130" t="s">
        <v>114</v>
      </c>
      <c r="F1094" s="131" t="s">
        <v>2220</v>
      </c>
      <c r="L1094" s="24"/>
      <c r="M1094" s="132"/>
      <c r="T1094" s="48"/>
      <c r="AT1094" s="12" t="s">
        <v>114</v>
      </c>
      <c r="AU1094" s="12" t="s">
        <v>75</v>
      </c>
    </row>
    <row r="1095" spans="2:65" s="1" customFormat="1" ht="16.5" customHeight="1">
      <c r="B1095" s="117"/>
      <c r="C1095" s="118" t="s">
        <v>2222</v>
      </c>
      <c r="D1095" s="118" t="s">
        <v>108</v>
      </c>
      <c r="E1095" s="119" t="s">
        <v>2223</v>
      </c>
      <c r="F1095" s="120" t="s">
        <v>2224</v>
      </c>
      <c r="G1095" s="121" t="s">
        <v>128</v>
      </c>
      <c r="H1095" s="122">
        <v>2</v>
      </c>
      <c r="I1095" s="123">
        <v>4120.78</v>
      </c>
      <c r="J1095" s="123">
        <f>ROUND(I1095*H1095,2)</f>
        <v>8241.56</v>
      </c>
      <c r="K1095" s="120" t="s">
        <v>112</v>
      </c>
      <c r="L1095" s="24"/>
      <c r="M1095" s="124" t="s">
        <v>1</v>
      </c>
      <c r="N1095" s="125" t="s">
        <v>35</v>
      </c>
      <c r="O1095" s="126">
        <v>1.77</v>
      </c>
      <c r="P1095" s="126">
        <f>O1095*H1095</f>
        <v>3.54</v>
      </c>
      <c r="Q1095" s="126">
        <v>0</v>
      </c>
      <c r="R1095" s="126">
        <f>Q1095*H1095</f>
        <v>0</v>
      </c>
      <c r="S1095" s="126">
        <v>0</v>
      </c>
      <c r="T1095" s="127">
        <f>S1095*H1095</f>
        <v>0</v>
      </c>
      <c r="AR1095" s="128" t="s">
        <v>106</v>
      </c>
      <c r="AT1095" s="128" t="s">
        <v>108</v>
      </c>
      <c r="AU1095" s="128" t="s">
        <v>75</v>
      </c>
      <c r="AY1095" s="12" t="s">
        <v>107</v>
      </c>
      <c r="BE1095" s="129">
        <f>IF(N1095="základní",J1095,0)</f>
        <v>8241.56</v>
      </c>
      <c r="BF1095" s="129">
        <f>IF(N1095="snížená",J1095,0)</f>
        <v>0</v>
      </c>
      <c r="BG1095" s="129">
        <f>IF(N1095="zákl. přenesená",J1095,0)</f>
        <v>0</v>
      </c>
      <c r="BH1095" s="129">
        <f>IF(N1095="sníž. přenesená",J1095,0)</f>
        <v>0</v>
      </c>
      <c r="BI1095" s="129">
        <f>IF(N1095="nulová",J1095,0)</f>
        <v>0</v>
      </c>
      <c r="BJ1095" s="12" t="s">
        <v>75</v>
      </c>
      <c r="BK1095" s="129">
        <f>ROUND(I1095*H1095,2)</f>
        <v>8241.56</v>
      </c>
      <c r="BL1095" s="12" t="s">
        <v>106</v>
      </c>
      <c r="BM1095" s="128" t="s">
        <v>2225</v>
      </c>
    </row>
    <row r="1096" spans="2:65" s="1" customFormat="1" ht="11.25">
      <c r="B1096" s="24"/>
      <c r="D1096" s="130" t="s">
        <v>114</v>
      </c>
      <c r="F1096" s="131" t="s">
        <v>2224</v>
      </c>
      <c r="L1096" s="24"/>
      <c r="M1096" s="132"/>
      <c r="T1096" s="48"/>
      <c r="AT1096" s="12" t="s">
        <v>114</v>
      </c>
      <c r="AU1096" s="12" t="s">
        <v>75</v>
      </c>
    </row>
    <row r="1097" spans="2:65" s="1" customFormat="1" ht="16.5" customHeight="1">
      <c r="B1097" s="117"/>
      <c r="C1097" s="118" t="s">
        <v>2226</v>
      </c>
      <c r="D1097" s="118" t="s">
        <v>108</v>
      </c>
      <c r="E1097" s="119" t="s">
        <v>2227</v>
      </c>
      <c r="F1097" s="120" t="s">
        <v>2228</v>
      </c>
      <c r="G1097" s="121" t="s">
        <v>128</v>
      </c>
      <c r="H1097" s="122">
        <v>2</v>
      </c>
      <c r="I1097" s="123">
        <v>309.56</v>
      </c>
      <c r="J1097" s="123">
        <f>ROUND(I1097*H1097,2)</f>
        <v>619.12</v>
      </c>
      <c r="K1097" s="120" t="s">
        <v>112</v>
      </c>
      <c r="L1097" s="24"/>
      <c r="M1097" s="124" t="s">
        <v>1</v>
      </c>
      <c r="N1097" s="125" t="s">
        <v>35</v>
      </c>
      <c r="O1097" s="126">
        <v>9.1999999999999998E-2</v>
      </c>
      <c r="P1097" s="126">
        <f>O1097*H1097</f>
        <v>0.184</v>
      </c>
      <c r="Q1097" s="126">
        <v>0</v>
      </c>
      <c r="R1097" s="126">
        <f>Q1097*H1097</f>
        <v>0</v>
      </c>
      <c r="S1097" s="126">
        <v>0</v>
      </c>
      <c r="T1097" s="127">
        <f>S1097*H1097</f>
        <v>0</v>
      </c>
      <c r="AR1097" s="128" t="s">
        <v>106</v>
      </c>
      <c r="AT1097" s="128" t="s">
        <v>108</v>
      </c>
      <c r="AU1097" s="128" t="s">
        <v>75</v>
      </c>
      <c r="AY1097" s="12" t="s">
        <v>107</v>
      </c>
      <c r="BE1097" s="129">
        <f>IF(N1097="základní",J1097,0)</f>
        <v>619.12</v>
      </c>
      <c r="BF1097" s="129">
        <f>IF(N1097="snížená",J1097,0)</f>
        <v>0</v>
      </c>
      <c r="BG1097" s="129">
        <f>IF(N1097="zákl. přenesená",J1097,0)</f>
        <v>0</v>
      </c>
      <c r="BH1097" s="129">
        <f>IF(N1097="sníž. přenesená",J1097,0)</f>
        <v>0</v>
      </c>
      <c r="BI1097" s="129">
        <f>IF(N1097="nulová",J1097,0)</f>
        <v>0</v>
      </c>
      <c r="BJ1097" s="12" t="s">
        <v>75</v>
      </c>
      <c r="BK1097" s="129">
        <f>ROUND(I1097*H1097,2)</f>
        <v>619.12</v>
      </c>
      <c r="BL1097" s="12" t="s">
        <v>106</v>
      </c>
      <c r="BM1097" s="128" t="s">
        <v>2229</v>
      </c>
    </row>
    <row r="1098" spans="2:65" s="1" customFormat="1" ht="11.25">
      <c r="B1098" s="24"/>
      <c r="D1098" s="130" t="s">
        <v>114</v>
      </c>
      <c r="F1098" s="131" t="s">
        <v>2228</v>
      </c>
      <c r="L1098" s="24"/>
      <c r="M1098" s="132"/>
      <c r="T1098" s="48"/>
      <c r="AT1098" s="12" t="s">
        <v>114</v>
      </c>
      <c r="AU1098" s="12" t="s">
        <v>75</v>
      </c>
    </row>
    <row r="1099" spans="2:65" s="1" customFormat="1" ht="16.5" customHeight="1">
      <c r="B1099" s="117"/>
      <c r="C1099" s="118" t="s">
        <v>2230</v>
      </c>
      <c r="D1099" s="118" t="s">
        <v>108</v>
      </c>
      <c r="E1099" s="119" t="s">
        <v>2231</v>
      </c>
      <c r="F1099" s="120" t="s">
        <v>2232</v>
      </c>
      <c r="G1099" s="121" t="s">
        <v>128</v>
      </c>
      <c r="H1099" s="122">
        <v>2</v>
      </c>
      <c r="I1099" s="123">
        <v>168.82</v>
      </c>
      <c r="J1099" s="123">
        <f>ROUND(I1099*H1099,2)</f>
        <v>337.64</v>
      </c>
      <c r="K1099" s="120" t="s">
        <v>112</v>
      </c>
      <c r="L1099" s="24"/>
      <c r="M1099" s="124" t="s">
        <v>1</v>
      </c>
      <c r="N1099" s="125" t="s">
        <v>35</v>
      </c>
      <c r="O1099" s="126">
        <v>6.7000000000000004E-2</v>
      </c>
      <c r="P1099" s="126">
        <f>O1099*H1099</f>
        <v>0.13400000000000001</v>
      </c>
      <c r="Q1099" s="126">
        <v>0</v>
      </c>
      <c r="R1099" s="126">
        <f>Q1099*H1099</f>
        <v>0</v>
      </c>
      <c r="S1099" s="126">
        <v>0</v>
      </c>
      <c r="T1099" s="127">
        <f>S1099*H1099</f>
        <v>0</v>
      </c>
      <c r="AR1099" s="128" t="s">
        <v>106</v>
      </c>
      <c r="AT1099" s="128" t="s">
        <v>108</v>
      </c>
      <c r="AU1099" s="128" t="s">
        <v>75</v>
      </c>
      <c r="AY1099" s="12" t="s">
        <v>107</v>
      </c>
      <c r="BE1099" s="129">
        <f>IF(N1099="základní",J1099,0)</f>
        <v>337.64</v>
      </c>
      <c r="BF1099" s="129">
        <f>IF(N1099="snížená",J1099,0)</f>
        <v>0</v>
      </c>
      <c r="BG1099" s="129">
        <f>IF(N1099="zákl. přenesená",J1099,0)</f>
        <v>0</v>
      </c>
      <c r="BH1099" s="129">
        <f>IF(N1099="sníž. přenesená",J1099,0)</f>
        <v>0</v>
      </c>
      <c r="BI1099" s="129">
        <f>IF(N1099="nulová",J1099,0)</f>
        <v>0</v>
      </c>
      <c r="BJ1099" s="12" t="s">
        <v>75</v>
      </c>
      <c r="BK1099" s="129">
        <f>ROUND(I1099*H1099,2)</f>
        <v>337.64</v>
      </c>
      <c r="BL1099" s="12" t="s">
        <v>106</v>
      </c>
      <c r="BM1099" s="128" t="s">
        <v>2233</v>
      </c>
    </row>
    <row r="1100" spans="2:65" s="1" customFormat="1" ht="11.25">
      <c r="B1100" s="24"/>
      <c r="D1100" s="130" t="s">
        <v>114</v>
      </c>
      <c r="F1100" s="131" t="s">
        <v>2232</v>
      </c>
      <c r="L1100" s="24"/>
      <c r="M1100" s="132"/>
      <c r="T1100" s="48"/>
      <c r="AT1100" s="12" t="s">
        <v>114</v>
      </c>
      <c r="AU1100" s="12" t="s">
        <v>75</v>
      </c>
    </row>
    <row r="1101" spans="2:65" s="1" customFormat="1" ht="21.75" customHeight="1">
      <c r="B1101" s="117"/>
      <c r="C1101" s="118" t="s">
        <v>2234</v>
      </c>
      <c r="D1101" s="118" t="s">
        <v>108</v>
      </c>
      <c r="E1101" s="119" t="s">
        <v>2235</v>
      </c>
      <c r="F1101" s="120" t="s">
        <v>2236</v>
      </c>
      <c r="G1101" s="121" t="s">
        <v>128</v>
      </c>
      <c r="H1101" s="122">
        <v>2</v>
      </c>
      <c r="I1101" s="123">
        <v>2208.36</v>
      </c>
      <c r="J1101" s="123">
        <f>ROUND(I1101*H1101,2)</f>
        <v>4416.72</v>
      </c>
      <c r="K1101" s="120" t="s">
        <v>112</v>
      </c>
      <c r="L1101" s="24"/>
      <c r="M1101" s="124" t="s">
        <v>1</v>
      </c>
      <c r="N1101" s="125" t="s">
        <v>35</v>
      </c>
      <c r="O1101" s="126">
        <v>0.88</v>
      </c>
      <c r="P1101" s="126">
        <f>O1101*H1101</f>
        <v>1.76</v>
      </c>
      <c r="Q1101" s="126">
        <v>0</v>
      </c>
      <c r="R1101" s="126">
        <f>Q1101*H1101</f>
        <v>0</v>
      </c>
      <c r="S1101" s="126">
        <v>0</v>
      </c>
      <c r="T1101" s="127">
        <f>S1101*H1101</f>
        <v>0</v>
      </c>
      <c r="AR1101" s="128" t="s">
        <v>106</v>
      </c>
      <c r="AT1101" s="128" t="s">
        <v>108</v>
      </c>
      <c r="AU1101" s="128" t="s">
        <v>75</v>
      </c>
      <c r="AY1101" s="12" t="s">
        <v>107</v>
      </c>
      <c r="BE1101" s="129">
        <f>IF(N1101="základní",J1101,0)</f>
        <v>4416.72</v>
      </c>
      <c r="BF1101" s="129">
        <f>IF(N1101="snížená",J1101,0)</f>
        <v>0</v>
      </c>
      <c r="BG1101" s="129">
        <f>IF(N1101="zákl. přenesená",J1101,0)</f>
        <v>0</v>
      </c>
      <c r="BH1101" s="129">
        <f>IF(N1101="sníž. přenesená",J1101,0)</f>
        <v>0</v>
      </c>
      <c r="BI1101" s="129">
        <f>IF(N1101="nulová",J1101,0)</f>
        <v>0</v>
      </c>
      <c r="BJ1101" s="12" t="s">
        <v>75</v>
      </c>
      <c r="BK1101" s="129">
        <f>ROUND(I1101*H1101,2)</f>
        <v>4416.72</v>
      </c>
      <c r="BL1101" s="12" t="s">
        <v>106</v>
      </c>
      <c r="BM1101" s="128" t="s">
        <v>2237</v>
      </c>
    </row>
    <row r="1102" spans="2:65" s="1" customFormat="1" ht="29.25">
      <c r="B1102" s="24"/>
      <c r="D1102" s="130" t="s">
        <v>114</v>
      </c>
      <c r="F1102" s="131" t="s">
        <v>2238</v>
      </c>
      <c r="L1102" s="24"/>
      <c r="M1102" s="132"/>
      <c r="T1102" s="48"/>
      <c r="AT1102" s="12" t="s">
        <v>114</v>
      </c>
      <c r="AU1102" s="12" t="s">
        <v>75</v>
      </c>
    </row>
    <row r="1103" spans="2:65" s="1" customFormat="1" ht="24.2" customHeight="1">
      <c r="B1103" s="117"/>
      <c r="C1103" s="118" t="s">
        <v>2239</v>
      </c>
      <c r="D1103" s="118" t="s">
        <v>108</v>
      </c>
      <c r="E1103" s="119" t="s">
        <v>2240</v>
      </c>
      <c r="F1103" s="120" t="s">
        <v>2241</v>
      </c>
      <c r="G1103" s="121" t="s">
        <v>128</v>
      </c>
      <c r="H1103" s="122">
        <v>2</v>
      </c>
      <c r="I1103" s="123">
        <v>2902.66</v>
      </c>
      <c r="J1103" s="123">
        <f>ROUND(I1103*H1103,2)</f>
        <v>5805.32</v>
      </c>
      <c r="K1103" s="120" t="s">
        <v>112</v>
      </c>
      <c r="L1103" s="24"/>
      <c r="M1103" s="124" t="s">
        <v>1</v>
      </c>
      <c r="N1103" s="125" t="s">
        <v>35</v>
      </c>
      <c r="O1103" s="126">
        <v>1.1499999999999999</v>
      </c>
      <c r="P1103" s="126">
        <f>O1103*H1103</f>
        <v>2.2999999999999998</v>
      </c>
      <c r="Q1103" s="126">
        <v>0</v>
      </c>
      <c r="R1103" s="126">
        <f>Q1103*H1103</f>
        <v>0</v>
      </c>
      <c r="S1103" s="126">
        <v>0</v>
      </c>
      <c r="T1103" s="127">
        <f>S1103*H1103</f>
        <v>0</v>
      </c>
      <c r="AR1103" s="128" t="s">
        <v>106</v>
      </c>
      <c r="AT1103" s="128" t="s">
        <v>108</v>
      </c>
      <c r="AU1103" s="128" t="s">
        <v>75</v>
      </c>
      <c r="AY1103" s="12" t="s">
        <v>107</v>
      </c>
      <c r="BE1103" s="129">
        <f>IF(N1103="základní",J1103,0)</f>
        <v>5805.32</v>
      </c>
      <c r="BF1103" s="129">
        <f>IF(N1103="snížená",J1103,0)</f>
        <v>0</v>
      </c>
      <c r="BG1103" s="129">
        <f>IF(N1103="zákl. přenesená",J1103,0)</f>
        <v>0</v>
      </c>
      <c r="BH1103" s="129">
        <f>IF(N1103="sníž. přenesená",J1103,0)</f>
        <v>0</v>
      </c>
      <c r="BI1103" s="129">
        <f>IF(N1103="nulová",J1103,0)</f>
        <v>0</v>
      </c>
      <c r="BJ1103" s="12" t="s">
        <v>75</v>
      </c>
      <c r="BK1103" s="129">
        <f>ROUND(I1103*H1103,2)</f>
        <v>5805.32</v>
      </c>
      <c r="BL1103" s="12" t="s">
        <v>106</v>
      </c>
      <c r="BM1103" s="128" t="s">
        <v>2242</v>
      </c>
    </row>
    <row r="1104" spans="2:65" s="1" customFormat="1" ht="29.25">
      <c r="B1104" s="24"/>
      <c r="D1104" s="130" t="s">
        <v>114</v>
      </c>
      <c r="F1104" s="131" t="s">
        <v>2243</v>
      </c>
      <c r="L1104" s="24"/>
      <c r="M1104" s="132"/>
      <c r="T1104" s="48"/>
      <c r="AT1104" s="12" t="s">
        <v>114</v>
      </c>
      <c r="AU1104" s="12" t="s">
        <v>75</v>
      </c>
    </row>
    <row r="1105" spans="2:65" s="1" customFormat="1" ht="24.2" customHeight="1">
      <c r="B1105" s="117"/>
      <c r="C1105" s="118" t="s">
        <v>2244</v>
      </c>
      <c r="D1105" s="118" t="s">
        <v>108</v>
      </c>
      <c r="E1105" s="119" t="s">
        <v>2245</v>
      </c>
      <c r="F1105" s="120" t="s">
        <v>2246</v>
      </c>
      <c r="G1105" s="121" t="s">
        <v>2247</v>
      </c>
      <c r="H1105" s="122">
        <v>4641</v>
      </c>
      <c r="I1105" s="123">
        <v>4750.7700000000004</v>
      </c>
      <c r="J1105" s="123">
        <f>ROUND(I1105*H1105,2)</f>
        <v>22048323.57</v>
      </c>
      <c r="K1105" s="120" t="s">
        <v>112</v>
      </c>
      <c r="L1105" s="24"/>
      <c r="M1105" s="124" t="s">
        <v>1</v>
      </c>
      <c r="N1105" s="125" t="s">
        <v>35</v>
      </c>
      <c r="O1105" s="126">
        <v>0</v>
      </c>
      <c r="P1105" s="126">
        <f>O1105*H1105</f>
        <v>0</v>
      </c>
      <c r="Q1105" s="126">
        <v>0</v>
      </c>
      <c r="R1105" s="126">
        <f>Q1105*H1105</f>
        <v>0</v>
      </c>
      <c r="S1105" s="126">
        <v>0</v>
      </c>
      <c r="T1105" s="127">
        <f>S1105*H1105</f>
        <v>0</v>
      </c>
      <c r="AR1105" s="128" t="s">
        <v>106</v>
      </c>
      <c r="AT1105" s="128" t="s">
        <v>108</v>
      </c>
      <c r="AU1105" s="128" t="s">
        <v>75</v>
      </c>
      <c r="AY1105" s="12" t="s">
        <v>107</v>
      </c>
      <c r="BE1105" s="129">
        <f>IF(N1105="základní",J1105,0)</f>
        <v>22048323.57</v>
      </c>
      <c r="BF1105" s="129">
        <f>IF(N1105="snížená",J1105,0)</f>
        <v>0</v>
      </c>
      <c r="BG1105" s="129">
        <f>IF(N1105="zákl. přenesená",J1105,0)</f>
        <v>0</v>
      </c>
      <c r="BH1105" s="129">
        <f>IF(N1105="sníž. přenesená",J1105,0)</f>
        <v>0</v>
      </c>
      <c r="BI1105" s="129">
        <f>IF(N1105="nulová",J1105,0)</f>
        <v>0</v>
      </c>
      <c r="BJ1105" s="12" t="s">
        <v>75</v>
      </c>
      <c r="BK1105" s="129">
        <f>ROUND(I1105*H1105,2)</f>
        <v>22048323.57</v>
      </c>
      <c r="BL1105" s="12" t="s">
        <v>106</v>
      </c>
      <c r="BM1105" s="128" t="s">
        <v>2248</v>
      </c>
    </row>
    <row r="1106" spans="2:65" s="1" customFormat="1" ht="29.25">
      <c r="B1106" s="24"/>
      <c r="D1106" s="130" t="s">
        <v>114</v>
      </c>
      <c r="F1106" s="131" t="s">
        <v>2249</v>
      </c>
      <c r="L1106" s="24"/>
      <c r="M1106" s="132"/>
      <c r="T1106" s="48"/>
      <c r="AT1106" s="12" t="s">
        <v>114</v>
      </c>
      <c r="AU1106" s="12" t="s">
        <v>75</v>
      </c>
    </row>
    <row r="1107" spans="2:65" s="1" customFormat="1" ht="24.2" customHeight="1">
      <c r="B1107" s="117"/>
      <c r="C1107" s="133" t="s">
        <v>2250</v>
      </c>
      <c r="D1107" s="133" t="s">
        <v>125</v>
      </c>
      <c r="E1107" s="134" t="s">
        <v>2251</v>
      </c>
      <c r="F1107" s="135" t="s">
        <v>2252</v>
      </c>
      <c r="G1107" s="136" t="s">
        <v>128</v>
      </c>
      <c r="H1107" s="137">
        <v>30</v>
      </c>
      <c r="I1107" s="138">
        <v>594</v>
      </c>
      <c r="J1107" s="138">
        <f>ROUND(I1107*H1107,2)</f>
        <v>17820</v>
      </c>
      <c r="K1107" s="135" t="s">
        <v>112</v>
      </c>
      <c r="L1107" s="139"/>
      <c r="M1107" s="140" t="s">
        <v>1</v>
      </c>
      <c r="N1107" s="141" t="s">
        <v>35</v>
      </c>
      <c r="O1107" s="126">
        <v>0</v>
      </c>
      <c r="P1107" s="126">
        <f>O1107*H1107</f>
        <v>0</v>
      </c>
      <c r="Q1107" s="126">
        <v>0</v>
      </c>
      <c r="R1107" s="126">
        <f>Q1107*H1107</f>
        <v>0</v>
      </c>
      <c r="S1107" s="126">
        <v>0</v>
      </c>
      <c r="T1107" s="127">
        <f>S1107*H1107</f>
        <v>0</v>
      </c>
      <c r="AR1107" s="128" t="s">
        <v>129</v>
      </c>
      <c r="AT1107" s="128" t="s">
        <v>125</v>
      </c>
      <c r="AU1107" s="128" t="s">
        <v>75</v>
      </c>
      <c r="AY1107" s="12" t="s">
        <v>107</v>
      </c>
      <c r="BE1107" s="129">
        <f>IF(N1107="základní",J1107,0)</f>
        <v>17820</v>
      </c>
      <c r="BF1107" s="129">
        <f>IF(N1107="snížená",J1107,0)</f>
        <v>0</v>
      </c>
      <c r="BG1107" s="129">
        <f>IF(N1107="zákl. přenesená",J1107,0)</f>
        <v>0</v>
      </c>
      <c r="BH1107" s="129">
        <f>IF(N1107="sníž. přenesená",J1107,0)</f>
        <v>0</v>
      </c>
      <c r="BI1107" s="129">
        <f>IF(N1107="nulová",J1107,0)</f>
        <v>0</v>
      </c>
      <c r="BJ1107" s="12" t="s">
        <v>75</v>
      </c>
      <c r="BK1107" s="129">
        <f>ROUND(I1107*H1107,2)</f>
        <v>17820</v>
      </c>
      <c r="BL1107" s="12" t="s">
        <v>106</v>
      </c>
      <c r="BM1107" s="128" t="s">
        <v>2253</v>
      </c>
    </row>
    <row r="1108" spans="2:65" s="1" customFormat="1" ht="19.5">
      <c r="B1108" s="24"/>
      <c r="D1108" s="130" t="s">
        <v>114</v>
      </c>
      <c r="F1108" s="131" t="s">
        <v>2252</v>
      </c>
      <c r="L1108" s="24"/>
      <c r="M1108" s="132"/>
      <c r="T1108" s="48"/>
      <c r="AT1108" s="12" t="s">
        <v>114</v>
      </c>
      <c r="AU1108" s="12" t="s">
        <v>75</v>
      </c>
    </row>
    <row r="1109" spans="2:65" s="1" customFormat="1" ht="33" customHeight="1">
      <c r="B1109" s="117"/>
      <c r="C1109" s="133" t="s">
        <v>2254</v>
      </c>
      <c r="D1109" s="133" t="s">
        <v>125</v>
      </c>
      <c r="E1109" s="134" t="s">
        <v>2255</v>
      </c>
      <c r="F1109" s="135" t="s">
        <v>2256</v>
      </c>
      <c r="G1109" s="136" t="s">
        <v>202</v>
      </c>
      <c r="H1109" s="137">
        <v>24</v>
      </c>
      <c r="I1109" s="138">
        <v>154</v>
      </c>
      <c r="J1109" s="138">
        <f>ROUND(I1109*H1109,2)</f>
        <v>3696</v>
      </c>
      <c r="K1109" s="135" t="s">
        <v>112</v>
      </c>
      <c r="L1109" s="139"/>
      <c r="M1109" s="140" t="s">
        <v>1</v>
      </c>
      <c r="N1109" s="141" t="s">
        <v>35</v>
      </c>
      <c r="O1109" s="126">
        <v>0</v>
      </c>
      <c r="P1109" s="126">
        <f>O1109*H1109</f>
        <v>0</v>
      </c>
      <c r="Q1109" s="126">
        <v>0</v>
      </c>
      <c r="R1109" s="126">
        <f>Q1109*H1109</f>
        <v>0</v>
      </c>
      <c r="S1109" s="126">
        <v>0</v>
      </c>
      <c r="T1109" s="127">
        <f>S1109*H1109</f>
        <v>0</v>
      </c>
      <c r="AR1109" s="128" t="s">
        <v>129</v>
      </c>
      <c r="AT1109" s="128" t="s">
        <v>125</v>
      </c>
      <c r="AU1109" s="128" t="s">
        <v>75</v>
      </c>
      <c r="AY1109" s="12" t="s">
        <v>107</v>
      </c>
      <c r="BE1109" s="129">
        <f>IF(N1109="základní",J1109,0)</f>
        <v>3696</v>
      </c>
      <c r="BF1109" s="129">
        <f>IF(N1109="snížená",J1109,0)</f>
        <v>0</v>
      </c>
      <c r="BG1109" s="129">
        <f>IF(N1109="zákl. přenesená",J1109,0)</f>
        <v>0</v>
      </c>
      <c r="BH1109" s="129">
        <f>IF(N1109="sníž. přenesená",J1109,0)</f>
        <v>0</v>
      </c>
      <c r="BI1109" s="129">
        <f>IF(N1109="nulová",J1109,0)</f>
        <v>0</v>
      </c>
      <c r="BJ1109" s="12" t="s">
        <v>75</v>
      </c>
      <c r="BK1109" s="129">
        <f>ROUND(I1109*H1109,2)</f>
        <v>3696</v>
      </c>
      <c r="BL1109" s="12" t="s">
        <v>106</v>
      </c>
      <c r="BM1109" s="128" t="s">
        <v>2257</v>
      </c>
    </row>
    <row r="1110" spans="2:65" s="1" customFormat="1" ht="19.5">
      <c r="B1110" s="24"/>
      <c r="D1110" s="130" t="s">
        <v>114</v>
      </c>
      <c r="F1110" s="131" t="s">
        <v>2256</v>
      </c>
      <c r="L1110" s="24"/>
      <c r="M1110" s="132"/>
      <c r="T1110" s="48"/>
      <c r="AT1110" s="12" t="s">
        <v>114</v>
      </c>
      <c r="AU1110" s="12" t="s">
        <v>75</v>
      </c>
    </row>
    <row r="1111" spans="2:65" s="1" customFormat="1" ht="24.2" customHeight="1">
      <c r="B1111" s="117"/>
      <c r="C1111" s="133" t="s">
        <v>2258</v>
      </c>
      <c r="D1111" s="133" t="s">
        <v>125</v>
      </c>
      <c r="E1111" s="134" t="s">
        <v>2259</v>
      </c>
      <c r="F1111" s="135" t="s">
        <v>2260</v>
      </c>
      <c r="G1111" s="136" t="s">
        <v>128</v>
      </c>
      <c r="H1111" s="137">
        <v>8</v>
      </c>
      <c r="I1111" s="138">
        <v>2290</v>
      </c>
      <c r="J1111" s="138">
        <f>ROUND(I1111*H1111,2)</f>
        <v>18320</v>
      </c>
      <c r="K1111" s="135" t="s">
        <v>112</v>
      </c>
      <c r="L1111" s="139"/>
      <c r="M1111" s="140" t="s">
        <v>1</v>
      </c>
      <c r="N1111" s="141" t="s">
        <v>35</v>
      </c>
      <c r="O1111" s="126">
        <v>0</v>
      </c>
      <c r="P1111" s="126">
        <f>O1111*H1111</f>
        <v>0</v>
      </c>
      <c r="Q1111" s="126">
        <v>0</v>
      </c>
      <c r="R1111" s="126">
        <f>Q1111*H1111</f>
        <v>0</v>
      </c>
      <c r="S1111" s="126">
        <v>0</v>
      </c>
      <c r="T1111" s="127">
        <f>S1111*H1111</f>
        <v>0</v>
      </c>
      <c r="AR1111" s="128" t="s">
        <v>129</v>
      </c>
      <c r="AT1111" s="128" t="s">
        <v>125</v>
      </c>
      <c r="AU1111" s="128" t="s">
        <v>75</v>
      </c>
      <c r="AY1111" s="12" t="s">
        <v>107</v>
      </c>
      <c r="BE1111" s="129">
        <f>IF(N1111="základní",J1111,0)</f>
        <v>18320</v>
      </c>
      <c r="BF1111" s="129">
        <f>IF(N1111="snížená",J1111,0)</f>
        <v>0</v>
      </c>
      <c r="BG1111" s="129">
        <f>IF(N1111="zákl. přenesená",J1111,0)</f>
        <v>0</v>
      </c>
      <c r="BH1111" s="129">
        <f>IF(N1111="sníž. přenesená",J1111,0)</f>
        <v>0</v>
      </c>
      <c r="BI1111" s="129">
        <f>IF(N1111="nulová",J1111,0)</f>
        <v>0</v>
      </c>
      <c r="BJ1111" s="12" t="s">
        <v>75</v>
      </c>
      <c r="BK1111" s="129">
        <f>ROUND(I1111*H1111,2)</f>
        <v>18320</v>
      </c>
      <c r="BL1111" s="12" t="s">
        <v>106</v>
      </c>
      <c r="BM1111" s="128" t="s">
        <v>2261</v>
      </c>
    </row>
    <row r="1112" spans="2:65" s="1" customFormat="1" ht="19.5">
      <c r="B1112" s="24"/>
      <c r="D1112" s="130" t="s">
        <v>114</v>
      </c>
      <c r="F1112" s="131" t="s">
        <v>2260</v>
      </c>
      <c r="L1112" s="24"/>
      <c r="M1112" s="132"/>
      <c r="T1112" s="48"/>
      <c r="AT1112" s="12" t="s">
        <v>114</v>
      </c>
      <c r="AU1112" s="12" t="s">
        <v>75</v>
      </c>
    </row>
    <row r="1113" spans="2:65" s="1" customFormat="1" ht="24.2" customHeight="1">
      <c r="B1113" s="117"/>
      <c r="C1113" s="118" t="s">
        <v>2262</v>
      </c>
      <c r="D1113" s="118" t="s">
        <v>108</v>
      </c>
      <c r="E1113" s="119" t="s">
        <v>2263</v>
      </c>
      <c r="F1113" s="120" t="s">
        <v>2264</v>
      </c>
      <c r="G1113" s="121" t="s">
        <v>128</v>
      </c>
      <c r="H1113" s="122">
        <v>20</v>
      </c>
      <c r="I1113" s="123">
        <v>2232.33</v>
      </c>
      <c r="J1113" s="123">
        <f>ROUND(I1113*H1113,2)</f>
        <v>44646.6</v>
      </c>
      <c r="K1113" s="120" t="s">
        <v>112</v>
      </c>
      <c r="L1113" s="24"/>
      <c r="M1113" s="124" t="s">
        <v>1</v>
      </c>
      <c r="N1113" s="125" t="s">
        <v>35</v>
      </c>
      <c r="O1113" s="126">
        <v>2.75</v>
      </c>
      <c r="P1113" s="126">
        <f>O1113*H1113</f>
        <v>55</v>
      </c>
      <c r="Q1113" s="126">
        <v>0</v>
      </c>
      <c r="R1113" s="126">
        <f>Q1113*H1113</f>
        <v>0</v>
      </c>
      <c r="S1113" s="126">
        <v>0</v>
      </c>
      <c r="T1113" s="127">
        <f>S1113*H1113</f>
        <v>0</v>
      </c>
      <c r="AR1113" s="128" t="s">
        <v>106</v>
      </c>
      <c r="AT1113" s="128" t="s">
        <v>108</v>
      </c>
      <c r="AU1113" s="128" t="s">
        <v>75</v>
      </c>
      <c r="AY1113" s="12" t="s">
        <v>107</v>
      </c>
      <c r="BE1113" s="129">
        <f>IF(N1113="základní",J1113,0)</f>
        <v>44646.6</v>
      </c>
      <c r="BF1113" s="129">
        <f>IF(N1113="snížená",J1113,0)</f>
        <v>0</v>
      </c>
      <c r="BG1113" s="129">
        <f>IF(N1113="zákl. přenesená",J1113,0)</f>
        <v>0</v>
      </c>
      <c r="BH1113" s="129">
        <f>IF(N1113="sníž. přenesená",J1113,0)</f>
        <v>0</v>
      </c>
      <c r="BI1113" s="129">
        <f>IF(N1113="nulová",J1113,0)</f>
        <v>0</v>
      </c>
      <c r="BJ1113" s="12" t="s">
        <v>75</v>
      </c>
      <c r="BK1113" s="129">
        <f>ROUND(I1113*H1113,2)</f>
        <v>44646.6</v>
      </c>
      <c r="BL1113" s="12" t="s">
        <v>106</v>
      </c>
      <c r="BM1113" s="128" t="s">
        <v>2265</v>
      </c>
    </row>
    <row r="1114" spans="2:65" s="1" customFormat="1" ht="19.5">
      <c r="B1114" s="24"/>
      <c r="D1114" s="130" t="s">
        <v>114</v>
      </c>
      <c r="F1114" s="131" t="s">
        <v>2264</v>
      </c>
      <c r="L1114" s="24"/>
      <c r="M1114" s="132"/>
      <c r="T1114" s="48"/>
      <c r="AT1114" s="12" t="s">
        <v>114</v>
      </c>
      <c r="AU1114" s="12" t="s">
        <v>75</v>
      </c>
    </row>
    <row r="1115" spans="2:65" s="1" customFormat="1" ht="37.9" customHeight="1">
      <c r="B1115" s="117"/>
      <c r="C1115" s="118" t="s">
        <v>2266</v>
      </c>
      <c r="D1115" s="118" t="s">
        <v>108</v>
      </c>
      <c r="E1115" s="119" t="s">
        <v>2267</v>
      </c>
      <c r="F1115" s="120" t="s">
        <v>2268</v>
      </c>
      <c r="G1115" s="121" t="s">
        <v>128</v>
      </c>
      <c r="H1115" s="122">
        <v>27</v>
      </c>
      <c r="I1115" s="123">
        <v>18600</v>
      </c>
      <c r="J1115" s="123">
        <f>ROUND(I1115*H1115,2)</f>
        <v>502200</v>
      </c>
      <c r="K1115" s="120" t="s">
        <v>112</v>
      </c>
      <c r="L1115" s="24"/>
      <c r="M1115" s="124" t="s">
        <v>1</v>
      </c>
      <c r="N1115" s="125" t="s">
        <v>35</v>
      </c>
      <c r="O1115" s="126">
        <v>0</v>
      </c>
      <c r="P1115" s="126">
        <f>O1115*H1115</f>
        <v>0</v>
      </c>
      <c r="Q1115" s="126">
        <v>0</v>
      </c>
      <c r="R1115" s="126">
        <f>Q1115*H1115</f>
        <v>0</v>
      </c>
      <c r="S1115" s="126">
        <v>0</v>
      </c>
      <c r="T1115" s="127">
        <f>S1115*H1115</f>
        <v>0</v>
      </c>
      <c r="AR1115" s="128" t="s">
        <v>106</v>
      </c>
      <c r="AT1115" s="128" t="s">
        <v>108</v>
      </c>
      <c r="AU1115" s="128" t="s">
        <v>75</v>
      </c>
      <c r="AY1115" s="12" t="s">
        <v>107</v>
      </c>
      <c r="BE1115" s="129">
        <f>IF(N1115="základní",J1115,0)</f>
        <v>502200</v>
      </c>
      <c r="BF1115" s="129">
        <f>IF(N1115="snížená",J1115,0)</f>
        <v>0</v>
      </c>
      <c r="BG1115" s="129">
        <f>IF(N1115="zákl. přenesená",J1115,0)</f>
        <v>0</v>
      </c>
      <c r="BH1115" s="129">
        <f>IF(N1115="sníž. přenesená",J1115,0)</f>
        <v>0</v>
      </c>
      <c r="BI1115" s="129">
        <f>IF(N1115="nulová",J1115,0)</f>
        <v>0</v>
      </c>
      <c r="BJ1115" s="12" t="s">
        <v>75</v>
      </c>
      <c r="BK1115" s="129">
        <f>ROUND(I1115*H1115,2)</f>
        <v>502200</v>
      </c>
      <c r="BL1115" s="12" t="s">
        <v>106</v>
      </c>
      <c r="BM1115" s="128" t="s">
        <v>2269</v>
      </c>
    </row>
    <row r="1116" spans="2:65" s="1" customFormat="1" ht="58.5">
      <c r="B1116" s="24"/>
      <c r="D1116" s="130" t="s">
        <v>114</v>
      </c>
      <c r="F1116" s="131" t="s">
        <v>2270</v>
      </c>
      <c r="L1116" s="24"/>
      <c r="M1116" s="132"/>
      <c r="T1116" s="48"/>
      <c r="AT1116" s="12" t="s">
        <v>114</v>
      </c>
      <c r="AU1116" s="12" t="s">
        <v>75</v>
      </c>
    </row>
    <row r="1117" spans="2:65" s="1" customFormat="1" ht="37.9" customHeight="1">
      <c r="B1117" s="117"/>
      <c r="C1117" s="133" t="s">
        <v>2271</v>
      </c>
      <c r="D1117" s="133" t="s">
        <v>125</v>
      </c>
      <c r="E1117" s="134" t="s">
        <v>2272</v>
      </c>
      <c r="F1117" s="135" t="s">
        <v>2273</v>
      </c>
      <c r="G1117" s="136" t="s">
        <v>111</v>
      </c>
      <c r="H1117" s="137">
        <v>50</v>
      </c>
      <c r="I1117" s="138">
        <v>6290</v>
      </c>
      <c r="J1117" s="138">
        <f>ROUND(I1117*H1117,2)</f>
        <v>314500</v>
      </c>
      <c r="K1117" s="135" t="s">
        <v>112</v>
      </c>
      <c r="L1117" s="139"/>
      <c r="M1117" s="140" t="s">
        <v>1</v>
      </c>
      <c r="N1117" s="141" t="s">
        <v>35</v>
      </c>
      <c r="O1117" s="126">
        <v>0</v>
      </c>
      <c r="P1117" s="126">
        <f>O1117*H1117</f>
        <v>0</v>
      </c>
      <c r="Q1117" s="126">
        <v>0</v>
      </c>
      <c r="R1117" s="126">
        <f>Q1117*H1117</f>
        <v>0</v>
      </c>
      <c r="S1117" s="126">
        <v>0</v>
      </c>
      <c r="T1117" s="127">
        <f>S1117*H1117</f>
        <v>0</v>
      </c>
      <c r="AR1117" s="128" t="s">
        <v>129</v>
      </c>
      <c r="AT1117" s="128" t="s">
        <v>125</v>
      </c>
      <c r="AU1117" s="128" t="s">
        <v>75</v>
      </c>
      <c r="AY1117" s="12" t="s">
        <v>107</v>
      </c>
      <c r="BE1117" s="129">
        <f>IF(N1117="základní",J1117,0)</f>
        <v>314500</v>
      </c>
      <c r="BF1117" s="129">
        <f>IF(N1117="snížená",J1117,0)</f>
        <v>0</v>
      </c>
      <c r="BG1117" s="129">
        <f>IF(N1117="zákl. přenesená",J1117,0)</f>
        <v>0</v>
      </c>
      <c r="BH1117" s="129">
        <f>IF(N1117="sníž. přenesená",J1117,0)</f>
        <v>0</v>
      </c>
      <c r="BI1117" s="129">
        <f>IF(N1117="nulová",J1117,0)</f>
        <v>0</v>
      </c>
      <c r="BJ1117" s="12" t="s">
        <v>75</v>
      </c>
      <c r="BK1117" s="129">
        <f>ROUND(I1117*H1117,2)</f>
        <v>314500</v>
      </c>
      <c r="BL1117" s="12" t="s">
        <v>106</v>
      </c>
      <c r="BM1117" s="128" t="s">
        <v>2274</v>
      </c>
    </row>
    <row r="1118" spans="2:65" s="1" customFormat="1" ht="19.5">
      <c r="B1118" s="24"/>
      <c r="D1118" s="130" t="s">
        <v>114</v>
      </c>
      <c r="F1118" s="131" t="s">
        <v>2273</v>
      </c>
      <c r="L1118" s="24"/>
      <c r="M1118" s="132"/>
      <c r="T1118" s="48"/>
      <c r="AT1118" s="12" t="s">
        <v>114</v>
      </c>
      <c r="AU1118" s="12" t="s">
        <v>75</v>
      </c>
    </row>
    <row r="1119" spans="2:65" s="1" customFormat="1" ht="24.2" customHeight="1">
      <c r="B1119" s="117"/>
      <c r="C1119" s="118" t="s">
        <v>2275</v>
      </c>
      <c r="D1119" s="118" t="s">
        <v>108</v>
      </c>
      <c r="E1119" s="119" t="s">
        <v>2276</v>
      </c>
      <c r="F1119" s="120" t="s">
        <v>2277</v>
      </c>
      <c r="G1119" s="121" t="s">
        <v>128</v>
      </c>
      <c r="H1119" s="122">
        <v>8</v>
      </c>
      <c r="I1119" s="123">
        <v>161.78</v>
      </c>
      <c r="J1119" s="123">
        <f>ROUND(I1119*H1119,2)</f>
        <v>1294.24</v>
      </c>
      <c r="K1119" s="120" t="s">
        <v>112</v>
      </c>
      <c r="L1119" s="24"/>
      <c r="M1119" s="124" t="s">
        <v>1</v>
      </c>
      <c r="N1119" s="125" t="s">
        <v>35</v>
      </c>
      <c r="O1119" s="126">
        <v>0.182</v>
      </c>
      <c r="P1119" s="126">
        <f>O1119*H1119</f>
        <v>1.456</v>
      </c>
      <c r="Q1119" s="126">
        <v>0</v>
      </c>
      <c r="R1119" s="126">
        <f>Q1119*H1119</f>
        <v>0</v>
      </c>
      <c r="S1119" s="126">
        <v>0</v>
      </c>
      <c r="T1119" s="127">
        <f>S1119*H1119</f>
        <v>0</v>
      </c>
      <c r="AR1119" s="128" t="s">
        <v>106</v>
      </c>
      <c r="AT1119" s="128" t="s">
        <v>108</v>
      </c>
      <c r="AU1119" s="128" t="s">
        <v>75</v>
      </c>
      <c r="AY1119" s="12" t="s">
        <v>107</v>
      </c>
      <c r="BE1119" s="129">
        <f>IF(N1119="základní",J1119,0)</f>
        <v>1294.24</v>
      </c>
      <c r="BF1119" s="129">
        <f>IF(N1119="snížená",J1119,0)</f>
        <v>0</v>
      </c>
      <c r="BG1119" s="129">
        <f>IF(N1119="zákl. přenesená",J1119,0)</f>
        <v>0</v>
      </c>
      <c r="BH1119" s="129">
        <f>IF(N1119="sníž. přenesená",J1119,0)</f>
        <v>0</v>
      </c>
      <c r="BI1119" s="129">
        <f>IF(N1119="nulová",J1119,0)</f>
        <v>0</v>
      </c>
      <c r="BJ1119" s="12" t="s">
        <v>75</v>
      </c>
      <c r="BK1119" s="129">
        <f>ROUND(I1119*H1119,2)</f>
        <v>1294.24</v>
      </c>
      <c r="BL1119" s="12" t="s">
        <v>106</v>
      </c>
      <c r="BM1119" s="128" t="s">
        <v>2278</v>
      </c>
    </row>
    <row r="1120" spans="2:65" s="1" customFormat="1" ht="11.25">
      <c r="B1120" s="24"/>
      <c r="D1120" s="130" t="s">
        <v>114</v>
      </c>
      <c r="F1120" s="131" t="s">
        <v>2277</v>
      </c>
      <c r="L1120" s="24"/>
      <c r="M1120" s="132"/>
      <c r="T1120" s="48"/>
      <c r="AT1120" s="12" t="s">
        <v>114</v>
      </c>
      <c r="AU1120" s="12" t="s">
        <v>75</v>
      </c>
    </row>
    <row r="1121" spans="2:65" s="1" customFormat="1" ht="33" customHeight="1">
      <c r="B1121" s="117"/>
      <c r="C1121" s="118" t="s">
        <v>2279</v>
      </c>
      <c r="D1121" s="118" t="s">
        <v>108</v>
      </c>
      <c r="E1121" s="119" t="s">
        <v>2280</v>
      </c>
      <c r="F1121" s="120" t="s">
        <v>2281</v>
      </c>
      <c r="G1121" s="121" t="s">
        <v>128</v>
      </c>
      <c r="H1121" s="122">
        <v>2</v>
      </c>
      <c r="I1121" s="123">
        <v>10095</v>
      </c>
      <c r="J1121" s="123">
        <f>ROUND(I1121*H1121,2)</f>
        <v>20190</v>
      </c>
      <c r="K1121" s="120" t="s">
        <v>112</v>
      </c>
      <c r="L1121" s="24"/>
      <c r="M1121" s="124" t="s">
        <v>1</v>
      </c>
      <c r="N1121" s="125" t="s">
        <v>35</v>
      </c>
      <c r="O1121" s="126">
        <v>8.43</v>
      </c>
      <c r="P1121" s="126">
        <f>O1121*H1121</f>
        <v>16.86</v>
      </c>
      <c r="Q1121" s="126">
        <v>0</v>
      </c>
      <c r="R1121" s="126">
        <f>Q1121*H1121</f>
        <v>0</v>
      </c>
      <c r="S1121" s="126">
        <v>0</v>
      </c>
      <c r="T1121" s="127">
        <f>S1121*H1121</f>
        <v>0</v>
      </c>
      <c r="AR1121" s="128" t="s">
        <v>106</v>
      </c>
      <c r="AT1121" s="128" t="s">
        <v>108</v>
      </c>
      <c r="AU1121" s="128" t="s">
        <v>75</v>
      </c>
      <c r="AY1121" s="12" t="s">
        <v>107</v>
      </c>
      <c r="BE1121" s="129">
        <f>IF(N1121="základní",J1121,0)</f>
        <v>20190</v>
      </c>
      <c r="BF1121" s="129">
        <f>IF(N1121="snížená",J1121,0)</f>
        <v>0</v>
      </c>
      <c r="BG1121" s="129">
        <f>IF(N1121="zákl. přenesená",J1121,0)</f>
        <v>0</v>
      </c>
      <c r="BH1121" s="129">
        <f>IF(N1121="sníž. přenesená",J1121,0)</f>
        <v>0</v>
      </c>
      <c r="BI1121" s="129">
        <f>IF(N1121="nulová",J1121,0)</f>
        <v>0</v>
      </c>
      <c r="BJ1121" s="12" t="s">
        <v>75</v>
      </c>
      <c r="BK1121" s="129">
        <f>ROUND(I1121*H1121,2)</f>
        <v>20190</v>
      </c>
      <c r="BL1121" s="12" t="s">
        <v>106</v>
      </c>
      <c r="BM1121" s="128" t="s">
        <v>2282</v>
      </c>
    </row>
    <row r="1122" spans="2:65" s="1" customFormat="1" ht="58.5">
      <c r="B1122" s="24"/>
      <c r="D1122" s="130" t="s">
        <v>114</v>
      </c>
      <c r="F1122" s="131" t="s">
        <v>2283</v>
      </c>
      <c r="L1122" s="24"/>
      <c r="M1122" s="132"/>
      <c r="T1122" s="48"/>
      <c r="AT1122" s="12" t="s">
        <v>114</v>
      </c>
      <c r="AU1122" s="12" t="s">
        <v>75</v>
      </c>
    </row>
    <row r="1123" spans="2:65" s="1" customFormat="1" ht="37.9" customHeight="1">
      <c r="B1123" s="117"/>
      <c r="C1123" s="118" t="s">
        <v>2284</v>
      </c>
      <c r="D1123" s="118" t="s">
        <v>108</v>
      </c>
      <c r="E1123" s="119" t="s">
        <v>2285</v>
      </c>
      <c r="F1123" s="120" t="s">
        <v>2286</v>
      </c>
      <c r="G1123" s="121" t="s">
        <v>128</v>
      </c>
      <c r="H1123" s="122">
        <v>3</v>
      </c>
      <c r="I1123" s="123">
        <v>12430.14</v>
      </c>
      <c r="J1123" s="123">
        <f>ROUND(I1123*H1123,2)</f>
        <v>37290.42</v>
      </c>
      <c r="K1123" s="120" t="s">
        <v>112</v>
      </c>
      <c r="L1123" s="24"/>
      <c r="M1123" s="124" t="s">
        <v>1</v>
      </c>
      <c r="N1123" s="125" t="s">
        <v>35</v>
      </c>
      <c r="O1123" s="126">
        <v>10.38</v>
      </c>
      <c r="P1123" s="126">
        <f>O1123*H1123</f>
        <v>31.14</v>
      </c>
      <c r="Q1123" s="126">
        <v>0</v>
      </c>
      <c r="R1123" s="126">
        <f>Q1123*H1123</f>
        <v>0</v>
      </c>
      <c r="S1123" s="126">
        <v>0</v>
      </c>
      <c r="T1123" s="127">
        <f>S1123*H1123</f>
        <v>0</v>
      </c>
      <c r="AR1123" s="128" t="s">
        <v>106</v>
      </c>
      <c r="AT1123" s="128" t="s">
        <v>108</v>
      </c>
      <c r="AU1123" s="128" t="s">
        <v>75</v>
      </c>
      <c r="AY1123" s="12" t="s">
        <v>107</v>
      </c>
      <c r="BE1123" s="129">
        <f>IF(N1123="základní",J1123,0)</f>
        <v>37290.42</v>
      </c>
      <c r="BF1123" s="129">
        <f>IF(N1123="snížená",J1123,0)</f>
        <v>0</v>
      </c>
      <c r="BG1123" s="129">
        <f>IF(N1123="zákl. přenesená",J1123,0)</f>
        <v>0</v>
      </c>
      <c r="BH1123" s="129">
        <f>IF(N1123="sníž. přenesená",J1123,0)</f>
        <v>0</v>
      </c>
      <c r="BI1123" s="129">
        <f>IF(N1123="nulová",J1123,0)</f>
        <v>0</v>
      </c>
      <c r="BJ1123" s="12" t="s">
        <v>75</v>
      </c>
      <c r="BK1123" s="129">
        <f>ROUND(I1123*H1123,2)</f>
        <v>37290.42</v>
      </c>
      <c r="BL1123" s="12" t="s">
        <v>106</v>
      </c>
      <c r="BM1123" s="128" t="s">
        <v>2287</v>
      </c>
    </row>
    <row r="1124" spans="2:65" s="1" customFormat="1" ht="58.5">
      <c r="B1124" s="24"/>
      <c r="D1124" s="130" t="s">
        <v>114</v>
      </c>
      <c r="F1124" s="131" t="s">
        <v>2288</v>
      </c>
      <c r="L1124" s="24"/>
      <c r="M1124" s="132"/>
      <c r="T1124" s="48"/>
      <c r="AT1124" s="12" t="s">
        <v>114</v>
      </c>
      <c r="AU1124" s="12" t="s">
        <v>75</v>
      </c>
    </row>
    <row r="1125" spans="2:65" s="1" customFormat="1" ht="33" customHeight="1">
      <c r="B1125" s="117"/>
      <c r="C1125" s="118" t="s">
        <v>2289</v>
      </c>
      <c r="D1125" s="118" t="s">
        <v>108</v>
      </c>
      <c r="E1125" s="119" t="s">
        <v>2290</v>
      </c>
      <c r="F1125" s="120" t="s">
        <v>2291</v>
      </c>
      <c r="G1125" s="121" t="s">
        <v>128</v>
      </c>
      <c r="H1125" s="122">
        <v>42</v>
      </c>
      <c r="I1125" s="123">
        <v>7783.81</v>
      </c>
      <c r="J1125" s="123">
        <f>ROUND(I1125*H1125,2)</f>
        <v>326920.02</v>
      </c>
      <c r="K1125" s="120" t="s">
        <v>112</v>
      </c>
      <c r="L1125" s="24"/>
      <c r="M1125" s="124" t="s">
        <v>1</v>
      </c>
      <c r="N1125" s="125" t="s">
        <v>35</v>
      </c>
      <c r="O1125" s="126">
        <v>6.5</v>
      </c>
      <c r="P1125" s="126">
        <f>O1125*H1125</f>
        <v>273</v>
      </c>
      <c r="Q1125" s="126">
        <v>0</v>
      </c>
      <c r="R1125" s="126">
        <f>Q1125*H1125</f>
        <v>0</v>
      </c>
      <c r="S1125" s="126">
        <v>0</v>
      </c>
      <c r="T1125" s="127">
        <f>S1125*H1125</f>
        <v>0</v>
      </c>
      <c r="AR1125" s="128" t="s">
        <v>106</v>
      </c>
      <c r="AT1125" s="128" t="s">
        <v>108</v>
      </c>
      <c r="AU1125" s="128" t="s">
        <v>75</v>
      </c>
      <c r="AY1125" s="12" t="s">
        <v>107</v>
      </c>
      <c r="BE1125" s="129">
        <f>IF(N1125="základní",J1125,0)</f>
        <v>326920.02</v>
      </c>
      <c r="BF1125" s="129">
        <f>IF(N1125="snížená",J1125,0)</f>
        <v>0</v>
      </c>
      <c r="BG1125" s="129">
        <f>IF(N1125="zákl. přenesená",J1125,0)</f>
        <v>0</v>
      </c>
      <c r="BH1125" s="129">
        <f>IF(N1125="sníž. přenesená",J1125,0)</f>
        <v>0</v>
      </c>
      <c r="BI1125" s="129">
        <f>IF(N1125="nulová",J1125,0)</f>
        <v>0</v>
      </c>
      <c r="BJ1125" s="12" t="s">
        <v>75</v>
      </c>
      <c r="BK1125" s="129">
        <f>ROUND(I1125*H1125,2)</f>
        <v>326920.02</v>
      </c>
      <c r="BL1125" s="12" t="s">
        <v>106</v>
      </c>
      <c r="BM1125" s="128" t="s">
        <v>2292</v>
      </c>
    </row>
    <row r="1126" spans="2:65" s="1" customFormat="1" ht="19.5">
      <c r="B1126" s="24"/>
      <c r="D1126" s="130" t="s">
        <v>114</v>
      </c>
      <c r="F1126" s="131" t="s">
        <v>2291</v>
      </c>
      <c r="L1126" s="24"/>
      <c r="M1126" s="132"/>
      <c r="T1126" s="48"/>
      <c r="AT1126" s="12" t="s">
        <v>114</v>
      </c>
      <c r="AU1126" s="12" t="s">
        <v>75</v>
      </c>
    </row>
    <row r="1127" spans="2:65" s="1" customFormat="1" ht="55.5" customHeight="1">
      <c r="B1127" s="117"/>
      <c r="C1127" s="118" t="s">
        <v>2293</v>
      </c>
      <c r="D1127" s="118" t="s">
        <v>108</v>
      </c>
      <c r="E1127" s="119" t="s">
        <v>2294</v>
      </c>
      <c r="F1127" s="120" t="s">
        <v>2295</v>
      </c>
      <c r="G1127" s="121" t="s">
        <v>128</v>
      </c>
      <c r="H1127" s="122">
        <v>5</v>
      </c>
      <c r="I1127" s="123">
        <v>18633.23</v>
      </c>
      <c r="J1127" s="123">
        <f>ROUND(I1127*H1127,2)</f>
        <v>93166.15</v>
      </c>
      <c r="K1127" s="120" t="s">
        <v>112</v>
      </c>
      <c r="L1127" s="24"/>
      <c r="M1127" s="124" t="s">
        <v>1</v>
      </c>
      <c r="N1127" s="125" t="s">
        <v>35</v>
      </c>
      <c r="O1127" s="126">
        <v>15.56</v>
      </c>
      <c r="P1127" s="126">
        <f>O1127*H1127</f>
        <v>77.8</v>
      </c>
      <c r="Q1127" s="126">
        <v>0</v>
      </c>
      <c r="R1127" s="126">
        <f>Q1127*H1127</f>
        <v>0</v>
      </c>
      <c r="S1127" s="126">
        <v>0</v>
      </c>
      <c r="T1127" s="127">
        <f>S1127*H1127</f>
        <v>0</v>
      </c>
      <c r="AR1127" s="128" t="s">
        <v>106</v>
      </c>
      <c r="AT1127" s="128" t="s">
        <v>108</v>
      </c>
      <c r="AU1127" s="128" t="s">
        <v>75</v>
      </c>
      <c r="AY1127" s="12" t="s">
        <v>107</v>
      </c>
      <c r="BE1127" s="129">
        <f>IF(N1127="základní",J1127,0)</f>
        <v>93166.15</v>
      </c>
      <c r="BF1127" s="129">
        <f>IF(N1127="snížená",J1127,0)</f>
        <v>0</v>
      </c>
      <c r="BG1127" s="129">
        <f>IF(N1127="zákl. přenesená",J1127,0)</f>
        <v>0</v>
      </c>
      <c r="BH1127" s="129">
        <f>IF(N1127="sníž. přenesená",J1127,0)</f>
        <v>0</v>
      </c>
      <c r="BI1127" s="129">
        <f>IF(N1127="nulová",J1127,0)</f>
        <v>0</v>
      </c>
      <c r="BJ1127" s="12" t="s">
        <v>75</v>
      </c>
      <c r="BK1127" s="129">
        <f>ROUND(I1127*H1127,2)</f>
        <v>93166.15</v>
      </c>
      <c r="BL1127" s="12" t="s">
        <v>106</v>
      </c>
      <c r="BM1127" s="128" t="s">
        <v>2296</v>
      </c>
    </row>
    <row r="1128" spans="2:65" s="1" customFormat="1" ht="68.25">
      <c r="B1128" s="24"/>
      <c r="D1128" s="130" t="s">
        <v>114</v>
      </c>
      <c r="F1128" s="131" t="s">
        <v>2297</v>
      </c>
      <c r="L1128" s="24"/>
      <c r="M1128" s="132"/>
      <c r="T1128" s="48"/>
      <c r="AT1128" s="12" t="s">
        <v>114</v>
      </c>
      <c r="AU1128" s="12" t="s">
        <v>75</v>
      </c>
    </row>
    <row r="1129" spans="2:65" s="1" customFormat="1" ht="49.15" customHeight="1">
      <c r="B1129" s="117"/>
      <c r="C1129" s="118" t="s">
        <v>2298</v>
      </c>
      <c r="D1129" s="118" t="s">
        <v>108</v>
      </c>
      <c r="E1129" s="119" t="s">
        <v>2299</v>
      </c>
      <c r="F1129" s="120" t="s">
        <v>2300</v>
      </c>
      <c r="G1129" s="121" t="s">
        <v>128</v>
      </c>
      <c r="H1129" s="122">
        <v>13</v>
      </c>
      <c r="I1129" s="123">
        <v>7783.81</v>
      </c>
      <c r="J1129" s="123">
        <f>ROUND(I1129*H1129,2)</f>
        <v>101189.53</v>
      </c>
      <c r="K1129" s="120" t="s">
        <v>112</v>
      </c>
      <c r="L1129" s="24"/>
      <c r="M1129" s="124" t="s">
        <v>1</v>
      </c>
      <c r="N1129" s="125" t="s">
        <v>35</v>
      </c>
      <c r="O1129" s="126">
        <v>6.5</v>
      </c>
      <c r="P1129" s="126">
        <f>O1129*H1129</f>
        <v>84.5</v>
      </c>
      <c r="Q1129" s="126">
        <v>0</v>
      </c>
      <c r="R1129" s="126">
        <f>Q1129*H1129</f>
        <v>0</v>
      </c>
      <c r="S1129" s="126">
        <v>0</v>
      </c>
      <c r="T1129" s="127">
        <f>S1129*H1129</f>
        <v>0</v>
      </c>
      <c r="AR1129" s="128" t="s">
        <v>106</v>
      </c>
      <c r="AT1129" s="128" t="s">
        <v>108</v>
      </c>
      <c r="AU1129" s="128" t="s">
        <v>75</v>
      </c>
      <c r="AY1129" s="12" t="s">
        <v>107</v>
      </c>
      <c r="BE1129" s="129">
        <f>IF(N1129="základní",J1129,0)</f>
        <v>101189.53</v>
      </c>
      <c r="BF1129" s="129">
        <f>IF(N1129="snížená",J1129,0)</f>
        <v>0</v>
      </c>
      <c r="BG1129" s="129">
        <f>IF(N1129="zákl. přenesená",J1129,0)</f>
        <v>0</v>
      </c>
      <c r="BH1129" s="129">
        <f>IF(N1129="sníž. přenesená",J1129,0)</f>
        <v>0</v>
      </c>
      <c r="BI1129" s="129">
        <f>IF(N1129="nulová",J1129,0)</f>
        <v>0</v>
      </c>
      <c r="BJ1129" s="12" t="s">
        <v>75</v>
      </c>
      <c r="BK1129" s="129">
        <f>ROUND(I1129*H1129,2)</f>
        <v>101189.53</v>
      </c>
      <c r="BL1129" s="12" t="s">
        <v>106</v>
      </c>
      <c r="BM1129" s="128" t="s">
        <v>2301</v>
      </c>
    </row>
    <row r="1130" spans="2:65" s="1" customFormat="1" ht="29.25">
      <c r="B1130" s="24"/>
      <c r="D1130" s="130" t="s">
        <v>114</v>
      </c>
      <c r="F1130" s="131" t="s">
        <v>2300</v>
      </c>
      <c r="L1130" s="24"/>
      <c r="M1130" s="132"/>
      <c r="T1130" s="48"/>
      <c r="AT1130" s="12" t="s">
        <v>114</v>
      </c>
      <c r="AU1130" s="12" t="s">
        <v>75</v>
      </c>
    </row>
    <row r="1131" spans="2:65" s="1" customFormat="1" ht="37.9" customHeight="1">
      <c r="B1131" s="117"/>
      <c r="C1131" s="118" t="s">
        <v>2302</v>
      </c>
      <c r="D1131" s="118" t="s">
        <v>108</v>
      </c>
      <c r="E1131" s="119" t="s">
        <v>2303</v>
      </c>
      <c r="F1131" s="120" t="s">
        <v>2304</v>
      </c>
      <c r="G1131" s="121" t="s">
        <v>128</v>
      </c>
      <c r="H1131" s="122">
        <v>1</v>
      </c>
      <c r="I1131" s="123">
        <v>18633.23</v>
      </c>
      <c r="J1131" s="123">
        <f>ROUND(I1131*H1131,2)</f>
        <v>18633.23</v>
      </c>
      <c r="K1131" s="120" t="s">
        <v>112</v>
      </c>
      <c r="L1131" s="24"/>
      <c r="M1131" s="124" t="s">
        <v>1</v>
      </c>
      <c r="N1131" s="125" t="s">
        <v>35</v>
      </c>
      <c r="O1131" s="126">
        <v>15.56</v>
      </c>
      <c r="P1131" s="126">
        <f>O1131*H1131</f>
        <v>15.56</v>
      </c>
      <c r="Q1131" s="126">
        <v>0</v>
      </c>
      <c r="R1131" s="126">
        <f>Q1131*H1131</f>
        <v>0</v>
      </c>
      <c r="S1131" s="126">
        <v>0</v>
      </c>
      <c r="T1131" s="127">
        <f>S1131*H1131</f>
        <v>0</v>
      </c>
      <c r="AR1131" s="128" t="s">
        <v>106</v>
      </c>
      <c r="AT1131" s="128" t="s">
        <v>108</v>
      </c>
      <c r="AU1131" s="128" t="s">
        <v>75</v>
      </c>
      <c r="AY1131" s="12" t="s">
        <v>107</v>
      </c>
      <c r="BE1131" s="129">
        <f>IF(N1131="základní",J1131,0)</f>
        <v>18633.23</v>
      </c>
      <c r="BF1131" s="129">
        <f>IF(N1131="snížená",J1131,0)</f>
        <v>0</v>
      </c>
      <c r="BG1131" s="129">
        <f>IF(N1131="zákl. přenesená",J1131,0)</f>
        <v>0</v>
      </c>
      <c r="BH1131" s="129">
        <f>IF(N1131="sníž. přenesená",J1131,0)</f>
        <v>0</v>
      </c>
      <c r="BI1131" s="129">
        <f>IF(N1131="nulová",J1131,0)</f>
        <v>0</v>
      </c>
      <c r="BJ1131" s="12" t="s">
        <v>75</v>
      </c>
      <c r="BK1131" s="129">
        <f>ROUND(I1131*H1131,2)</f>
        <v>18633.23</v>
      </c>
      <c r="BL1131" s="12" t="s">
        <v>106</v>
      </c>
      <c r="BM1131" s="128" t="s">
        <v>2305</v>
      </c>
    </row>
    <row r="1132" spans="2:65" s="1" customFormat="1" ht="58.5">
      <c r="B1132" s="24"/>
      <c r="D1132" s="130" t="s">
        <v>114</v>
      </c>
      <c r="F1132" s="131" t="s">
        <v>2306</v>
      </c>
      <c r="L1132" s="24"/>
      <c r="M1132" s="132"/>
      <c r="T1132" s="48"/>
      <c r="AT1132" s="12" t="s">
        <v>114</v>
      </c>
      <c r="AU1132" s="12" t="s">
        <v>75</v>
      </c>
    </row>
    <row r="1133" spans="2:65" s="1" customFormat="1" ht="24.2" customHeight="1">
      <c r="B1133" s="117"/>
      <c r="C1133" s="118" t="s">
        <v>2307</v>
      </c>
      <c r="D1133" s="118" t="s">
        <v>108</v>
      </c>
      <c r="E1133" s="119" t="s">
        <v>2308</v>
      </c>
      <c r="F1133" s="120" t="s">
        <v>2309</v>
      </c>
      <c r="G1133" s="121" t="s">
        <v>128</v>
      </c>
      <c r="H1133" s="122">
        <v>1</v>
      </c>
      <c r="I1133" s="123">
        <v>8322.69</v>
      </c>
      <c r="J1133" s="123">
        <f>ROUND(I1133*H1133,2)</f>
        <v>8322.69</v>
      </c>
      <c r="K1133" s="120" t="s">
        <v>112</v>
      </c>
      <c r="L1133" s="24"/>
      <c r="M1133" s="124" t="s">
        <v>1</v>
      </c>
      <c r="N1133" s="125" t="s">
        <v>35</v>
      </c>
      <c r="O1133" s="126">
        <v>6.95</v>
      </c>
      <c r="P1133" s="126">
        <f>O1133*H1133</f>
        <v>6.95</v>
      </c>
      <c r="Q1133" s="126">
        <v>0</v>
      </c>
      <c r="R1133" s="126">
        <f>Q1133*H1133</f>
        <v>0</v>
      </c>
      <c r="S1133" s="126">
        <v>0</v>
      </c>
      <c r="T1133" s="127">
        <f>S1133*H1133</f>
        <v>0</v>
      </c>
      <c r="AR1133" s="128" t="s">
        <v>106</v>
      </c>
      <c r="AT1133" s="128" t="s">
        <v>108</v>
      </c>
      <c r="AU1133" s="128" t="s">
        <v>75</v>
      </c>
      <c r="AY1133" s="12" t="s">
        <v>107</v>
      </c>
      <c r="BE1133" s="129">
        <f>IF(N1133="základní",J1133,0)</f>
        <v>8322.69</v>
      </c>
      <c r="BF1133" s="129">
        <f>IF(N1133="snížená",J1133,0)</f>
        <v>0</v>
      </c>
      <c r="BG1133" s="129">
        <f>IF(N1133="zákl. přenesená",J1133,0)</f>
        <v>0</v>
      </c>
      <c r="BH1133" s="129">
        <f>IF(N1133="sníž. přenesená",J1133,0)</f>
        <v>0</v>
      </c>
      <c r="BI1133" s="129">
        <f>IF(N1133="nulová",J1133,0)</f>
        <v>0</v>
      </c>
      <c r="BJ1133" s="12" t="s">
        <v>75</v>
      </c>
      <c r="BK1133" s="129">
        <f>ROUND(I1133*H1133,2)</f>
        <v>8322.69</v>
      </c>
      <c r="BL1133" s="12" t="s">
        <v>106</v>
      </c>
      <c r="BM1133" s="128" t="s">
        <v>2310</v>
      </c>
    </row>
    <row r="1134" spans="2:65" s="1" customFormat="1" ht="48.75">
      <c r="B1134" s="24"/>
      <c r="D1134" s="130" t="s">
        <v>114</v>
      </c>
      <c r="F1134" s="131" t="s">
        <v>2311</v>
      </c>
      <c r="L1134" s="24"/>
      <c r="M1134" s="132"/>
      <c r="T1134" s="48"/>
      <c r="AT1134" s="12" t="s">
        <v>114</v>
      </c>
      <c r="AU1134" s="12" t="s">
        <v>75</v>
      </c>
    </row>
    <row r="1135" spans="2:65" s="1" customFormat="1" ht="24.2" customHeight="1">
      <c r="B1135" s="117"/>
      <c r="C1135" s="118" t="s">
        <v>2312</v>
      </c>
      <c r="D1135" s="118" t="s">
        <v>108</v>
      </c>
      <c r="E1135" s="119" t="s">
        <v>2313</v>
      </c>
      <c r="F1135" s="120" t="s">
        <v>2314</v>
      </c>
      <c r="G1135" s="121" t="s">
        <v>128</v>
      </c>
      <c r="H1135" s="122">
        <v>93</v>
      </c>
      <c r="I1135" s="123">
        <v>467.03</v>
      </c>
      <c r="J1135" s="123">
        <f>ROUND(I1135*H1135,2)</f>
        <v>43433.79</v>
      </c>
      <c r="K1135" s="120" t="s">
        <v>112</v>
      </c>
      <c r="L1135" s="24"/>
      <c r="M1135" s="124" t="s">
        <v>1</v>
      </c>
      <c r="N1135" s="125" t="s">
        <v>35</v>
      </c>
      <c r="O1135" s="126">
        <v>0.39</v>
      </c>
      <c r="P1135" s="126">
        <f>O1135*H1135</f>
        <v>36.270000000000003</v>
      </c>
      <c r="Q1135" s="126">
        <v>0</v>
      </c>
      <c r="R1135" s="126">
        <f>Q1135*H1135</f>
        <v>0</v>
      </c>
      <c r="S1135" s="126">
        <v>0</v>
      </c>
      <c r="T1135" s="127">
        <f>S1135*H1135</f>
        <v>0</v>
      </c>
      <c r="AR1135" s="128" t="s">
        <v>106</v>
      </c>
      <c r="AT1135" s="128" t="s">
        <v>108</v>
      </c>
      <c r="AU1135" s="128" t="s">
        <v>75</v>
      </c>
      <c r="AY1135" s="12" t="s">
        <v>107</v>
      </c>
      <c r="BE1135" s="129">
        <f>IF(N1135="základní",J1135,0)</f>
        <v>43433.79</v>
      </c>
      <c r="BF1135" s="129">
        <f>IF(N1135="snížená",J1135,0)</f>
        <v>0</v>
      </c>
      <c r="BG1135" s="129">
        <f>IF(N1135="zákl. přenesená",J1135,0)</f>
        <v>0</v>
      </c>
      <c r="BH1135" s="129">
        <f>IF(N1135="sníž. přenesená",J1135,0)</f>
        <v>0</v>
      </c>
      <c r="BI1135" s="129">
        <f>IF(N1135="nulová",J1135,0)</f>
        <v>0</v>
      </c>
      <c r="BJ1135" s="12" t="s">
        <v>75</v>
      </c>
      <c r="BK1135" s="129">
        <f>ROUND(I1135*H1135,2)</f>
        <v>43433.79</v>
      </c>
      <c r="BL1135" s="12" t="s">
        <v>106</v>
      </c>
      <c r="BM1135" s="128" t="s">
        <v>2315</v>
      </c>
    </row>
    <row r="1136" spans="2:65" s="1" customFormat="1" ht="39">
      <c r="B1136" s="24"/>
      <c r="D1136" s="130" t="s">
        <v>114</v>
      </c>
      <c r="F1136" s="131" t="s">
        <v>2316</v>
      </c>
      <c r="L1136" s="24"/>
      <c r="M1136" s="132"/>
      <c r="T1136" s="48"/>
      <c r="AT1136" s="12" t="s">
        <v>114</v>
      </c>
      <c r="AU1136" s="12" t="s">
        <v>75</v>
      </c>
    </row>
    <row r="1137" spans="2:65" s="1" customFormat="1" ht="16.5" customHeight="1">
      <c r="B1137" s="117"/>
      <c r="C1137" s="118" t="s">
        <v>2317</v>
      </c>
      <c r="D1137" s="118" t="s">
        <v>108</v>
      </c>
      <c r="E1137" s="119" t="s">
        <v>2318</v>
      </c>
      <c r="F1137" s="120" t="s">
        <v>2319</v>
      </c>
      <c r="G1137" s="121" t="s">
        <v>128</v>
      </c>
      <c r="H1137" s="122">
        <v>7</v>
      </c>
      <c r="I1137" s="123">
        <v>1832.19</v>
      </c>
      <c r="J1137" s="123">
        <f>ROUND(I1137*H1137,2)</f>
        <v>12825.33</v>
      </c>
      <c r="K1137" s="120" t="s">
        <v>112</v>
      </c>
      <c r="L1137" s="24"/>
      <c r="M1137" s="124" t="s">
        <v>1</v>
      </c>
      <c r="N1137" s="125" t="s">
        <v>35</v>
      </c>
      <c r="O1137" s="126">
        <v>1.53</v>
      </c>
      <c r="P1137" s="126">
        <f>O1137*H1137</f>
        <v>10.71</v>
      </c>
      <c r="Q1137" s="126">
        <v>0</v>
      </c>
      <c r="R1137" s="126">
        <f>Q1137*H1137</f>
        <v>0</v>
      </c>
      <c r="S1137" s="126">
        <v>0</v>
      </c>
      <c r="T1137" s="127">
        <f>S1137*H1137</f>
        <v>0</v>
      </c>
      <c r="AR1137" s="128" t="s">
        <v>106</v>
      </c>
      <c r="AT1137" s="128" t="s">
        <v>108</v>
      </c>
      <c r="AU1137" s="128" t="s">
        <v>75</v>
      </c>
      <c r="AY1137" s="12" t="s">
        <v>107</v>
      </c>
      <c r="BE1137" s="129">
        <f>IF(N1137="základní",J1137,0)</f>
        <v>12825.33</v>
      </c>
      <c r="BF1137" s="129">
        <f>IF(N1137="snížená",J1137,0)</f>
        <v>0</v>
      </c>
      <c r="BG1137" s="129">
        <f>IF(N1137="zákl. přenesená",J1137,0)</f>
        <v>0</v>
      </c>
      <c r="BH1137" s="129">
        <f>IF(N1137="sníž. přenesená",J1137,0)</f>
        <v>0</v>
      </c>
      <c r="BI1137" s="129">
        <f>IF(N1137="nulová",J1137,0)</f>
        <v>0</v>
      </c>
      <c r="BJ1137" s="12" t="s">
        <v>75</v>
      </c>
      <c r="BK1137" s="129">
        <f>ROUND(I1137*H1137,2)</f>
        <v>12825.33</v>
      </c>
      <c r="BL1137" s="12" t="s">
        <v>106</v>
      </c>
      <c r="BM1137" s="128" t="s">
        <v>2320</v>
      </c>
    </row>
    <row r="1138" spans="2:65" s="1" customFormat="1" ht="39">
      <c r="B1138" s="24"/>
      <c r="D1138" s="130" t="s">
        <v>114</v>
      </c>
      <c r="F1138" s="131" t="s">
        <v>2321</v>
      </c>
      <c r="L1138" s="24"/>
      <c r="M1138" s="132"/>
      <c r="T1138" s="48"/>
      <c r="AT1138" s="12" t="s">
        <v>114</v>
      </c>
      <c r="AU1138" s="12" t="s">
        <v>75</v>
      </c>
    </row>
    <row r="1139" spans="2:65" s="1" customFormat="1" ht="16.5" customHeight="1">
      <c r="B1139" s="117"/>
      <c r="C1139" s="118" t="s">
        <v>2322</v>
      </c>
      <c r="D1139" s="118" t="s">
        <v>108</v>
      </c>
      <c r="E1139" s="119" t="s">
        <v>2323</v>
      </c>
      <c r="F1139" s="120" t="s">
        <v>2324</v>
      </c>
      <c r="G1139" s="121" t="s">
        <v>128</v>
      </c>
      <c r="H1139" s="122">
        <v>1</v>
      </c>
      <c r="I1139" s="123">
        <v>630</v>
      </c>
      <c r="J1139" s="123">
        <f>ROUND(I1139*H1139,2)</f>
        <v>630</v>
      </c>
      <c r="K1139" s="120" t="s">
        <v>112</v>
      </c>
      <c r="L1139" s="24"/>
      <c r="M1139" s="124" t="s">
        <v>1</v>
      </c>
      <c r="N1139" s="125" t="s">
        <v>35</v>
      </c>
      <c r="O1139" s="126">
        <v>0</v>
      </c>
      <c r="P1139" s="126">
        <f>O1139*H1139</f>
        <v>0</v>
      </c>
      <c r="Q1139" s="126">
        <v>0</v>
      </c>
      <c r="R1139" s="126">
        <f>Q1139*H1139</f>
        <v>0</v>
      </c>
      <c r="S1139" s="126">
        <v>0</v>
      </c>
      <c r="T1139" s="127">
        <f>S1139*H1139</f>
        <v>0</v>
      </c>
      <c r="AR1139" s="128" t="s">
        <v>106</v>
      </c>
      <c r="AT1139" s="128" t="s">
        <v>108</v>
      </c>
      <c r="AU1139" s="128" t="s">
        <v>75</v>
      </c>
      <c r="AY1139" s="12" t="s">
        <v>107</v>
      </c>
      <c r="BE1139" s="129">
        <f>IF(N1139="základní",J1139,0)</f>
        <v>630</v>
      </c>
      <c r="BF1139" s="129">
        <f>IF(N1139="snížená",J1139,0)</f>
        <v>0</v>
      </c>
      <c r="BG1139" s="129">
        <f>IF(N1139="zákl. přenesená",J1139,0)</f>
        <v>0</v>
      </c>
      <c r="BH1139" s="129">
        <f>IF(N1139="sníž. přenesená",J1139,0)</f>
        <v>0</v>
      </c>
      <c r="BI1139" s="129">
        <f>IF(N1139="nulová",J1139,0)</f>
        <v>0</v>
      </c>
      <c r="BJ1139" s="12" t="s">
        <v>75</v>
      </c>
      <c r="BK1139" s="129">
        <f>ROUND(I1139*H1139,2)</f>
        <v>630</v>
      </c>
      <c r="BL1139" s="12" t="s">
        <v>106</v>
      </c>
      <c r="BM1139" s="128" t="s">
        <v>2325</v>
      </c>
    </row>
    <row r="1140" spans="2:65" s="1" customFormat="1" ht="39">
      <c r="B1140" s="24"/>
      <c r="D1140" s="130" t="s">
        <v>114</v>
      </c>
      <c r="F1140" s="131" t="s">
        <v>2326</v>
      </c>
      <c r="L1140" s="24"/>
      <c r="M1140" s="132"/>
      <c r="T1140" s="48"/>
      <c r="AT1140" s="12" t="s">
        <v>114</v>
      </c>
      <c r="AU1140" s="12" t="s">
        <v>75</v>
      </c>
    </row>
    <row r="1141" spans="2:65" s="1" customFormat="1" ht="24.2" customHeight="1">
      <c r="B1141" s="117"/>
      <c r="C1141" s="133" t="s">
        <v>555</v>
      </c>
      <c r="D1141" s="133" t="s">
        <v>125</v>
      </c>
      <c r="E1141" s="134" t="s">
        <v>2327</v>
      </c>
      <c r="F1141" s="135" t="s">
        <v>2328</v>
      </c>
      <c r="G1141" s="136" t="s">
        <v>128</v>
      </c>
      <c r="H1141" s="137">
        <v>4</v>
      </c>
      <c r="I1141" s="138">
        <v>282</v>
      </c>
      <c r="J1141" s="138">
        <f>ROUND(I1141*H1141,2)</f>
        <v>1128</v>
      </c>
      <c r="K1141" s="135" t="s">
        <v>112</v>
      </c>
      <c r="L1141" s="139"/>
      <c r="M1141" s="140" t="s">
        <v>1</v>
      </c>
      <c r="N1141" s="141" t="s">
        <v>35</v>
      </c>
      <c r="O1141" s="126">
        <v>0</v>
      </c>
      <c r="P1141" s="126">
        <f>O1141*H1141</f>
        <v>0</v>
      </c>
      <c r="Q1141" s="126">
        <v>0</v>
      </c>
      <c r="R1141" s="126">
        <f>Q1141*H1141</f>
        <v>0</v>
      </c>
      <c r="S1141" s="126">
        <v>0</v>
      </c>
      <c r="T1141" s="127">
        <f>S1141*H1141</f>
        <v>0</v>
      </c>
      <c r="AR1141" s="128" t="s">
        <v>129</v>
      </c>
      <c r="AT1141" s="128" t="s">
        <v>125</v>
      </c>
      <c r="AU1141" s="128" t="s">
        <v>75</v>
      </c>
      <c r="AY1141" s="12" t="s">
        <v>107</v>
      </c>
      <c r="BE1141" s="129">
        <f>IF(N1141="základní",J1141,0)</f>
        <v>1128</v>
      </c>
      <c r="BF1141" s="129">
        <f>IF(N1141="snížená",J1141,0)</f>
        <v>0</v>
      </c>
      <c r="BG1141" s="129">
        <f>IF(N1141="zákl. přenesená",J1141,0)</f>
        <v>0</v>
      </c>
      <c r="BH1141" s="129">
        <f>IF(N1141="sníž. přenesená",J1141,0)</f>
        <v>0</v>
      </c>
      <c r="BI1141" s="129">
        <f>IF(N1141="nulová",J1141,0)</f>
        <v>0</v>
      </c>
      <c r="BJ1141" s="12" t="s">
        <v>75</v>
      </c>
      <c r="BK1141" s="129">
        <f>ROUND(I1141*H1141,2)</f>
        <v>1128</v>
      </c>
      <c r="BL1141" s="12" t="s">
        <v>106</v>
      </c>
      <c r="BM1141" s="128" t="s">
        <v>2329</v>
      </c>
    </row>
    <row r="1142" spans="2:65" s="1" customFormat="1" ht="19.5">
      <c r="B1142" s="24"/>
      <c r="D1142" s="130" t="s">
        <v>114</v>
      </c>
      <c r="F1142" s="131" t="s">
        <v>2328</v>
      </c>
      <c r="L1142" s="24"/>
      <c r="M1142" s="132"/>
      <c r="T1142" s="48"/>
      <c r="AT1142" s="12" t="s">
        <v>114</v>
      </c>
      <c r="AU1142" s="12" t="s">
        <v>75</v>
      </c>
    </row>
    <row r="1143" spans="2:65" s="1" customFormat="1" ht="24.2" customHeight="1">
      <c r="B1143" s="117"/>
      <c r="C1143" s="133" t="s">
        <v>2330</v>
      </c>
      <c r="D1143" s="133" t="s">
        <v>125</v>
      </c>
      <c r="E1143" s="134" t="s">
        <v>2331</v>
      </c>
      <c r="F1143" s="135" t="s">
        <v>2332</v>
      </c>
      <c r="G1143" s="136" t="s">
        <v>128</v>
      </c>
      <c r="H1143" s="137">
        <v>1</v>
      </c>
      <c r="I1143" s="138">
        <v>220</v>
      </c>
      <c r="J1143" s="138">
        <f>ROUND(I1143*H1143,2)</f>
        <v>220</v>
      </c>
      <c r="K1143" s="135" t="s">
        <v>112</v>
      </c>
      <c r="L1143" s="139"/>
      <c r="M1143" s="140" t="s">
        <v>1</v>
      </c>
      <c r="N1143" s="141" t="s">
        <v>35</v>
      </c>
      <c r="O1143" s="126">
        <v>0</v>
      </c>
      <c r="P1143" s="126">
        <f>O1143*H1143</f>
        <v>0</v>
      </c>
      <c r="Q1143" s="126">
        <v>0</v>
      </c>
      <c r="R1143" s="126">
        <f>Q1143*H1143</f>
        <v>0</v>
      </c>
      <c r="S1143" s="126">
        <v>0</v>
      </c>
      <c r="T1143" s="127">
        <f>S1143*H1143</f>
        <v>0</v>
      </c>
      <c r="AR1143" s="128" t="s">
        <v>129</v>
      </c>
      <c r="AT1143" s="128" t="s">
        <v>125</v>
      </c>
      <c r="AU1143" s="128" t="s">
        <v>75</v>
      </c>
      <c r="AY1143" s="12" t="s">
        <v>107</v>
      </c>
      <c r="BE1143" s="129">
        <f>IF(N1143="základní",J1143,0)</f>
        <v>220</v>
      </c>
      <c r="BF1143" s="129">
        <f>IF(N1143="snížená",J1143,0)</f>
        <v>0</v>
      </c>
      <c r="BG1143" s="129">
        <f>IF(N1143="zákl. přenesená",J1143,0)</f>
        <v>0</v>
      </c>
      <c r="BH1143" s="129">
        <f>IF(N1143="sníž. přenesená",J1143,0)</f>
        <v>0</v>
      </c>
      <c r="BI1143" s="129">
        <f>IF(N1143="nulová",J1143,0)</f>
        <v>0</v>
      </c>
      <c r="BJ1143" s="12" t="s">
        <v>75</v>
      </c>
      <c r="BK1143" s="129">
        <f>ROUND(I1143*H1143,2)</f>
        <v>220</v>
      </c>
      <c r="BL1143" s="12" t="s">
        <v>106</v>
      </c>
      <c r="BM1143" s="128" t="s">
        <v>2333</v>
      </c>
    </row>
    <row r="1144" spans="2:65" s="1" customFormat="1" ht="19.5">
      <c r="B1144" s="24"/>
      <c r="D1144" s="130" t="s">
        <v>114</v>
      </c>
      <c r="F1144" s="131" t="s">
        <v>2332</v>
      </c>
      <c r="L1144" s="24"/>
      <c r="M1144" s="132"/>
      <c r="T1144" s="48"/>
      <c r="AT1144" s="12" t="s">
        <v>114</v>
      </c>
      <c r="AU1144" s="12" t="s">
        <v>75</v>
      </c>
    </row>
    <row r="1145" spans="2:65" s="1" customFormat="1" ht="24.2" customHeight="1">
      <c r="B1145" s="117"/>
      <c r="C1145" s="118" t="s">
        <v>2334</v>
      </c>
      <c r="D1145" s="118" t="s">
        <v>108</v>
      </c>
      <c r="E1145" s="119" t="s">
        <v>2335</v>
      </c>
      <c r="F1145" s="120" t="s">
        <v>2336</v>
      </c>
      <c r="G1145" s="121" t="s">
        <v>128</v>
      </c>
      <c r="H1145" s="122">
        <v>10</v>
      </c>
      <c r="I1145" s="123">
        <v>1841.77</v>
      </c>
      <c r="J1145" s="123">
        <f>ROUND(I1145*H1145,2)</f>
        <v>18417.7</v>
      </c>
      <c r="K1145" s="120" t="s">
        <v>112</v>
      </c>
      <c r="L1145" s="24"/>
      <c r="M1145" s="124" t="s">
        <v>1</v>
      </c>
      <c r="N1145" s="125" t="s">
        <v>35</v>
      </c>
      <c r="O1145" s="126">
        <v>1.538</v>
      </c>
      <c r="P1145" s="126">
        <f>O1145*H1145</f>
        <v>15.38</v>
      </c>
      <c r="Q1145" s="126">
        <v>0</v>
      </c>
      <c r="R1145" s="126">
        <f>Q1145*H1145</f>
        <v>0</v>
      </c>
      <c r="S1145" s="126">
        <v>0</v>
      </c>
      <c r="T1145" s="127">
        <f>S1145*H1145</f>
        <v>0</v>
      </c>
      <c r="AR1145" s="128" t="s">
        <v>106</v>
      </c>
      <c r="AT1145" s="128" t="s">
        <v>108</v>
      </c>
      <c r="AU1145" s="128" t="s">
        <v>75</v>
      </c>
      <c r="AY1145" s="12" t="s">
        <v>107</v>
      </c>
      <c r="BE1145" s="129">
        <f>IF(N1145="základní",J1145,0)</f>
        <v>18417.7</v>
      </c>
      <c r="BF1145" s="129">
        <f>IF(N1145="snížená",J1145,0)</f>
        <v>0</v>
      </c>
      <c r="BG1145" s="129">
        <f>IF(N1145="zákl. přenesená",J1145,0)</f>
        <v>0</v>
      </c>
      <c r="BH1145" s="129">
        <f>IF(N1145="sníž. přenesená",J1145,0)</f>
        <v>0</v>
      </c>
      <c r="BI1145" s="129">
        <f>IF(N1145="nulová",J1145,0)</f>
        <v>0</v>
      </c>
      <c r="BJ1145" s="12" t="s">
        <v>75</v>
      </c>
      <c r="BK1145" s="129">
        <f>ROUND(I1145*H1145,2)</f>
        <v>18417.7</v>
      </c>
      <c r="BL1145" s="12" t="s">
        <v>106</v>
      </c>
      <c r="BM1145" s="128" t="s">
        <v>2337</v>
      </c>
    </row>
    <row r="1146" spans="2:65" s="1" customFormat="1" ht="29.25">
      <c r="B1146" s="24"/>
      <c r="D1146" s="130" t="s">
        <v>114</v>
      </c>
      <c r="F1146" s="131" t="s">
        <v>2338</v>
      </c>
      <c r="L1146" s="24"/>
      <c r="M1146" s="132"/>
      <c r="T1146" s="48"/>
      <c r="AT1146" s="12" t="s">
        <v>114</v>
      </c>
      <c r="AU1146" s="12" t="s">
        <v>75</v>
      </c>
    </row>
    <row r="1147" spans="2:65" s="1" customFormat="1" ht="24.2" customHeight="1">
      <c r="B1147" s="117"/>
      <c r="C1147" s="118" t="s">
        <v>2339</v>
      </c>
      <c r="D1147" s="118" t="s">
        <v>108</v>
      </c>
      <c r="E1147" s="119" t="s">
        <v>2340</v>
      </c>
      <c r="F1147" s="120" t="s">
        <v>2341</v>
      </c>
      <c r="G1147" s="121" t="s">
        <v>128</v>
      </c>
      <c r="H1147" s="122">
        <v>24</v>
      </c>
      <c r="I1147" s="123">
        <v>83.83</v>
      </c>
      <c r="J1147" s="123">
        <f>ROUND(I1147*H1147,2)</f>
        <v>2011.92</v>
      </c>
      <c r="K1147" s="120" t="s">
        <v>112</v>
      </c>
      <c r="L1147" s="24"/>
      <c r="M1147" s="124" t="s">
        <v>1</v>
      </c>
      <c r="N1147" s="125" t="s">
        <v>35</v>
      </c>
      <c r="O1147" s="126">
        <v>7.0000000000000007E-2</v>
      </c>
      <c r="P1147" s="126">
        <f>O1147*H1147</f>
        <v>1.6800000000000002</v>
      </c>
      <c r="Q1147" s="126">
        <v>0</v>
      </c>
      <c r="R1147" s="126">
        <f>Q1147*H1147</f>
        <v>0</v>
      </c>
      <c r="S1147" s="126">
        <v>0</v>
      </c>
      <c r="T1147" s="127">
        <f>S1147*H1147</f>
        <v>0</v>
      </c>
      <c r="AR1147" s="128" t="s">
        <v>106</v>
      </c>
      <c r="AT1147" s="128" t="s">
        <v>108</v>
      </c>
      <c r="AU1147" s="128" t="s">
        <v>75</v>
      </c>
      <c r="AY1147" s="12" t="s">
        <v>107</v>
      </c>
      <c r="BE1147" s="129">
        <f>IF(N1147="základní",J1147,0)</f>
        <v>2011.92</v>
      </c>
      <c r="BF1147" s="129">
        <f>IF(N1147="snížená",J1147,0)</f>
        <v>0</v>
      </c>
      <c r="BG1147" s="129">
        <f>IF(N1147="zákl. přenesená",J1147,0)</f>
        <v>0</v>
      </c>
      <c r="BH1147" s="129">
        <f>IF(N1147="sníž. přenesená",J1147,0)</f>
        <v>0</v>
      </c>
      <c r="BI1147" s="129">
        <f>IF(N1147="nulová",J1147,0)</f>
        <v>0</v>
      </c>
      <c r="BJ1147" s="12" t="s">
        <v>75</v>
      </c>
      <c r="BK1147" s="129">
        <f>ROUND(I1147*H1147,2)</f>
        <v>2011.92</v>
      </c>
      <c r="BL1147" s="12" t="s">
        <v>106</v>
      </c>
      <c r="BM1147" s="128" t="s">
        <v>2342</v>
      </c>
    </row>
    <row r="1148" spans="2:65" s="1" customFormat="1" ht="19.5">
      <c r="B1148" s="24"/>
      <c r="D1148" s="130" t="s">
        <v>114</v>
      </c>
      <c r="F1148" s="131" t="s">
        <v>2343</v>
      </c>
      <c r="L1148" s="24"/>
      <c r="M1148" s="132"/>
      <c r="T1148" s="48"/>
      <c r="AT1148" s="12" t="s">
        <v>114</v>
      </c>
      <c r="AU1148" s="12" t="s">
        <v>75</v>
      </c>
    </row>
    <row r="1149" spans="2:65" s="1" customFormat="1" ht="16.5" customHeight="1">
      <c r="B1149" s="117"/>
      <c r="C1149" s="118" t="s">
        <v>2344</v>
      </c>
      <c r="D1149" s="118" t="s">
        <v>108</v>
      </c>
      <c r="E1149" s="119" t="s">
        <v>2345</v>
      </c>
      <c r="F1149" s="120" t="s">
        <v>2346</v>
      </c>
      <c r="G1149" s="121" t="s">
        <v>2247</v>
      </c>
      <c r="H1149" s="122">
        <v>72</v>
      </c>
      <c r="I1149" s="123">
        <v>972.77</v>
      </c>
      <c r="J1149" s="123">
        <f>ROUND(I1149*H1149,2)</f>
        <v>70039.44</v>
      </c>
      <c r="K1149" s="120" t="s">
        <v>112</v>
      </c>
      <c r="L1149" s="24"/>
      <c r="M1149" s="124" t="s">
        <v>1</v>
      </c>
      <c r="N1149" s="125" t="s">
        <v>35</v>
      </c>
      <c r="O1149" s="126">
        <v>1</v>
      </c>
      <c r="P1149" s="126">
        <f>O1149*H1149</f>
        <v>72</v>
      </c>
      <c r="Q1149" s="126">
        <v>0</v>
      </c>
      <c r="R1149" s="126">
        <f>Q1149*H1149</f>
        <v>0</v>
      </c>
      <c r="S1149" s="126">
        <v>0</v>
      </c>
      <c r="T1149" s="127">
        <f>S1149*H1149</f>
        <v>0</v>
      </c>
      <c r="AR1149" s="128" t="s">
        <v>106</v>
      </c>
      <c r="AT1149" s="128" t="s">
        <v>108</v>
      </c>
      <c r="AU1149" s="128" t="s">
        <v>75</v>
      </c>
      <c r="AY1149" s="12" t="s">
        <v>107</v>
      </c>
      <c r="BE1149" s="129">
        <f>IF(N1149="základní",J1149,0)</f>
        <v>70039.44</v>
      </c>
      <c r="BF1149" s="129">
        <f>IF(N1149="snížená",J1149,0)</f>
        <v>0</v>
      </c>
      <c r="BG1149" s="129">
        <f>IF(N1149="zákl. přenesená",J1149,0)</f>
        <v>0</v>
      </c>
      <c r="BH1149" s="129">
        <f>IF(N1149="sníž. přenesená",J1149,0)</f>
        <v>0</v>
      </c>
      <c r="BI1149" s="129">
        <f>IF(N1149="nulová",J1149,0)</f>
        <v>0</v>
      </c>
      <c r="BJ1149" s="12" t="s">
        <v>75</v>
      </c>
      <c r="BK1149" s="129">
        <f>ROUND(I1149*H1149,2)</f>
        <v>70039.44</v>
      </c>
      <c r="BL1149" s="12" t="s">
        <v>106</v>
      </c>
      <c r="BM1149" s="128" t="s">
        <v>2347</v>
      </c>
    </row>
    <row r="1150" spans="2:65" s="1" customFormat="1" ht="29.25">
      <c r="B1150" s="24"/>
      <c r="D1150" s="130" t="s">
        <v>114</v>
      </c>
      <c r="F1150" s="131" t="s">
        <v>2348</v>
      </c>
      <c r="L1150" s="24"/>
      <c r="M1150" s="132"/>
      <c r="T1150" s="48"/>
      <c r="AT1150" s="12" t="s">
        <v>114</v>
      </c>
      <c r="AU1150" s="12" t="s">
        <v>75</v>
      </c>
    </row>
    <row r="1151" spans="2:65" s="1" customFormat="1" ht="16.5" customHeight="1">
      <c r="B1151" s="117"/>
      <c r="C1151" s="118" t="s">
        <v>2349</v>
      </c>
      <c r="D1151" s="118" t="s">
        <v>108</v>
      </c>
      <c r="E1151" s="119" t="s">
        <v>2350</v>
      </c>
      <c r="F1151" s="120" t="s">
        <v>2351</v>
      </c>
      <c r="G1151" s="121" t="s">
        <v>2247</v>
      </c>
      <c r="H1151" s="122">
        <v>102</v>
      </c>
      <c r="I1151" s="123">
        <v>1197.51</v>
      </c>
      <c r="J1151" s="123">
        <f>ROUND(I1151*H1151,2)</f>
        <v>122146.02</v>
      </c>
      <c r="K1151" s="120" t="s">
        <v>112</v>
      </c>
      <c r="L1151" s="24"/>
      <c r="M1151" s="124" t="s">
        <v>1</v>
      </c>
      <c r="N1151" s="125" t="s">
        <v>35</v>
      </c>
      <c r="O1151" s="126">
        <v>1</v>
      </c>
      <c r="P1151" s="126">
        <f>O1151*H1151</f>
        <v>102</v>
      </c>
      <c r="Q1151" s="126">
        <v>0</v>
      </c>
      <c r="R1151" s="126">
        <f>Q1151*H1151</f>
        <v>0</v>
      </c>
      <c r="S1151" s="126">
        <v>0</v>
      </c>
      <c r="T1151" s="127">
        <f>S1151*H1151</f>
        <v>0</v>
      </c>
      <c r="AR1151" s="128" t="s">
        <v>106</v>
      </c>
      <c r="AT1151" s="128" t="s">
        <v>108</v>
      </c>
      <c r="AU1151" s="128" t="s">
        <v>75</v>
      </c>
      <c r="AY1151" s="12" t="s">
        <v>107</v>
      </c>
      <c r="BE1151" s="129">
        <f>IF(N1151="základní",J1151,0)</f>
        <v>122146.02</v>
      </c>
      <c r="BF1151" s="129">
        <f>IF(N1151="snížená",J1151,0)</f>
        <v>0</v>
      </c>
      <c r="BG1151" s="129">
        <f>IF(N1151="zákl. přenesená",J1151,0)</f>
        <v>0</v>
      </c>
      <c r="BH1151" s="129">
        <f>IF(N1151="sníž. přenesená",J1151,0)</f>
        <v>0</v>
      </c>
      <c r="BI1151" s="129">
        <f>IF(N1151="nulová",J1151,0)</f>
        <v>0</v>
      </c>
      <c r="BJ1151" s="12" t="s">
        <v>75</v>
      </c>
      <c r="BK1151" s="129">
        <f>ROUND(I1151*H1151,2)</f>
        <v>122146.02</v>
      </c>
      <c r="BL1151" s="12" t="s">
        <v>106</v>
      </c>
      <c r="BM1151" s="128" t="s">
        <v>2352</v>
      </c>
    </row>
    <row r="1152" spans="2:65" s="1" customFormat="1" ht="19.5">
      <c r="B1152" s="24"/>
      <c r="D1152" s="130" t="s">
        <v>114</v>
      </c>
      <c r="F1152" s="131" t="s">
        <v>2353</v>
      </c>
      <c r="L1152" s="24"/>
      <c r="M1152" s="132"/>
      <c r="T1152" s="48"/>
      <c r="AT1152" s="12" t="s">
        <v>114</v>
      </c>
      <c r="AU1152" s="12" t="s">
        <v>75</v>
      </c>
    </row>
    <row r="1153" spans="2:65" s="1" customFormat="1" ht="16.5" customHeight="1">
      <c r="B1153" s="117"/>
      <c r="C1153" s="118" t="s">
        <v>2354</v>
      </c>
      <c r="D1153" s="118" t="s">
        <v>108</v>
      </c>
      <c r="E1153" s="119" t="s">
        <v>2355</v>
      </c>
      <c r="F1153" s="120" t="s">
        <v>2356</v>
      </c>
      <c r="G1153" s="121" t="s">
        <v>2247</v>
      </c>
      <c r="H1153" s="122">
        <v>59</v>
      </c>
      <c r="I1153" s="123">
        <v>1197.51</v>
      </c>
      <c r="J1153" s="123">
        <f>ROUND(I1153*H1153,2)</f>
        <v>70653.09</v>
      </c>
      <c r="K1153" s="120" t="s">
        <v>112</v>
      </c>
      <c r="L1153" s="24"/>
      <c r="M1153" s="124" t="s">
        <v>1</v>
      </c>
      <c r="N1153" s="125" t="s">
        <v>35</v>
      </c>
      <c r="O1153" s="126">
        <v>1</v>
      </c>
      <c r="P1153" s="126">
        <f>O1153*H1153</f>
        <v>59</v>
      </c>
      <c r="Q1153" s="126">
        <v>0</v>
      </c>
      <c r="R1153" s="126">
        <f>Q1153*H1153</f>
        <v>0</v>
      </c>
      <c r="S1153" s="126">
        <v>0</v>
      </c>
      <c r="T1153" s="127">
        <f>S1153*H1153</f>
        <v>0</v>
      </c>
      <c r="AR1153" s="128" t="s">
        <v>106</v>
      </c>
      <c r="AT1153" s="128" t="s">
        <v>108</v>
      </c>
      <c r="AU1153" s="128" t="s">
        <v>75</v>
      </c>
      <c r="AY1153" s="12" t="s">
        <v>107</v>
      </c>
      <c r="BE1153" s="129">
        <f>IF(N1153="základní",J1153,0)</f>
        <v>70653.09</v>
      </c>
      <c r="BF1153" s="129">
        <f>IF(N1153="snížená",J1153,0)</f>
        <v>0</v>
      </c>
      <c r="BG1153" s="129">
        <f>IF(N1153="zákl. přenesená",J1153,0)</f>
        <v>0</v>
      </c>
      <c r="BH1153" s="129">
        <f>IF(N1153="sníž. přenesená",J1153,0)</f>
        <v>0</v>
      </c>
      <c r="BI1153" s="129">
        <f>IF(N1153="nulová",J1153,0)</f>
        <v>0</v>
      </c>
      <c r="BJ1153" s="12" t="s">
        <v>75</v>
      </c>
      <c r="BK1153" s="129">
        <f>ROUND(I1153*H1153,2)</f>
        <v>70653.09</v>
      </c>
      <c r="BL1153" s="12" t="s">
        <v>106</v>
      </c>
      <c r="BM1153" s="128" t="s">
        <v>2357</v>
      </c>
    </row>
    <row r="1154" spans="2:65" s="1" customFormat="1" ht="29.25">
      <c r="B1154" s="24"/>
      <c r="D1154" s="130" t="s">
        <v>114</v>
      </c>
      <c r="F1154" s="131" t="s">
        <v>2358</v>
      </c>
      <c r="L1154" s="24"/>
      <c r="M1154" s="132"/>
      <c r="T1154" s="48"/>
      <c r="AT1154" s="12" t="s">
        <v>114</v>
      </c>
      <c r="AU1154" s="12" t="s">
        <v>75</v>
      </c>
    </row>
    <row r="1155" spans="2:65" s="1" customFormat="1" ht="24.2" customHeight="1">
      <c r="B1155" s="117"/>
      <c r="C1155" s="118" t="s">
        <v>2359</v>
      </c>
      <c r="D1155" s="118" t="s">
        <v>108</v>
      </c>
      <c r="E1155" s="119" t="s">
        <v>2360</v>
      </c>
      <c r="F1155" s="120" t="s">
        <v>2361</v>
      </c>
      <c r="G1155" s="121" t="s">
        <v>2247</v>
      </c>
      <c r="H1155" s="122">
        <v>19</v>
      </c>
      <c r="I1155" s="123">
        <v>972.77</v>
      </c>
      <c r="J1155" s="123">
        <f>ROUND(I1155*H1155,2)</f>
        <v>18482.63</v>
      </c>
      <c r="K1155" s="120" t="s">
        <v>112</v>
      </c>
      <c r="L1155" s="24"/>
      <c r="M1155" s="124" t="s">
        <v>1</v>
      </c>
      <c r="N1155" s="125" t="s">
        <v>35</v>
      </c>
      <c r="O1155" s="126">
        <v>1</v>
      </c>
      <c r="P1155" s="126">
        <f>O1155*H1155</f>
        <v>19</v>
      </c>
      <c r="Q1155" s="126">
        <v>0</v>
      </c>
      <c r="R1155" s="126">
        <f>Q1155*H1155</f>
        <v>0</v>
      </c>
      <c r="S1155" s="126">
        <v>0</v>
      </c>
      <c r="T1155" s="127">
        <f>S1155*H1155</f>
        <v>0</v>
      </c>
      <c r="AR1155" s="128" t="s">
        <v>106</v>
      </c>
      <c r="AT1155" s="128" t="s">
        <v>108</v>
      </c>
      <c r="AU1155" s="128" t="s">
        <v>75</v>
      </c>
      <c r="AY1155" s="12" t="s">
        <v>107</v>
      </c>
      <c r="BE1155" s="129">
        <f>IF(N1155="základní",J1155,0)</f>
        <v>18482.63</v>
      </c>
      <c r="BF1155" s="129">
        <f>IF(N1155="snížená",J1155,0)</f>
        <v>0</v>
      </c>
      <c r="BG1155" s="129">
        <f>IF(N1155="zákl. přenesená",J1155,0)</f>
        <v>0</v>
      </c>
      <c r="BH1155" s="129">
        <f>IF(N1155="sníž. přenesená",J1155,0)</f>
        <v>0</v>
      </c>
      <c r="BI1155" s="129">
        <f>IF(N1155="nulová",J1155,0)</f>
        <v>0</v>
      </c>
      <c r="BJ1155" s="12" t="s">
        <v>75</v>
      </c>
      <c r="BK1155" s="129">
        <f>ROUND(I1155*H1155,2)</f>
        <v>18482.63</v>
      </c>
      <c r="BL1155" s="12" t="s">
        <v>106</v>
      </c>
      <c r="BM1155" s="128" t="s">
        <v>2362</v>
      </c>
    </row>
    <row r="1156" spans="2:65" s="1" customFormat="1" ht="29.25">
      <c r="B1156" s="24"/>
      <c r="D1156" s="130" t="s">
        <v>114</v>
      </c>
      <c r="F1156" s="131" t="s">
        <v>2363</v>
      </c>
      <c r="L1156" s="24"/>
      <c r="M1156" s="132"/>
      <c r="T1156" s="48"/>
      <c r="AT1156" s="12" t="s">
        <v>114</v>
      </c>
      <c r="AU1156" s="12" t="s">
        <v>75</v>
      </c>
    </row>
    <row r="1157" spans="2:65" s="1" customFormat="1" ht="24.2" customHeight="1">
      <c r="B1157" s="117"/>
      <c r="C1157" s="118" t="s">
        <v>2364</v>
      </c>
      <c r="D1157" s="118" t="s">
        <v>108</v>
      </c>
      <c r="E1157" s="119" t="s">
        <v>2365</v>
      </c>
      <c r="F1157" s="120" t="s">
        <v>2366</v>
      </c>
      <c r="G1157" s="121" t="s">
        <v>128</v>
      </c>
      <c r="H1157" s="122">
        <v>4</v>
      </c>
      <c r="I1157" s="123">
        <v>40.86</v>
      </c>
      <c r="J1157" s="123">
        <f>ROUND(I1157*H1157,2)</f>
        <v>163.44</v>
      </c>
      <c r="K1157" s="120" t="s">
        <v>112</v>
      </c>
      <c r="L1157" s="24"/>
      <c r="M1157" s="124" t="s">
        <v>1</v>
      </c>
      <c r="N1157" s="125" t="s">
        <v>35</v>
      </c>
      <c r="O1157" s="126">
        <v>4.2000000000000003E-2</v>
      </c>
      <c r="P1157" s="126">
        <f>O1157*H1157</f>
        <v>0.16800000000000001</v>
      </c>
      <c r="Q1157" s="126">
        <v>0</v>
      </c>
      <c r="R1157" s="126">
        <f>Q1157*H1157</f>
        <v>0</v>
      </c>
      <c r="S1157" s="126">
        <v>0</v>
      </c>
      <c r="T1157" s="127">
        <f>S1157*H1157</f>
        <v>0</v>
      </c>
      <c r="AR1157" s="128" t="s">
        <v>106</v>
      </c>
      <c r="AT1157" s="128" t="s">
        <v>108</v>
      </c>
      <c r="AU1157" s="128" t="s">
        <v>75</v>
      </c>
      <c r="AY1157" s="12" t="s">
        <v>107</v>
      </c>
      <c r="BE1157" s="129">
        <f>IF(N1157="základní",J1157,0)</f>
        <v>163.44</v>
      </c>
      <c r="BF1157" s="129">
        <f>IF(N1157="snížená",J1157,0)</f>
        <v>0</v>
      </c>
      <c r="BG1157" s="129">
        <f>IF(N1157="zákl. přenesená",J1157,0)</f>
        <v>0</v>
      </c>
      <c r="BH1157" s="129">
        <f>IF(N1157="sníž. přenesená",J1157,0)</f>
        <v>0</v>
      </c>
      <c r="BI1157" s="129">
        <f>IF(N1157="nulová",J1157,0)</f>
        <v>0</v>
      </c>
      <c r="BJ1157" s="12" t="s">
        <v>75</v>
      </c>
      <c r="BK1157" s="129">
        <f>ROUND(I1157*H1157,2)</f>
        <v>163.44</v>
      </c>
      <c r="BL1157" s="12" t="s">
        <v>106</v>
      </c>
      <c r="BM1157" s="128" t="s">
        <v>2367</v>
      </c>
    </row>
    <row r="1158" spans="2:65" s="1" customFormat="1" ht="19.5">
      <c r="B1158" s="24"/>
      <c r="D1158" s="130" t="s">
        <v>114</v>
      </c>
      <c r="F1158" s="131" t="s">
        <v>2366</v>
      </c>
      <c r="L1158" s="24"/>
      <c r="M1158" s="132"/>
      <c r="T1158" s="48"/>
      <c r="AT1158" s="12" t="s">
        <v>114</v>
      </c>
      <c r="AU1158" s="12" t="s">
        <v>75</v>
      </c>
    </row>
    <row r="1159" spans="2:65" s="1" customFormat="1" ht="24.2" customHeight="1">
      <c r="B1159" s="117"/>
      <c r="C1159" s="118" t="s">
        <v>2368</v>
      </c>
      <c r="D1159" s="118" t="s">
        <v>108</v>
      </c>
      <c r="E1159" s="119" t="s">
        <v>2369</v>
      </c>
      <c r="F1159" s="120" t="s">
        <v>2370</v>
      </c>
      <c r="G1159" s="121" t="s">
        <v>111</v>
      </c>
      <c r="H1159" s="122">
        <v>222</v>
      </c>
      <c r="I1159" s="123">
        <v>74.849999999999994</v>
      </c>
      <c r="J1159" s="123">
        <f>ROUND(I1159*H1159,2)</f>
        <v>16616.7</v>
      </c>
      <c r="K1159" s="120" t="s">
        <v>112</v>
      </c>
      <c r="L1159" s="24"/>
      <c r="M1159" s="124" t="s">
        <v>1</v>
      </c>
      <c r="N1159" s="125" t="s">
        <v>35</v>
      </c>
      <c r="O1159" s="126">
        <v>8.1000000000000003E-2</v>
      </c>
      <c r="P1159" s="126">
        <f>O1159*H1159</f>
        <v>17.981999999999999</v>
      </c>
      <c r="Q1159" s="126">
        <v>0</v>
      </c>
      <c r="R1159" s="126">
        <f>Q1159*H1159</f>
        <v>0</v>
      </c>
      <c r="S1159" s="126">
        <v>0</v>
      </c>
      <c r="T1159" s="127">
        <f>S1159*H1159</f>
        <v>0</v>
      </c>
      <c r="AR1159" s="128" t="s">
        <v>106</v>
      </c>
      <c r="AT1159" s="128" t="s">
        <v>108</v>
      </c>
      <c r="AU1159" s="128" t="s">
        <v>75</v>
      </c>
      <c r="AY1159" s="12" t="s">
        <v>107</v>
      </c>
      <c r="BE1159" s="129">
        <f>IF(N1159="základní",J1159,0)</f>
        <v>16616.7</v>
      </c>
      <c r="BF1159" s="129">
        <f>IF(N1159="snížená",J1159,0)</f>
        <v>0</v>
      </c>
      <c r="BG1159" s="129">
        <f>IF(N1159="zákl. přenesená",J1159,0)</f>
        <v>0</v>
      </c>
      <c r="BH1159" s="129">
        <f>IF(N1159="sníž. přenesená",J1159,0)</f>
        <v>0</v>
      </c>
      <c r="BI1159" s="129">
        <f>IF(N1159="nulová",J1159,0)</f>
        <v>0</v>
      </c>
      <c r="BJ1159" s="12" t="s">
        <v>75</v>
      </c>
      <c r="BK1159" s="129">
        <f>ROUND(I1159*H1159,2)</f>
        <v>16616.7</v>
      </c>
      <c r="BL1159" s="12" t="s">
        <v>106</v>
      </c>
      <c r="BM1159" s="128" t="s">
        <v>2371</v>
      </c>
    </row>
    <row r="1160" spans="2:65" s="1" customFormat="1" ht="39">
      <c r="B1160" s="24"/>
      <c r="D1160" s="130" t="s">
        <v>114</v>
      </c>
      <c r="F1160" s="131" t="s">
        <v>2372</v>
      </c>
      <c r="L1160" s="24"/>
      <c r="M1160" s="132"/>
      <c r="T1160" s="48"/>
      <c r="AT1160" s="12" t="s">
        <v>114</v>
      </c>
      <c r="AU1160" s="12" t="s">
        <v>75</v>
      </c>
    </row>
    <row r="1161" spans="2:65" s="1" customFormat="1" ht="24.2" customHeight="1">
      <c r="B1161" s="117"/>
      <c r="C1161" s="118" t="s">
        <v>2373</v>
      </c>
      <c r="D1161" s="118" t="s">
        <v>108</v>
      </c>
      <c r="E1161" s="119" t="s">
        <v>2374</v>
      </c>
      <c r="F1161" s="120" t="s">
        <v>2375</v>
      </c>
      <c r="G1161" s="121" t="s">
        <v>111</v>
      </c>
      <c r="H1161" s="122">
        <v>25</v>
      </c>
      <c r="I1161" s="123">
        <v>90.55</v>
      </c>
      <c r="J1161" s="123">
        <f>ROUND(I1161*H1161,2)</f>
        <v>2263.75</v>
      </c>
      <c r="K1161" s="120" t="s">
        <v>112</v>
      </c>
      <c r="L1161" s="24"/>
      <c r="M1161" s="124" t="s">
        <v>1</v>
      </c>
      <c r="N1161" s="125" t="s">
        <v>35</v>
      </c>
      <c r="O1161" s="126">
        <v>9.8000000000000004E-2</v>
      </c>
      <c r="P1161" s="126">
        <f>O1161*H1161</f>
        <v>2.4500000000000002</v>
      </c>
      <c r="Q1161" s="126">
        <v>0</v>
      </c>
      <c r="R1161" s="126">
        <f>Q1161*H1161</f>
        <v>0</v>
      </c>
      <c r="S1161" s="126">
        <v>0</v>
      </c>
      <c r="T1161" s="127">
        <f>S1161*H1161</f>
        <v>0</v>
      </c>
      <c r="AR1161" s="128" t="s">
        <v>106</v>
      </c>
      <c r="AT1161" s="128" t="s">
        <v>108</v>
      </c>
      <c r="AU1161" s="128" t="s">
        <v>75</v>
      </c>
      <c r="AY1161" s="12" t="s">
        <v>107</v>
      </c>
      <c r="BE1161" s="129">
        <f>IF(N1161="základní",J1161,0)</f>
        <v>2263.75</v>
      </c>
      <c r="BF1161" s="129">
        <f>IF(N1161="snížená",J1161,0)</f>
        <v>0</v>
      </c>
      <c r="BG1161" s="129">
        <f>IF(N1161="zákl. přenesená",J1161,0)</f>
        <v>0</v>
      </c>
      <c r="BH1161" s="129">
        <f>IF(N1161="sníž. přenesená",J1161,0)</f>
        <v>0</v>
      </c>
      <c r="BI1161" s="129">
        <f>IF(N1161="nulová",J1161,0)</f>
        <v>0</v>
      </c>
      <c r="BJ1161" s="12" t="s">
        <v>75</v>
      </c>
      <c r="BK1161" s="129">
        <f>ROUND(I1161*H1161,2)</f>
        <v>2263.75</v>
      </c>
      <c r="BL1161" s="12" t="s">
        <v>106</v>
      </c>
      <c r="BM1161" s="128" t="s">
        <v>2376</v>
      </c>
    </row>
    <row r="1162" spans="2:65" s="1" customFormat="1" ht="39">
      <c r="B1162" s="24"/>
      <c r="D1162" s="130" t="s">
        <v>114</v>
      </c>
      <c r="F1162" s="131" t="s">
        <v>2377</v>
      </c>
      <c r="L1162" s="24"/>
      <c r="M1162" s="132"/>
      <c r="T1162" s="48"/>
      <c r="AT1162" s="12" t="s">
        <v>114</v>
      </c>
      <c r="AU1162" s="12" t="s">
        <v>75</v>
      </c>
    </row>
    <row r="1163" spans="2:65" s="1" customFormat="1" ht="24.2" customHeight="1">
      <c r="B1163" s="117"/>
      <c r="C1163" s="118" t="s">
        <v>2378</v>
      </c>
      <c r="D1163" s="118" t="s">
        <v>108</v>
      </c>
      <c r="E1163" s="119" t="s">
        <v>2379</v>
      </c>
      <c r="F1163" s="120" t="s">
        <v>2380</v>
      </c>
      <c r="G1163" s="121" t="s">
        <v>128</v>
      </c>
      <c r="H1163" s="122">
        <v>7</v>
      </c>
      <c r="I1163" s="123">
        <v>738.33</v>
      </c>
      <c r="J1163" s="123">
        <f>ROUND(I1163*H1163,2)</f>
        <v>5168.3100000000004</v>
      </c>
      <c r="K1163" s="120" t="s">
        <v>112</v>
      </c>
      <c r="L1163" s="24"/>
      <c r="M1163" s="124" t="s">
        <v>1</v>
      </c>
      <c r="N1163" s="125" t="s">
        <v>35</v>
      </c>
      <c r="O1163" s="126">
        <v>0.69</v>
      </c>
      <c r="P1163" s="126">
        <f>O1163*H1163</f>
        <v>4.83</v>
      </c>
      <c r="Q1163" s="126">
        <v>0</v>
      </c>
      <c r="R1163" s="126">
        <f>Q1163*H1163</f>
        <v>0</v>
      </c>
      <c r="S1163" s="126">
        <v>0</v>
      </c>
      <c r="T1163" s="127">
        <f>S1163*H1163</f>
        <v>0</v>
      </c>
      <c r="AR1163" s="128" t="s">
        <v>106</v>
      </c>
      <c r="AT1163" s="128" t="s">
        <v>108</v>
      </c>
      <c r="AU1163" s="128" t="s">
        <v>75</v>
      </c>
      <c r="AY1163" s="12" t="s">
        <v>107</v>
      </c>
      <c r="BE1163" s="129">
        <f>IF(N1163="základní",J1163,0)</f>
        <v>5168.3100000000004</v>
      </c>
      <c r="BF1163" s="129">
        <f>IF(N1163="snížená",J1163,0)</f>
        <v>0</v>
      </c>
      <c r="BG1163" s="129">
        <f>IF(N1163="zákl. přenesená",J1163,0)</f>
        <v>0</v>
      </c>
      <c r="BH1163" s="129">
        <f>IF(N1163="sníž. přenesená",J1163,0)</f>
        <v>0</v>
      </c>
      <c r="BI1163" s="129">
        <f>IF(N1163="nulová",J1163,0)</f>
        <v>0</v>
      </c>
      <c r="BJ1163" s="12" t="s">
        <v>75</v>
      </c>
      <c r="BK1163" s="129">
        <f>ROUND(I1163*H1163,2)</f>
        <v>5168.3100000000004</v>
      </c>
      <c r="BL1163" s="12" t="s">
        <v>106</v>
      </c>
      <c r="BM1163" s="128" t="s">
        <v>2381</v>
      </c>
    </row>
    <row r="1164" spans="2:65" s="1" customFormat="1" ht="29.25">
      <c r="B1164" s="24"/>
      <c r="D1164" s="130" t="s">
        <v>114</v>
      </c>
      <c r="F1164" s="131" t="s">
        <v>2382</v>
      </c>
      <c r="L1164" s="24"/>
      <c r="M1164" s="132"/>
      <c r="T1164" s="48"/>
      <c r="AT1164" s="12" t="s">
        <v>114</v>
      </c>
      <c r="AU1164" s="12" t="s">
        <v>75</v>
      </c>
    </row>
    <row r="1165" spans="2:65" s="1" customFormat="1" ht="16.5" customHeight="1">
      <c r="B1165" s="117"/>
      <c r="C1165" s="118" t="s">
        <v>2383</v>
      </c>
      <c r="D1165" s="118" t="s">
        <v>108</v>
      </c>
      <c r="E1165" s="119" t="s">
        <v>2384</v>
      </c>
      <c r="F1165" s="120" t="s">
        <v>2385</v>
      </c>
      <c r="G1165" s="121" t="s">
        <v>128</v>
      </c>
      <c r="H1165" s="122">
        <v>2</v>
      </c>
      <c r="I1165" s="123">
        <v>284.63</v>
      </c>
      <c r="J1165" s="123">
        <f>ROUND(I1165*H1165,2)</f>
        <v>569.26</v>
      </c>
      <c r="K1165" s="120" t="s">
        <v>112</v>
      </c>
      <c r="L1165" s="24"/>
      <c r="M1165" s="124" t="s">
        <v>1</v>
      </c>
      <c r="N1165" s="125" t="s">
        <v>35</v>
      </c>
      <c r="O1165" s="126">
        <v>0.307</v>
      </c>
      <c r="P1165" s="126">
        <f>O1165*H1165</f>
        <v>0.61399999999999999</v>
      </c>
      <c r="Q1165" s="126">
        <v>0</v>
      </c>
      <c r="R1165" s="126">
        <f>Q1165*H1165</f>
        <v>0</v>
      </c>
      <c r="S1165" s="126">
        <v>0</v>
      </c>
      <c r="T1165" s="127">
        <f>S1165*H1165</f>
        <v>0</v>
      </c>
      <c r="AR1165" s="128" t="s">
        <v>106</v>
      </c>
      <c r="AT1165" s="128" t="s">
        <v>108</v>
      </c>
      <c r="AU1165" s="128" t="s">
        <v>75</v>
      </c>
      <c r="AY1165" s="12" t="s">
        <v>107</v>
      </c>
      <c r="BE1165" s="129">
        <f>IF(N1165="základní",J1165,0)</f>
        <v>569.26</v>
      </c>
      <c r="BF1165" s="129">
        <f>IF(N1165="snížená",J1165,0)</f>
        <v>0</v>
      </c>
      <c r="BG1165" s="129">
        <f>IF(N1165="zákl. přenesená",J1165,0)</f>
        <v>0</v>
      </c>
      <c r="BH1165" s="129">
        <f>IF(N1165="sníž. přenesená",J1165,0)</f>
        <v>0</v>
      </c>
      <c r="BI1165" s="129">
        <f>IF(N1165="nulová",J1165,0)</f>
        <v>0</v>
      </c>
      <c r="BJ1165" s="12" t="s">
        <v>75</v>
      </c>
      <c r="BK1165" s="129">
        <f>ROUND(I1165*H1165,2)</f>
        <v>569.26</v>
      </c>
      <c r="BL1165" s="12" t="s">
        <v>106</v>
      </c>
      <c r="BM1165" s="128" t="s">
        <v>2386</v>
      </c>
    </row>
    <row r="1166" spans="2:65" s="1" customFormat="1" ht="19.5">
      <c r="B1166" s="24"/>
      <c r="D1166" s="130" t="s">
        <v>114</v>
      </c>
      <c r="F1166" s="131" t="s">
        <v>2387</v>
      </c>
      <c r="L1166" s="24"/>
      <c r="M1166" s="132"/>
      <c r="T1166" s="48"/>
      <c r="AT1166" s="12" t="s">
        <v>114</v>
      </c>
      <c r="AU1166" s="12" t="s">
        <v>75</v>
      </c>
    </row>
    <row r="1167" spans="2:65" s="1" customFormat="1" ht="24.2" customHeight="1">
      <c r="B1167" s="117"/>
      <c r="C1167" s="133" t="s">
        <v>2388</v>
      </c>
      <c r="D1167" s="133" t="s">
        <v>125</v>
      </c>
      <c r="E1167" s="134" t="s">
        <v>2389</v>
      </c>
      <c r="F1167" s="135" t="s">
        <v>2390</v>
      </c>
      <c r="G1167" s="136" t="s">
        <v>128</v>
      </c>
      <c r="H1167" s="137">
        <v>1</v>
      </c>
      <c r="I1167" s="138">
        <v>2970</v>
      </c>
      <c r="J1167" s="138">
        <f>ROUND(I1167*H1167,2)</f>
        <v>2970</v>
      </c>
      <c r="K1167" s="135" t="s">
        <v>112</v>
      </c>
      <c r="L1167" s="139"/>
      <c r="M1167" s="140" t="s">
        <v>1</v>
      </c>
      <c r="N1167" s="141" t="s">
        <v>35</v>
      </c>
      <c r="O1167" s="126">
        <v>0</v>
      </c>
      <c r="P1167" s="126">
        <f>O1167*H1167</f>
        <v>0</v>
      </c>
      <c r="Q1167" s="126">
        <v>0</v>
      </c>
      <c r="R1167" s="126">
        <f>Q1167*H1167</f>
        <v>0</v>
      </c>
      <c r="S1167" s="126">
        <v>0</v>
      </c>
      <c r="T1167" s="127">
        <f>S1167*H1167</f>
        <v>0</v>
      </c>
      <c r="AR1167" s="128" t="s">
        <v>129</v>
      </c>
      <c r="AT1167" s="128" t="s">
        <v>125</v>
      </c>
      <c r="AU1167" s="128" t="s">
        <v>75</v>
      </c>
      <c r="AY1167" s="12" t="s">
        <v>107</v>
      </c>
      <c r="BE1167" s="129">
        <f>IF(N1167="základní",J1167,0)</f>
        <v>2970</v>
      </c>
      <c r="BF1167" s="129">
        <f>IF(N1167="snížená",J1167,0)</f>
        <v>0</v>
      </c>
      <c r="BG1167" s="129">
        <f>IF(N1167="zákl. přenesená",J1167,0)</f>
        <v>0</v>
      </c>
      <c r="BH1167" s="129">
        <f>IF(N1167="sníž. přenesená",J1167,0)</f>
        <v>0</v>
      </c>
      <c r="BI1167" s="129">
        <f>IF(N1167="nulová",J1167,0)</f>
        <v>0</v>
      </c>
      <c r="BJ1167" s="12" t="s">
        <v>75</v>
      </c>
      <c r="BK1167" s="129">
        <f>ROUND(I1167*H1167,2)</f>
        <v>2970</v>
      </c>
      <c r="BL1167" s="12" t="s">
        <v>106</v>
      </c>
      <c r="BM1167" s="128" t="s">
        <v>2391</v>
      </c>
    </row>
    <row r="1168" spans="2:65" s="1" customFormat="1" ht="11.25">
      <c r="B1168" s="24"/>
      <c r="D1168" s="130" t="s">
        <v>114</v>
      </c>
      <c r="F1168" s="131" t="s">
        <v>2390</v>
      </c>
      <c r="L1168" s="24"/>
      <c r="M1168" s="132"/>
      <c r="T1168" s="48"/>
      <c r="AT1168" s="12" t="s">
        <v>114</v>
      </c>
      <c r="AU1168" s="12" t="s">
        <v>75</v>
      </c>
    </row>
    <row r="1169" spans="2:65" s="1" customFormat="1" ht="24.2" customHeight="1">
      <c r="B1169" s="117"/>
      <c r="C1169" s="133" t="s">
        <v>2392</v>
      </c>
      <c r="D1169" s="133" t="s">
        <v>125</v>
      </c>
      <c r="E1169" s="134" t="s">
        <v>2393</v>
      </c>
      <c r="F1169" s="135" t="s">
        <v>2394</v>
      </c>
      <c r="G1169" s="136" t="s">
        <v>128</v>
      </c>
      <c r="H1169" s="137">
        <v>1</v>
      </c>
      <c r="I1169" s="138">
        <v>64500</v>
      </c>
      <c r="J1169" s="138">
        <f>ROUND(I1169*H1169,2)</f>
        <v>64500</v>
      </c>
      <c r="K1169" s="135" t="s">
        <v>112</v>
      </c>
      <c r="L1169" s="139"/>
      <c r="M1169" s="140" t="s">
        <v>1</v>
      </c>
      <c r="N1169" s="141" t="s">
        <v>35</v>
      </c>
      <c r="O1169" s="126">
        <v>0</v>
      </c>
      <c r="P1169" s="126">
        <f>O1169*H1169</f>
        <v>0</v>
      </c>
      <c r="Q1169" s="126">
        <v>0</v>
      </c>
      <c r="R1169" s="126">
        <f>Q1169*H1169</f>
        <v>0</v>
      </c>
      <c r="S1169" s="126">
        <v>0</v>
      </c>
      <c r="T1169" s="127">
        <f>S1169*H1169</f>
        <v>0</v>
      </c>
      <c r="AR1169" s="128" t="s">
        <v>129</v>
      </c>
      <c r="AT1169" s="128" t="s">
        <v>125</v>
      </c>
      <c r="AU1169" s="128" t="s">
        <v>75</v>
      </c>
      <c r="AY1169" s="12" t="s">
        <v>107</v>
      </c>
      <c r="BE1169" s="129">
        <f>IF(N1169="základní",J1169,0)</f>
        <v>64500</v>
      </c>
      <c r="BF1169" s="129">
        <f>IF(N1169="snížená",J1169,0)</f>
        <v>0</v>
      </c>
      <c r="BG1169" s="129">
        <f>IF(N1169="zákl. přenesená",J1169,0)</f>
        <v>0</v>
      </c>
      <c r="BH1169" s="129">
        <f>IF(N1169="sníž. přenesená",J1169,0)</f>
        <v>0</v>
      </c>
      <c r="BI1169" s="129">
        <f>IF(N1169="nulová",J1169,0)</f>
        <v>0</v>
      </c>
      <c r="BJ1169" s="12" t="s">
        <v>75</v>
      </c>
      <c r="BK1169" s="129">
        <f>ROUND(I1169*H1169,2)</f>
        <v>64500</v>
      </c>
      <c r="BL1169" s="12" t="s">
        <v>106</v>
      </c>
      <c r="BM1169" s="128" t="s">
        <v>2395</v>
      </c>
    </row>
    <row r="1170" spans="2:65" s="1" customFormat="1" ht="11.25">
      <c r="B1170" s="24"/>
      <c r="D1170" s="130" t="s">
        <v>114</v>
      </c>
      <c r="F1170" s="131" t="s">
        <v>2394</v>
      </c>
      <c r="L1170" s="24"/>
      <c r="M1170" s="132"/>
      <c r="T1170" s="48"/>
      <c r="AT1170" s="12" t="s">
        <v>114</v>
      </c>
      <c r="AU1170" s="12" t="s">
        <v>75</v>
      </c>
    </row>
    <row r="1171" spans="2:65" s="1" customFormat="1" ht="24.2" customHeight="1">
      <c r="B1171" s="117"/>
      <c r="C1171" s="133" t="s">
        <v>2396</v>
      </c>
      <c r="D1171" s="133" t="s">
        <v>125</v>
      </c>
      <c r="E1171" s="134" t="s">
        <v>2397</v>
      </c>
      <c r="F1171" s="135" t="s">
        <v>2398</v>
      </c>
      <c r="G1171" s="136" t="s">
        <v>111</v>
      </c>
      <c r="H1171" s="137">
        <v>5115</v>
      </c>
      <c r="I1171" s="138">
        <v>167</v>
      </c>
      <c r="J1171" s="138">
        <f>ROUND(I1171*H1171,2)</f>
        <v>854205</v>
      </c>
      <c r="K1171" s="135" t="s">
        <v>112</v>
      </c>
      <c r="L1171" s="139"/>
      <c r="M1171" s="140" t="s">
        <v>1</v>
      </c>
      <c r="N1171" s="141" t="s">
        <v>35</v>
      </c>
      <c r="O1171" s="126">
        <v>0</v>
      </c>
      <c r="P1171" s="126">
        <f>O1171*H1171</f>
        <v>0</v>
      </c>
      <c r="Q1171" s="126">
        <v>0</v>
      </c>
      <c r="R1171" s="126">
        <f>Q1171*H1171</f>
        <v>0</v>
      </c>
      <c r="S1171" s="126">
        <v>0</v>
      </c>
      <c r="T1171" s="127">
        <f>S1171*H1171</f>
        <v>0</v>
      </c>
      <c r="AR1171" s="128" t="s">
        <v>129</v>
      </c>
      <c r="AT1171" s="128" t="s">
        <v>125</v>
      </c>
      <c r="AU1171" s="128" t="s">
        <v>75</v>
      </c>
      <c r="AY1171" s="12" t="s">
        <v>107</v>
      </c>
      <c r="BE1171" s="129">
        <f>IF(N1171="základní",J1171,0)</f>
        <v>854205</v>
      </c>
      <c r="BF1171" s="129">
        <f>IF(N1171="snížená",J1171,0)</f>
        <v>0</v>
      </c>
      <c r="BG1171" s="129">
        <f>IF(N1171="zákl. přenesená",J1171,0)</f>
        <v>0</v>
      </c>
      <c r="BH1171" s="129">
        <f>IF(N1171="sníž. přenesená",J1171,0)</f>
        <v>0</v>
      </c>
      <c r="BI1171" s="129">
        <f>IF(N1171="nulová",J1171,0)</f>
        <v>0</v>
      </c>
      <c r="BJ1171" s="12" t="s">
        <v>75</v>
      </c>
      <c r="BK1171" s="129">
        <f>ROUND(I1171*H1171,2)</f>
        <v>854205</v>
      </c>
      <c r="BL1171" s="12" t="s">
        <v>106</v>
      </c>
      <c r="BM1171" s="128" t="s">
        <v>2399</v>
      </c>
    </row>
    <row r="1172" spans="2:65" s="1" customFormat="1" ht="19.5">
      <c r="B1172" s="24"/>
      <c r="D1172" s="130" t="s">
        <v>114</v>
      </c>
      <c r="F1172" s="131" t="s">
        <v>2398</v>
      </c>
      <c r="L1172" s="24"/>
      <c r="M1172" s="132"/>
      <c r="T1172" s="48"/>
      <c r="AT1172" s="12" t="s">
        <v>114</v>
      </c>
      <c r="AU1172" s="12" t="s">
        <v>75</v>
      </c>
    </row>
    <row r="1173" spans="2:65" s="1" customFormat="1" ht="24.2" customHeight="1">
      <c r="B1173" s="117"/>
      <c r="C1173" s="133" t="s">
        <v>2400</v>
      </c>
      <c r="D1173" s="133" t="s">
        <v>125</v>
      </c>
      <c r="E1173" s="134" t="s">
        <v>2401</v>
      </c>
      <c r="F1173" s="135" t="s">
        <v>2402</v>
      </c>
      <c r="G1173" s="136" t="s">
        <v>128</v>
      </c>
      <c r="H1173" s="137">
        <v>5115</v>
      </c>
      <c r="I1173" s="138">
        <v>12.8</v>
      </c>
      <c r="J1173" s="138">
        <f>ROUND(I1173*H1173,2)</f>
        <v>65472</v>
      </c>
      <c r="K1173" s="135" t="s">
        <v>112</v>
      </c>
      <c r="L1173" s="139"/>
      <c r="M1173" s="140" t="s">
        <v>1</v>
      </c>
      <c r="N1173" s="141" t="s">
        <v>35</v>
      </c>
      <c r="O1173" s="126">
        <v>0</v>
      </c>
      <c r="P1173" s="126">
        <f>O1173*H1173</f>
        <v>0</v>
      </c>
      <c r="Q1173" s="126">
        <v>0</v>
      </c>
      <c r="R1173" s="126">
        <f>Q1173*H1173</f>
        <v>0</v>
      </c>
      <c r="S1173" s="126">
        <v>0</v>
      </c>
      <c r="T1173" s="127">
        <f>S1173*H1173</f>
        <v>0</v>
      </c>
      <c r="AR1173" s="128" t="s">
        <v>129</v>
      </c>
      <c r="AT1173" s="128" t="s">
        <v>125</v>
      </c>
      <c r="AU1173" s="128" t="s">
        <v>75</v>
      </c>
      <c r="AY1173" s="12" t="s">
        <v>107</v>
      </c>
      <c r="BE1173" s="129">
        <f>IF(N1173="základní",J1173,0)</f>
        <v>65472</v>
      </c>
      <c r="BF1173" s="129">
        <f>IF(N1173="snížená",J1173,0)</f>
        <v>0</v>
      </c>
      <c r="BG1173" s="129">
        <f>IF(N1173="zákl. přenesená",J1173,0)</f>
        <v>0</v>
      </c>
      <c r="BH1173" s="129">
        <f>IF(N1173="sníž. přenesená",J1173,0)</f>
        <v>0</v>
      </c>
      <c r="BI1173" s="129">
        <f>IF(N1173="nulová",J1173,0)</f>
        <v>0</v>
      </c>
      <c r="BJ1173" s="12" t="s">
        <v>75</v>
      </c>
      <c r="BK1173" s="129">
        <f>ROUND(I1173*H1173,2)</f>
        <v>65472</v>
      </c>
      <c r="BL1173" s="12" t="s">
        <v>106</v>
      </c>
      <c r="BM1173" s="128" t="s">
        <v>2403</v>
      </c>
    </row>
    <row r="1174" spans="2:65" s="1" customFormat="1" ht="11.25">
      <c r="B1174" s="24"/>
      <c r="D1174" s="130" t="s">
        <v>114</v>
      </c>
      <c r="F1174" s="131" t="s">
        <v>2402</v>
      </c>
      <c r="L1174" s="24"/>
      <c r="M1174" s="132"/>
      <c r="T1174" s="48"/>
      <c r="AT1174" s="12" t="s">
        <v>114</v>
      </c>
      <c r="AU1174" s="12" t="s">
        <v>75</v>
      </c>
    </row>
    <row r="1175" spans="2:65" s="1" customFormat="1" ht="33" customHeight="1">
      <c r="B1175" s="117"/>
      <c r="C1175" s="133" t="s">
        <v>2404</v>
      </c>
      <c r="D1175" s="133" t="s">
        <v>125</v>
      </c>
      <c r="E1175" s="134" t="s">
        <v>2405</v>
      </c>
      <c r="F1175" s="135" t="s">
        <v>2406</v>
      </c>
      <c r="G1175" s="136" t="s">
        <v>111</v>
      </c>
      <c r="H1175" s="137">
        <v>60</v>
      </c>
      <c r="I1175" s="138">
        <v>26.6</v>
      </c>
      <c r="J1175" s="138">
        <f>ROUND(I1175*H1175,2)</f>
        <v>1596</v>
      </c>
      <c r="K1175" s="135" t="s">
        <v>112</v>
      </c>
      <c r="L1175" s="139"/>
      <c r="M1175" s="140" t="s">
        <v>1</v>
      </c>
      <c r="N1175" s="141" t="s">
        <v>35</v>
      </c>
      <c r="O1175" s="126">
        <v>0</v>
      </c>
      <c r="P1175" s="126">
        <f>O1175*H1175</f>
        <v>0</v>
      </c>
      <c r="Q1175" s="126">
        <v>0</v>
      </c>
      <c r="R1175" s="126">
        <f>Q1175*H1175</f>
        <v>0</v>
      </c>
      <c r="S1175" s="126">
        <v>0</v>
      </c>
      <c r="T1175" s="127">
        <f>S1175*H1175</f>
        <v>0</v>
      </c>
      <c r="AR1175" s="128" t="s">
        <v>129</v>
      </c>
      <c r="AT1175" s="128" t="s">
        <v>125</v>
      </c>
      <c r="AU1175" s="128" t="s">
        <v>75</v>
      </c>
      <c r="AY1175" s="12" t="s">
        <v>107</v>
      </c>
      <c r="BE1175" s="129">
        <f>IF(N1175="základní",J1175,0)</f>
        <v>1596</v>
      </c>
      <c r="BF1175" s="129">
        <f>IF(N1175="snížená",J1175,0)</f>
        <v>0</v>
      </c>
      <c r="BG1175" s="129">
        <f>IF(N1175="zákl. přenesená",J1175,0)</f>
        <v>0</v>
      </c>
      <c r="BH1175" s="129">
        <f>IF(N1175="sníž. přenesená",J1175,0)</f>
        <v>0</v>
      </c>
      <c r="BI1175" s="129">
        <f>IF(N1175="nulová",J1175,0)</f>
        <v>0</v>
      </c>
      <c r="BJ1175" s="12" t="s">
        <v>75</v>
      </c>
      <c r="BK1175" s="129">
        <f>ROUND(I1175*H1175,2)</f>
        <v>1596</v>
      </c>
      <c r="BL1175" s="12" t="s">
        <v>106</v>
      </c>
      <c r="BM1175" s="128" t="s">
        <v>2407</v>
      </c>
    </row>
    <row r="1176" spans="2:65" s="1" customFormat="1" ht="19.5">
      <c r="B1176" s="24"/>
      <c r="D1176" s="130" t="s">
        <v>114</v>
      </c>
      <c r="F1176" s="131" t="s">
        <v>2406</v>
      </c>
      <c r="L1176" s="24"/>
      <c r="M1176" s="132"/>
      <c r="T1176" s="48"/>
      <c r="AT1176" s="12" t="s">
        <v>114</v>
      </c>
      <c r="AU1176" s="12" t="s">
        <v>75</v>
      </c>
    </row>
    <row r="1177" spans="2:65" s="1" customFormat="1" ht="24.2" customHeight="1">
      <c r="B1177" s="117"/>
      <c r="C1177" s="133" t="s">
        <v>2408</v>
      </c>
      <c r="D1177" s="133" t="s">
        <v>125</v>
      </c>
      <c r="E1177" s="134" t="s">
        <v>2409</v>
      </c>
      <c r="F1177" s="135" t="s">
        <v>2410</v>
      </c>
      <c r="G1177" s="136" t="s">
        <v>111</v>
      </c>
      <c r="H1177" s="137">
        <v>650</v>
      </c>
      <c r="I1177" s="138">
        <v>36</v>
      </c>
      <c r="J1177" s="138">
        <f>ROUND(I1177*H1177,2)</f>
        <v>23400</v>
      </c>
      <c r="K1177" s="135" t="s">
        <v>112</v>
      </c>
      <c r="L1177" s="139"/>
      <c r="M1177" s="140" t="s">
        <v>1</v>
      </c>
      <c r="N1177" s="141" t="s">
        <v>35</v>
      </c>
      <c r="O1177" s="126">
        <v>0</v>
      </c>
      <c r="P1177" s="126">
        <f>O1177*H1177</f>
        <v>0</v>
      </c>
      <c r="Q1177" s="126">
        <v>0</v>
      </c>
      <c r="R1177" s="126">
        <f>Q1177*H1177</f>
        <v>0</v>
      </c>
      <c r="S1177" s="126">
        <v>0</v>
      </c>
      <c r="T1177" s="127">
        <f>S1177*H1177</f>
        <v>0</v>
      </c>
      <c r="AR1177" s="128" t="s">
        <v>129</v>
      </c>
      <c r="AT1177" s="128" t="s">
        <v>125</v>
      </c>
      <c r="AU1177" s="128" t="s">
        <v>75</v>
      </c>
      <c r="AY1177" s="12" t="s">
        <v>107</v>
      </c>
      <c r="BE1177" s="129">
        <f>IF(N1177="základní",J1177,0)</f>
        <v>23400</v>
      </c>
      <c r="BF1177" s="129">
        <f>IF(N1177="snížená",J1177,0)</f>
        <v>0</v>
      </c>
      <c r="BG1177" s="129">
        <f>IF(N1177="zákl. přenesená",J1177,0)</f>
        <v>0</v>
      </c>
      <c r="BH1177" s="129">
        <f>IF(N1177="sníž. přenesená",J1177,0)</f>
        <v>0</v>
      </c>
      <c r="BI1177" s="129">
        <f>IF(N1177="nulová",J1177,0)</f>
        <v>0</v>
      </c>
      <c r="BJ1177" s="12" t="s">
        <v>75</v>
      </c>
      <c r="BK1177" s="129">
        <f>ROUND(I1177*H1177,2)</f>
        <v>23400</v>
      </c>
      <c r="BL1177" s="12" t="s">
        <v>106</v>
      </c>
      <c r="BM1177" s="128" t="s">
        <v>2411</v>
      </c>
    </row>
    <row r="1178" spans="2:65" s="1" customFormat="1" ht="19.5">
      <c r="B1178" s="24"/>
      <c r="D1178" s="130" t="s">
        <v>114</v>
      </c>
      <c r="F1178" s="131" t="s">
        <v>2410</v>
      </c>
      <c r="L1178" s="24"/>
      <c r="M1178" s="132"/>
      <c r="T1178" s="48"/>
      <c r="AT1178" s="12" t="s">
        <v>114</v>
      </c>
      <c r="AU1178" s="12" t="s">
        <v>75</v>
      </c>
    </row>
    <row r="1179" spans="2:65" s="1" customFormat="1" ht="37.9" customHeight="1">
      <c r="B1179" s="117"/>
      <c r="C1179" s="133" t="s">
        <v>2412</v>
      </c>
      <c r="D1179" s="133" t="s">
        <v>125</v>
      </c>
      <c r="E1179" s="134" t="s">
        <v>2413</v>
      </c>
      <c r="F1179" s="135" t="s">
        <v>2414</v>
      </c>
      <c r="G1179" s="136" t="s">
        <v>128</v>
      </c>
      <c r="H1179" s="137">
        <v>1</v>
      </c>
      <c r="I1179" s="138">
        <v>313</v>
      </c>
      <c r="J1179" s="138">
        <f>ROUND(I1179*H1179,2)</f>
        <v>313</v>
      </c>
      <c r="K1179" s="135" t="s">
        <v>112</v>
      </c>
      <c r="L1179" s="139"/>
      <c r="M1179" s="140" t="s">
        <v>1</v>
      </c>
      <c r="N1179" s="141" t="s">
        <v>35</v>
      </c>
      <c r="O1179" s="126">
        <v>0</v>
      </c>
      <c r="P1179" s="126">
        <f>O1179*H1179</f>
        <v>0</v>
      </c>
      <c r="Q1179" s="126">
        <v>0</v>
      </c>
      <c r="R1179" s="126">
        <f>Q1179*H1179</f>
        <v>0</v>
      </c>
      <c r="S1179" s="126">
        <v>0</v>
      </c>
      <c r="T1179" s="127">
        <f>S1179*H1179</f>
        <v>0</v>
      </c>
      <c r="AR1179" s="128" t="s">
        <v>129</v>
      </c>
      <c r="AT1179" s="128" t="s">
        <v>125</v>
      </c>
      <c r="AU1179" s="128" t="s">
        <v>75</v>
      </c>
      <c r="AY1179" s="12" t="s">
        <v>107</v>
      </c>
      <c r="BE1179" s="129">
        <f>IF(N1179="základní",J1179,0)</f>
        <v>313</v>
      </c>
      <c r="BF1179" s="129">
        <f>IF(N1179="snížená",J1179,0)</f>
        <v>0</v>
      </c>
      <c r="BG1179" s="129">
        <f>IF(N1179="zákl. přenesená",J1179,0)</f>
        <v>0</v>
      </c>
      <c r="BH1179" s="129">
        <f>IF(N1179="sníž. přenesená",J1179,0)</f>
        <v>0</v>
      </c>
      <c r="BI1179" s="129">
        <f>IF(N1179="nulová",J1179,0)</f>
        <v>0</v>
      </c>
      <c r="BJ1179" s="12" t="s">
        <v>75</v>
      </c>
      <c r="BK1179" s="129">
        <f>ROUND(I1179*H1179,2)</f>
        <v>313</v>
      </c>
      <c r="BL1179" s="12" t="s">
        <v>106</v>
      </c>
      <c r="BM1179" s="128" t="s">
        <v>2415</v>
      </c>
    </row>
    <row r="1180" spans="2:65" s="1" customFormat="1" ht="19.5">
      <c r="B1180" s="24"/>
      <c r="D1180" s="130" t="s">
        <v>114</v>
      </c>
      <c r="F1180" s="131" t="s">
        <v>2414</v>
      </c>
      <c r="L1180" s="24"/>
      <c r="M1180" s="132"/>
      <c r="T1180" s="48"/>
      <c r="AT1180" s="12" t="s">
        <v>114</v>
      </c>
      <c r="AU1180" s="12" t="s">
        <v>75</v>
      </c>
    </row>
    <row r="1181" spans="2:65" s="1" customFormat="1" ht="24.2" customHeight="1">
      <c r="B1181" s="117"/>
      <c r="C1181" s="133" t="s">
        <v>2416</v>
      </c>
      <c r="D1181" s="133" t="s">
        <v>125</v>
      </c>
      <c r="E1181" s="134" t="s">
        <v>2417</v>
      </c>
      <c r="F1181" s="135" t="s">
        <v>2418</v>
      </c>
      <c r="G1181" s="136" t="s">
        <v>128</v>
      </c>
      <c r="H1181" s="137">
        <v>6</v>
      </c>
      <c r="I1181" s="138">
        <v>4530</v>
      </c>
      <c r="J1181" s="138">
        <f>ROUND(I1181*H1181,2)</f>
        <v>27180</v>
      </c>
      <c r="K1181" s="135" t="s">
        <v>112</v>
      </c>
      <c r="L1181" s="139"/>
      <c r="M1181" s="140" t="s">
        <v>1</v>
      </c>
      <c r="N1181" s="141" t="s">
        <v>35</v>
      </c>
      <c r="O1181" s="126">
        <v>0</v>
      </c>
      <c r="P1181" s="126">
        <f>O1181*H1181</f>
        <v>0</v>
      </c>
      <c r="Q1181" s="126">
        <v>0</v>
      </c>
      <c r="R1181" s="126">
        <f>Q1181*H1181</f>
        <v>0</v>
      </c>
      <c r="S1181" s="126">
        <v>0</v>
      </c>
      <c r="T1181" s="127">
        <f>S1181*H1181</f>
        <v>0</v>
      </c>
      <c r="AR1181" s="128" t="s">
        <v>129</v>
      </c>
      <c r="AT1181" s="128" t="s">
        <v>125</v>
      </c>
      <c r="AU1181" s="128" t="s">
        <v>75</v>
      </c>
      <c r="AY1181" s="12" t="s">
        <v>107</v>
      </c>
      <c r="BE1181" s="129">
        <f>IF(N1181="základní",J1181,0)</f>
        <v>27180</v>
      </c>
      <c r="BF1181" s="129">
        <f>IF(N1181="snížená",J1181,0)</f>
        <v>0</v>
      </c>
      <c r="BG1181" s="129">
        <f>IF(N1181="zákl. přenesená",J1181,0)</f>
        <v>0</v>
      </c>
      <c r="BH1181" s="129">
        <f>IF(N1181="sníž. přenesená",J1181,0)</f>
        <v>0</v>
      </c>
      <c r="BI1181" s="129">
        <f>IF(N1181="nulová",J1181,0)</f>
        <v>0</v>
      </c>
      <c r="BJ1181" s="12" t="s">
        <v>75</v>
      </c>
      <c r="BK1181" s="129">
        <f>ROUND(I1181*H1181,2)</f>
        <v>27180</v>
      </c>
      <c r="BL1181" s="12" t="s">
        <v>106</v>
      </c>
      <c r="BM1181" s="128" t="s">
        <v>2419</v>
      </c>
    </row>
    <row r="1182" spans="2:65" s="1" customFormat="1" ht="11.25">
      <c r="B1182" s="24"/>
      <c r="D1182" s="130" t="s">
        <v>114</v>
      </c>
      <c r="F1182" s="131" t="s">
        <v>2418</v>
      </c>
      <c r="L1182" s="24"/>
      <c r="M1182" s="132"/>
      <c r="T1182" s="48"/>
      <c r="AT1182" s="12" t="s">
        <v>114</v>
      </c>
      <c r="AU1182" s="12" t="s">
        <v>75</v>
      </c>
    </row>
    <row r="1183" spans="2:65" s="1" customFormat="1" ht="24.2" customHeight="1">
      <c r="B1183" s="117"/>
      <c r="C1183" s="133" t="s">
        <v>2420</v>
      </c>
      <c r="D1183" s="133" t="s">
        <v>125</v>
      </c>
      <c r="E1183" s="134" t="s">
        <v>2421</v>
      </c>
      <c r="F1183" s="135" t="s">
        <v>2422</v>
      </c>
      <c r="G1183" s="136" t="s">
        <v>128</v>
      </c>
      <c r="H1183" s="137">
        <v>6</v>
      </c>
      <c r="I1183" s="138">
        <v>1400</v>
      </c>
      <c r="J1183" s="138">
        <f>ROUND(I1183*H1183,2)</f>
        <v>8400</v>
      </c>
      <c r="K1183" s="135" t="s">
        <v>112</v>
      </c>
      <c r="L1183" s="139"/>
      <c r="M1183" s="140" t="s">
        <v>1</v>
      </c>
      <c r="N1183" s="141" t="s">
        <v>35</v>
      </c>
      <c r="O1183" s="126">
        <v>0</v>
      </c>
      <c r="P1183" s="126">
        <f>O1183*H1183</f>
        <v>0</v>
      </c>
      <c r="Q1183" s="126">
        <v>0</v>
      </c>
      <c r="R1183" s="126">
        <f>Q1183*H1183</f>
        <v>0</v>
      </c>
      <c r="S1183" s="126">
        <v>0</v>
      </c>
      <c r="T1183" s="127">
        <f>S1183*H1183</f>
        <v>0</v>
      </c>
      <c r="AR1183" s="128" t="s">
        <v>129</v>
      </c>
      <c r="AT1183" s="128" t="s">
        <v>125</v>
      </c>
      <c r="AU1183" s="128" t="s">
        <v>75</v>
      </c>
      <c r="AY1183" s="12" t="s">
        <v>107</v>
      </c>
      <c r="BE1183" s="129">
        <f>IF(N1183="základní",J1183,0)</f>
        <v>8400</v>
      </c>
      <c r="BF1183" s="129">
        <f>IF(N1183="snížená",J1183,0)</f>
        <v>0</v>
      </c>
      <c r="BG1183" s="129">
        <f>IF(N1183="zákl. přenesená",J1183,0)</f>
        <v>0</v>
      </c>
      <c r="BH1183" s="129">
        <f>IF(N1183="sníž. přenesená",J1183,0)</f>
        <v>0</v>
      </c>
      <c r="BI1183" s="129">
        <f>IF(N1183="nulová",J1183,0)</f>
        <v>0</v>
      </c>
      <c r="BJ1183" s="12" t="s">
        <v>75</v>
      </c>
      <c r="BK1183" s="129">
        <f>ROUND(I1183*H1183,2)</f>
        <v>8400</v>
      </c>
      <c r="BL1183" s="12" t="s">
        <v>106</v>
      </c>
      <c r="BM1183" s="128" t="s">
        <v>2423</v>
      </c>
    </row>
    <row r="1184" spans="2:65" s="1" customFormat="1" ht="19.5">
      <c r="B1184" s="24"/>
      <c r="D1184" s="130" t="s">
        <v>114</v>
      </c>
      <c r="F1184" s="131" t="s">
        <v>2422</v>
      </c>
      <c r="L1184" s="24"/>
      <c r="M1184" s="132"/>
      <c r="T1184" s="48"/>
      <c r="AT1184" s="12" t="s">
        <v>114</v>
      </c>
      <c r="AU1184" s="12" t="s">
        <v>75</v>
      </c>
    </row>
    <row r="1185" spans="2:65" s="1" customFormat="1" ht="33" customHeight="1">
      <c r="B1185" s="117"/>
      <c r="C1185" s="133" t="s">
        <v>2424</v>
      </c>
      <c r="D1185" s="133" t="s">
        <v>125</v>
      </c>
      <c r="E1185" s="134" t="s">
        <v>2425</v>
      </c>
      <c r="F1185" s="135" t="s">
        <v>2426</v>
      </c>
      <c r="G1185" s="136" t="s">
        <v>128</v>
      </c>
      <c r="H1185" s="137">
        <v>60</v>
      </c>
      <c r="I1185" s="138">
        <v>1080</v>
      </c>
      <c r="J1185" s="138">
        <f>ROUND(I1185*H1185,2)</f>
        <v>64800</v>
      </c>
      <c r="K1185" s="135" t="s">
        <v>112</v>
      </c>
      <c r="L1185" s="139"/>
      <c r="M1185" s="140" t="s">
        <v>1</v>
      </c>
      <c r="N1185" s="141" t="s">
        <v>35</v>
      </c>
      <c r="O1185" s="126">
        <v>0</v>
      </c>
      <c r="P1185" s="126">
        <f>O1185*H1185</f>
        <v>0</v>
      </c>
      <c r="Q1185" s="126">
        <v>0</v>
      </c>
      <c r="R1185" s="126">
        <f>Q1185*H1185</f>
        <v>0</v>
      </c>
      <c r="S1185" s="126">
        <v>0</v>
      </c>
      <c r="T1185" s="127">
        <f>S1185*H1185</f>
        <v>0</v>
      </c>
      <c r="AR1185" s="128" t="s">
        <v>129</v>
      </c>
      <c r="AT1185" s="128" t="s">
        <v>125</v>
      </c>
      <c r="AU1185" s="128" t="s">
        <v>75</v>
      </c>
      <c r="AY1185" s="12" t="s">
        <v>107</v>
      </c>
      <c r="BE1185" s="129">
        <f>IF(N1185="základní",J1185,0)</f>
        <v>64800</v>
      </c>
      <c r="BF1185" s="129">
        <f>IF(N1185="snížená",J1185,0)</f>
        <v>0</v>
      </c>
      <c r="BG1185" s="129">
        <f>IF(N1185="zákl. přenesená",J1185,0)</f>
        <v>0</v>
      </c>
      <c r="BH1185" s="129">
        <f>IF(N1185="sníž. přenesená",J1185,0)</f>
        <v>0</v>
      </c>
      <c r="BI1185" s="129">
        <f>IF(N1185="nulová",J1185,0)</f>
        <v>0</v>
      </c>
      <c r="BJ1185" s="12" t="s">
        <v>75</v>
      </c>
      <c r="BK1185" s="129">
        <f>ROUND(I1185*H1185,2)</f>
        <v>64800</v>
      </c>
      <c r="BL1185" s="12" t="s">
        <v>106</v>
      </c>
      <c r="BM1185" s="128" t="s">
        <v>2427</v>
      </c>
    </row>
    <row r="1186" spans="2:65" s="1" customFormat="1" ht="19.5">
      <c r="B1186" s="24"/>
      <c r="D1186" s="130" t="s">
        <v>114</v>
      </c>
      <c r="F1186" s="131" t="s">
        <v>2426</v>
      </c>
      <c r="L1186" s="24"/>
      <c r="M1186" s="132"/>
      <c r="T1186" s="48"/>
      <c r="AT1186" s="12" t="s">
        <v>114</v>
      </c>
      <c r="AU1186" s="12" t="s">
        <v>75</v>
      </c>
    </row>
    <row r="1187" spans="2:65" s="1" customFormat="1" ht="21.75" customHeight="1">
      <c r="B1187" s="117"/>
      <c r="C1187" s="118" t="s">
        <v>2428</v>
      </c>
      <c r="D1187" s="118" t="s">
        <v>108</v>
      </c>
      <c r="E1187" s="119" t="s">
        <v>2429</v>
      </c>
      <c r="F1187" s="120" t="s">
        <v>2430</v>
      </c>
      <c r="G1187" s="121" t="s">
        <v>111</v>
      </c>
      <c r="H1187" s="122">
        <v>650</v>
      </c>
      <c r="I1187" s="123">
        <v>84.42</v>
      </c>
      <c r="J1187" s="123">
        <f>ROUND(I1187*H1187,2)</f>
        <v>54873</v>
      </c>
      <c r="K1187" s="120" t="s">
        <v>112</v>
      </c>
      <c r="L1187" s="24"/>
      <c r="M1187" s="124" t="s">
        <v>1</v>
      </c>
      <c r="N1187" s="125" t="s">
        <v>35</v>
      </c>
      <c r="O1187" s="126">
        <v>0.104</v>
      </c>
      <c r="P1187" s="126">
        <f>O1187*H1187</f>
        <v>67.599999999999994</v>
      </c>
      <c r="Q1187" s="126">
        <v>0</v>
      </c>
      <c r="R1187" s="126">
        <f>Q1187*H1187</f>
        <v>0</v>
      </c>
      <c r="S1187" s="126">
        <v>0</v>
      </c>
      <c r="T1187" s="127">
        <f>S1187*H1187</f>
        <v>0</v>
      </c>
      <c r="AR1187" s="128" t="s">
        <v>106</v>
      </c>
      <c r="AT1187" s="128" t="s">
        <v>108</v>
      </c>
      <c r="AU1187" s="128" t="s">
        <v>75</v>
      </c>
      <c r="AY1187" s="12" t="s">
        <v>107</v>
      </c>
      <c r="BE1187" s="129">
        <f>IF(N1187="základní",J1187,0)</f>
        <v>54873</v>
      </c>
      <c r="BF1187" s="129">
        <f>IF(N1187="snížená",J1187,0)</f>
        <v>0</v>
      </c>
      <c r="BG1187" s="129">
        <f>IF(N1187="zákl. přenesená",J1187,0)</f>
        <v>0</v>
      </c>
      <c r="BH1187" s="129">
        <f>IF(N1187="sníž. přenesená",J1187,0)</f>
        <v>0</v>
      </c>
      <c r="BI1187" s="129">
        <f>IF(N1187="nulová",J1187,0)</f>
        <v>0</v>
      </c>
      <c r="BJ1187" s="12" t="s">
        <v>75</v>
      </c>
      <c r="BK1187" s="129">
        <f>ROUND(I1187*H1187,2)</f>
        <v>54873</v>
      </c>
      <c r="BL1187" s="12" t="s">
        <v>106</v>
      </c>
      <c r="BM1187" s="128" t="s">
        <v>2431</v>
      </c>
    </row>
    <row r="1188" spans="2:65" s="1" customFormat="1" ht="11.25">
      <c r="B1188" s="24"/>
      <c r="D1188" s="130" t="s">
        <v>114</v>
      </c>
      <c r="F1188" s="131" t="s">
        <v>2430</v>
      </c>
      <c r="L1188" s="24"/>
      <c r="M1188" s="132"/>
      <c r="T1188" s="48"/>
      <c r="AT1188" s="12" t="s">
        <v>114</v>
      </c>
      <c r="AU1188" s="12" t="s">
        <v>75</v>
      </c>
    </row>
    <row r="1189" spans="2:65" s="1" customFormat="1" ht="16.5" customHeight="1">
      <c r="B1189" s="117"/>
      <c r="C1189" s="118" t="s">
        <v>2432</v>
      </c>
      <c r="D1189" s="118" t="s">
        <v>108</v>
      </c>
      <c r="E1189" s="119" t="s">
        <v>2433</v>
      </c>
      <c r="F1189" s="120" t="s">
        <v>2434</v>
      </c>
      <c r="G1189" s="121" t="s">
        <v>111</v>
      </c>
      <c r="H1189" s="122">
        <v>75</v>
      </c>
      <c r="I1189" s="123">
        <v>52.76</v>
      </c>
      <c r="J1189" s="123">
        <f>ROUND(I1189*H1189,2)</f>
        <v>3957</v>
      </c>
      <c r="K1189" s="120" t="s">
        <v>112</v>
      </c>
      <c r="L1189" s="24"/>
      <c r="M1189" s="124" t="s">
        <v>1</v>
      </c>
      <c r="N1189" s="125" t="s">
        <v>35</v>
      </c>
      <c r="O1189" s="126">
        <v>6.5000000000000002E-2</v>
      </c>
      <c r="P1189" s="126">
        <f>O1189*H1189</f>
        <v>4.875</v>
      </c>
      <c r="Q1189" s="126">
        <v>0</v>
      </c>
      <c r="R1189" s="126">
        <f>Q1189*H1189</f>
        <v>0</v>
      </c>
      <c r="S1189" s="126">
        <v>0</v>
      </c>
      <c r="T1189" s="127">
        <f>S1189*H1189</f>
        <v>0</v>
      </c>
      <c r="AR1189" s="128" t="s">
        <v>106</v>
      </c>
      <c r="AT1189" s="128" t="s">
        <v>108</v>
      </c>
      <c r="AU1189" s="128" t="s">
        <v>75</v>
      </c>
      <c r="AY1189" s="12" t="s">
        <v>107</v>
      </c>
      <c r="BE1189" s="129">
        <f>IF(N1189="základní",J1189,0)</f>
        <v>3957</v>
      </c>
      <c r="BF1189" s="129">
        <f>IF(N1189="snížená",J1189,0)</f>
        <v>0</v>
      </c>
      <c r="BG1189" s="129">
        <f>IF(N1189="zákl. přenesená",J1189,0)</f>
        <v>0</v>
      </c>
      <c r="BH1189" s="129">
        <f>IF(N1189="sníž. přenesená",J1189,0)</f>
        <v>0</v>
      </c>
      <c r="BI1189" s="129">
        <f>IF(N1189="nulová",J1189,0)</f>
        <v>0</v>
      </c>
      <c r="BJ1189" s="12" t="s">
        <v>75</v>
      </c>
      <c r="BK1189" s="129">
        <f>ROUND(I1189*H1189,2)</f>
        <v>3957</v>
      </c>
      <c r="BL1189" s="12" t="s">
        <v>106</v>
      </c>
      <c r="BM1189" s="128" t="s">
        <v>2435</v>
      </c>
    </row>
    <row r="1190" spans="2:65" s="1" customFormat="1" ht="11.25">
      <c r="B1190" s="24"/>
      <c r="D1190" s="130" t="s">
        <v>114</v>
      </c>
      <c r="F1190" s="131" t="s">
        <v>2434</v>
      </c>
      <c r="L1190" s="24"/>
      <c r="M1190" s="132"/>
      <c r="T1190" s="48"/>
      <c r="AT1190" s="12" t="s">
        <v>114</v>
      </c>
      <c r="AU1190" s="12" t="s">
        <v>75</v>
      </c>
    </row>
    <row r="1191" spans="2:65" s="1" customFormat="1" ht="24.2" customHeight="1">
      <c r="B1191" s="117"/>
      <c r="C1191" s="118" t="s">
        <v>2436</v>
      </c>
      <c r="D1191" s="118" t="s">
        <v>108</v>
      </c>
      <c r="E1191" s="119" t="s">
        <v>2437</v>
      </c>
      <c r="F1191" s="120" t="s">
        <v>2438</v>
      </c>
      <c r="G1191" s="121" t="s">
        <v>128</v>
      </c>
      <c r="H1191" s="122">
        <v>1</v>
      </c>
      <c r="I1191" s="123">
        <v>321.01</v>
      </c>
      <c r="J1191" s="123">
        <f>ROUND(I1191*H1191,2)</f>
        <v>321.01</v>
      </c>
      <c r="K1191" s="120" t="s">
        <v>112</v>
      </c>
      <c r="L1191" s="24"/>
      <c r="M1191" s="124" t="s">
        <v>1</v>
      </c>
      <c r="N1191" s="125" t="s">
        <v>35</v>
      </c>
      <c r="O1191" s="126">
        <v>0.33</v>
      </c>
      <c r="P1191" s="126">
        <f>O1191*H1191</f>
        <v>0.33</v>
      </c>
      <c r="Q1191" s="126">
        <v>0</v>
      </c>
      <c r="R1191" s="126">
        <f>Q1191*H1191</f>
        <v>0</v>
      </c>
      <c r="S1191" s="126">
        <v>0</v>
      </c>
      <c r="T1191" s="127">
        <f>S1191*H1191</f>
        <v>0</v>
      </c>
      <c r="AR1191" s="128" t="s">
        <v>106</v>
      </c>
      <c r="AT1191" s="128" t="s">
        <v>108</v>
      </c>
      <c r="AU1191" s="128" t="s">
        <v>75</v>
      </c>
      <c r="AY1191" s="12" t="s">
        <v>107</v>
      </c>
      <c r="BE1191" s="129">
        <f>IF(N1191="základní",J1191,0)</f>
        <v>321.01</v>
      </c>
      <c r="BF1191" s="129">
        <f>IF(N1191="snížená",J1191,0)</f>
        <v>0</v>
      </c>
      <c r="BG1191" s="129">
        <f>IF(N1191="zákl. přenesená",J1191,0)</f>
        <v>0</v>
      </c>
      <c r="BH1191" s="129">
        <f>IF(N1191="sníž. přenesená",J1191,0)</f>
        <v>0</v>
      </c>
      <c r="BI1191" s="129">
        <f>IF(N1191="nulová",J1191,0)</f>
        <v>0</v>
      </c>
      <c r="BJ1191" s="12" t="s">
        <v>75</v>
      </c>
      <c r="BK1191" s="129">
        <f>ROUND(I1191*H1191,2)</f>
        <v>321.01</v>
      </c>
      <c r="BL1191" s="12" t="s">
        <v>106</v>
      </c>
      <c r="BM1191" s="128" t="s">
        <v>2439</v>
      </c>
    </row>
    <row r="1192" spans="2:65" s="1" customFormat="1" ht="11.25">
      <c r="B1192" s="24"/>
      <c r="D1192" s="130" t="s">
        <v>114</v>
      </c>
      <c r="F1192" s="131" t="s">
        <v>2438</v>
      </c>
      <c r="L1192" s="24"/>
      <c r="M1192" s="132"/>
      <c r="T1192" s="48"/>
      <c r="AT1192" s="12" t="s">
        <v>114</v>
      </c>
      <c r="AU1192" s="12" t="s">
        <v>75</v>
      </c>
    </row>
    <row r="1193" spans="2:65" s="1" customFormat="1" ht="16.5" customHeight="1">
      <c r="B1193" s="117"/>
      <c r="C1193" s="118" t="s">
        <v>2440</v>
      </c>
      <c r="D1193" s="118" t="s">
        <v>108</v>
      </c>
      <c r="E1193" s="119" t="s">
        <v>2441</v>
      </c>
      <c r="F1193" s="120" t="s">
        <v>2442</v>
      </c>
      <c r="G1193" s="121" t="s">
        <v>128</v>
      </c>
      <c r="H1193" s="122">
        <v>1</v>
      </c>
      <c r="I1193" s="123">
        <v>414.11</v>
      </c>
      <c r="J1193" s="123">
        <f>ROUND(I1193*H1193,2)</f>
        <v>414.11</v>
      </c>
      <c r="K1193" s="120" t="s">
        <v>112</v>
      </c>
      <c r="L1193" s="24"/>
      <c r="M1193" s="124" t="s">
        <v>1</v>
      </c>
      <c r="N1193" s="125" t="s">
        <v>35</v>
      </c>
      <c r="O1193" s="126">
        <v>0.38700000000000001</v>
      </c>
      <c r="P1193" s="126">
        <f>O1193*H1193</f>
        <v>0.38700000000000001</v>
      </c>
      <c r="Q1193" s="126">
        <v>0</v>
      </c>
      <c r="R1193" s="126">
        <f>Q1193*H1193</f>
        <v>0</v>
      </c>
      <c r="S1193" s="126">
        <v>0</v>
      </c>
      <c r="T1193" s="127">
        <f>S1193*H1193</f>
        <v>0</v>
      </c>
      <c r="AR1193" s="128" t="s">
        <v>106</v>
      </c>
      <c r="AT1193" s="128" t="s">
        <v>108</v>
      </c>
      <c r="AU1193" s="128" t="s">
        <v>75</v>
      </c>
      <c r="AY1193" s="12" t="s">
        <v>107</v>
      </c>
      <c r="BE1193" s="129">
        <f>IF(N1193="základní",J1193,0)</f>
        <v>414.11</v>
      </c>
      <c r="BF1193" s="129">
        <f>IF(N1193="snížená",J1193,0)</f>
        <v>0</v>
      </c>
      <c r="BG1193" s="129">
        <f>IF(N1193="zákl. přenesená",J1193,0)</f>
        <v>0</v>
      </c>
      <c r="BH1193" s="129">
        <f>IF(N1193="sníž. přenesená",J1193,0)</f>
        <v>0</v>
      </c>
      <c r="BI1193" s="129">
        <f>IF(N1193="nulová",J1193,0)</f>
        <v>0</v>
      </c>
      <c r="BJ1193" s="12" t="s">
        <v>75</v>
      </c>
      <c r="BK1193" s="129">
        <f>ROUND(I1193*H1193,2)</f>
        <v>414.11</v>
      </c>
      <c r="BL1193" s="12" t="s">
        <v>106</v>
      </c>
      <c r="BM1193" s="128" t="s">
        <v>2443</v>
      </c>
    </row>
    <row r="1194" spans="2:65" s="1" customFormat="1" ht="19.5">
      <c r="B1194" s="24"/>
      <c r="D1194" s="130" t="s">
        <v>114</v>
      </c>
      <c r="F1194" s="131" t="s">
        <v>2444</v>
      </c>
      <c r="L1194" s="24"/>
      <c r="M1194" s="132"/>
      <c r="T1194" s="48"/>
      <c r="AT1194" s="12" t="s">
        <v>114</v>
      </c>
      <c r="AU1194" s="12" t="s">
        <v>75</v>
      </c>
    </row>
    <row r="1195" spans="2:65" s="1" customFormat="1" ht="21.75" customHeight="1">
      <c r="B1195" s="117"/>
      <c r="C1195" s="118" t="s">
        <v>2445</v>
      </c>
      <c r="D1195" s="118" t="s">
        <v>108</v>
      </c>
      <c r="E1195" s="119" t="s">
        <v>2446</v>
      </c>
      <c r="F1195" s="120" t="s">
        <v>2447</v>
      </c>
      <c r="G1195" s="121" t="s">
        <v>128</v>
      </c>
      <c r="H1195" s="122">
        <v>2</v>
      </c>
      <c r="I1195" s="123">
        <v>1911.1</v>
      </c>
      <c r="J1195" s="123">
        <f>ROUND(I1195*H1195,2)</f>
        <v>3822.2</v>
      </c>
      <c r="K1195" s="120" t="s">
        <v>112</v>
      </c>
      <c r="L1195" s="24"/>
      <c r="M1195" s="124" t="s">
        <v>1</v>
      </c>
      <c r="N1195" s="125" t="s">
        <v>35</v>
      </c>
      <c r="O1195" s="126">
        <v>1.786</v>
      </c>
      <c r="P1195" s="126">
        <f>O1195*H1195</f>
        <v>3.5720000000000001</v>
      </c>
      <c r="Q1195" s="126">
        <v>0</v>
      </c>
      <c r="R1195" s="126">
        <f>Q1195*H1195</f>
        <v>0</v>
      </c>
      <c r="S1195" s="126">
        <v>0</v>
      </c>
      <c r="T1195" s="127">
        <f>S1195*H1195</f>
        <v>0</v>
      </c>
      <c r="AR1195" s="128" t="s">
        <v>106</v>
      </c>
      <c r="AT1195" s="128" t="s">
        <v>108</v>
      </c>
      <c r="AU1195" s="128" t="s">
        <v>75</v>
      </c>
      <c r="AY1195" s="12" t="s">
        <v>107</v>
      </c>
      <c r="BE1195" s="129">
        <f>IF(N1195="základní",J1195,0)</f>
        <v>3822.2</v>
      </c>
      <c r="BF1195" s="129">
        <f>IF(N1195="snížená",J1195,0)</f>
        <v>0</v>
      </c>
      <c r="BG1195" s="129">
        <f>IF(N1195="zákl. přenesená",J1195,0)</f>
        <v>0</v>
      </c>
      <c r="BH1195" s="129">
        <f>IF(N1195="sníž. přenesená",J1195,0)</f>
        <v>0</v>
      </c>
      <c r="BI1195" s="129">
        <f>IF(N1195="nulová",J1195,0)</f>
        <v>0</v>
      </c>
      <c r="BJ1195" s="12" t="s">
        <v>75</v>
      </c>
      <c r="BK1195" s="129">
        <f>ROUND(I1195*H1195,2)</f>
        <v>3822.2</v>
      </c>
      <c r="BL1195" s="12" t="s">
        <v>106</v>
      </c>
      <c r="BM1195" s="128" t="s">
        <v>2448</v>
      </c>
    </row>
    <row r="1196" spans="2:65" s="1" customFormat="1" ht="39">
      <c r="B1196" s="24"/>
      <c r="D1196" s="130" t="s">
        <v>114</v>
      </c>
      <c r="F1196" s="131" t="s">
        <v>2449</v>
      </c>
      <c r="L1196" s="24"/>
      <c r="M1196" s="132"/>
      <c r="T1196" s="48"/>
      <c r="AT1196" s="12" t="s">
        <v>114</v>
      </c>
      <c r="AU1196" s="12" t="s">
        <v>75</v>
      </c>
    </row>
    <row r="1197" spans="2:65" s="1" customFormat="1" ht="16.5" customHeight="1">
      <c r="B1197" s="117"/>
      <c r="C1197" s="118" t="s">
        <v>2450</v>
      </c>
      <c r="D1197" s="118" t="s">
        <v>108</v>
      </c>
      <c r="E1197" s="119" t="s">
        <v>2451</v>
      </c>
      <c r="F1197" s="120" t="s">
        <v>2452</v>
      </c>
      <c r="G1197" s="121" t="s">
        <v>128</v>
      </c>
      <c r="H1197" s="122">
        <v>1</v>
      </c>
      <c r="I1197" s="123">
        <v>2476.08</v>
      </c>
      <c r="J1197" s="123">
        <f>ROUND(I1197*H1197,2)</f>
        <v>2476.08</v>
      </c>
      <c r="K1197" s="120" t="s">
        <v>112</v>
      </c>
      <c r="L1197" s="24"/>
      <c r="M1197" s="124" t="s">
        <v>1</v>
      </c>
      <c r="N1197" s="125" t="s">
        <v>35</v>
      </c>
      <c r="O1197" s="126">
        <v>2.3140000000000001</v>
      </c>
      <c r="P1197" s="126">
        <f>O1197*H1197</f>
        <v>2.3140000000000001</v>
      </c>
      <c r="Q1197" s="126">
        <v>0</v>
      </c>
      <c r="R1197" s="126">
        <f>Q1197*H1197</f>
        <v>0</v>
      </c>
      <c r="S1197" s="126">
        <v>0</v>
      </c>
      <c r="T1197" s="127">
        <f>S1197*H1197</f>
        <v>0</v>
      </c>
      <c r="AR1197" s="128" t="s">
        <v>106</v>
      </c>
      <c r="AT1197" s="128" t="s">
        <v>108</v>
      </c>
      <c r="AU1197" s="128" t="s">
        <v>75</v>
      </c>
      <c r="AY1197" s="12" t="s">
        <v>107</v>
      </c>
      <c r="BE1197" s="129">
        <f>IF(N1197="základní",J1197,0)</f>
        <v>2476.08</v>
      </c>
      <c r="BF1197" s="129">
        <f>IF(N1197="snížená",J1197,0)</f>
        <v>0</v>
      </c>
      <c r="BG1197" s="129">
        <f>IF(N1197="zákl. přenesená",J1197,0)</f>
        <v>0</v>
      </c>
      <c r="BH1197" s="129">
        <f>IF(N1197="sníž. přenesená",J1197,0)</f>
        <v>0</v>
      </c>
      <c r="BI1197" s="129">
        <f>IF(N1197="nulová",J1197,0)</f>
        <v>0</v>
      </c>
      <c r="BJ1197" s="12" t="s">
        <v>75</v>
      </c>
      <c r="BK1197" s="129">
        <f>ROUND(I1197*H1197,2)</f>
        <v>2476.08</v>
      </c>
      <c r="BL1197" s="12" t="s">
        <v>106</v>
      </c>
      <c r="BM1197" s="128" t="s">
        <v>2453</v>
      </c>
    </row>
    <row r="1198" spans="2:65" s="1" customFormat="1" ht="29.25">
      <c r="B1198" s="24"/>
      <c r="D1198" s="130" t="s">
        <v>114</v>
      </c>
      <c r="F1198" s="131" t="s">
        <v>2454</v>
      </c>
      <c r="L1198" s="24"/>
      <c r="M1198" s="132"/>
      <c r="T1198" s="48"/>
      <c r="AT1198" s="12" t="s">
        <v>114</v>
      </c>
      <c r="AU1198" s="12" t="s">
        <v>75</v>
      </c>
    </row>
    <row r="1199" spans="2:65" s="1" customFormat="1" ht="44.25" customHeight="1">
      <c r="B1199" s="117"/>
      <c r="C1199" s="118" t="s">
        <v>2455</v>
      </c>
      <c r="D1199" s="118" t="s">
        <v>108</v>
      </c>
      <c r="E1199" s="119" t="s">
        <v>2456</v>
      </c>
      <c r="F1199" s="120" t="s">
        <v>2457</v>
      </c>
      <c r="G1199" s="121" t="s">
        <v>128</v>
      </c>
      <c r="H1199" s="122">
        <v>12</v>
      </c>
      <c r="I1199" s="123">
        <v>459</v>
      </c>
      <c r="J1199" s="123">
        <f>ROUND(I1199*H1199,2)</f>
        <v>5508</v>
      </c>
      <c r="K1199" s="120" t="s">
        <v>112</v>
      </c>
      <c r="L1199" s="24"/>
      <c r="M1199" s="124" t="s">
        <v>1</v>
      </c>
      <c r="N1199" s="125" t="s">
        <v>35</v>
      </c>
      <c r="O1199" s="126">
        <v>0</v>
      </c>
      <c r="P1199" s="126">
        <f>O1199*H1199</f>
        <v>0</v>
      </c>
      <c r="Q1199" s="126">
        <v>0</v>
      </c>
      <c r="R1199" s="126">
        <f>Q1199*H1199</f>
        <v>0</v>
      </c>
      <c r="S1199" s="126">
        <v>0</v>
      </c>
      <c r="T1199" s="127">
        <f>S1199*H1199</f>
        <v>0</v>
      </c>
      <c r="AR1199" s="128" t="s">
        <v>106</v>
      </c>
      <c r="AT1199" s="128" t="s">
        <v>108</v>
      </c>
      <c r="AU1199" s="128" t="s">
        <v>75</v>
      </c>
      <c r="AY1199" s="12" t="s">
        <v>107</v>
      </c>
      <c r="BE1199" s="129">
        <f>IF(N1199="základní",J1199,0)</f>
        <v>5508</v>
      </c>
      <c r="BF1199" s="129">
        <f>IF(N1199="snížená",J1199,0)</f>
        <v>0</v>
      </c>
      <c r="BG1199" s="129">
        <f>IF(N1199="zákl. přenesená",J1199,0)</f>
        <v>0</v>
      </c>
      <c r="BH1199" s="129">
        <f>IF(N1199="sníž. přenesená",J1199,0)</f>
        <v>0</v>
      </c>
      <c r="BI1199" s="129">
        <f>IF(N1199="nulová",J1199,0)</f>
        <v>0</v>
      </c>
      <c r="BJ1199" s="12" t="s">
        <v>75</v>
      </c>
      <c r="BK1199" s="129">
        <f>ROUND(I1199*H1199,2)</f>
        <v>5508</v>
      </c>
      <c r="BL1199" s="12" t="s">
        <v>106</v>
      </c>
      <c r="BM1199" s="128" t="s">
        <v>2458</v>
      </c>
    </row>
    <row r="1200" spans="2:65" s="1" customFormat="1" ht="58.5">
      <c r="B1200" s="24"/>
      <c r="D1200" s="130" t="s">
        <v>114</v>
      </c>
      <c r="F1200" s="131" t="s">
        <v>2459</v>
      </c>
      <c r="L1200" s="24"/>
      <c r="M1200" s="132"/>
      <c r="T1200" s="48"/>
      <c r="AT1200" s="12" t="s">
        <v>114</v>
      </c>
      <c r="AU1200" s="12" t="s">
        <v>75</v>
      </c>
    </row>
    <row r="1201" spans="2:65" s="1" customFormat="1" ht="49.15" customHeight="1">
      <c r="B1201" s="117"/>
      <c r="C1201" s="118" t="s">
        <v>2460</v>
      </c>
      <c r="D1201" s="118" t="s">
        <v>108</v>
      </c>
      <c r="E1201" s="119" t="s">
        <v>2461</v>
      </c>
      <c r="F1201" s="120" t="s">
        <v>2462</v>
      </c>
      <c r="G1201" s="121" t="s">
        <v>128</v>
      </c>
      <c r="H1201" s="122">
        <v>30</v>
      </c>
      <c r="I1201" s="123">
        <v>423</v>
      </c>
      <c r="J1201" s="123">
        <f>ROUND(I1201*H1201,2)</f>
        <v>12690</v>
      </c>
      <c r="K1201" s="120" t="s">
        <v>112</v>
      </c>
      <c r="L1201" s="24"/>
      <c r="M1201" s="124" t="s">
        <v>1</v>
      </c>
      <c r="N1201" s="125" t="s">
        <v>35</v>
      </c>
      <c r="O1201" s="126">
        <v>0</v>
      </c>
      <c r="P1201" s="126">
        <f>O1201*H1201</f>
        <v>0</v>
      </c>
      <c r="Q1201" s="126">
        <v>0</v>
      </c>
      <c r="R1201" s="126">
        <f>Q1201*H1201</f>
        <v>0</v>
      </c>
      <c r="S1201" s="126">
        <v>0</v>
      </c>
      <c r="T1201" s="127">
        <f>S1201*H1201</f>
        <v>0</v>
      </c>
      <c r="AR1201" s="128" t="s">
        <v>555</v>
      </c>
      <c r="AT1201" s="128" t="s">
        <v>108</v>
      </c>
      <c r="AU1201" s="128" t="s">
        <v>75</v>
      </c>
      <c r="AY1201" s="12" t="s">
        <v>107</v>
      </c>
      <c r="BE1201" s="129">
        <f>IF(N1201="základní",J1201,0)</f>
        <v>12690</v>
      </c>
      <c r="BF1201" s="129">
        <f>IF(N1201="snížená",J1201,0)</f>
        <v>0</v>
      </c>
      <c r="BG1201" s="129">
        <f>IF(N1201="zákl. přenesená",J1201,0)</f>
        <v>0</v>
      </c>
      <c r="BH1201" s="129">
        <f>IF(N1201="sníž. přenesená",J1201,0)</f>
        <v>0</v>
      </c>
      <c r="BI1201" s="129">
        <f>IF(N1201="nulová",J1201,0)</f>
        <v>0</v>
      </c>
      <c r="BJ1201" s="12" t="s">
        <v>75</v>
      </c>
      <c r="BK1201" s="129">
        <f>ROUND(I1201*H1201,2)</f>
        <v>12690</v>
      </c>
      <c r="BL1201" s="12" t="s">
        <v>555</v>
      </c>
      <c r="BM1201" s="128" t="s">
        <v>2463</v>
      </c>
    </row>
    <row r="1202" spans="2:65" s="1" customFormat="1" ht="68.25">
      <c r="B1202" s="24"/>
      <c r="D1202" s="130" t="s">
        <v>114</v>
      </c>
      <c r="F1202" s="131" t="s">
        <v>2464</v>
      </c>
      <c r="L1202" s="24"/>
      <c r="M1202" s="132"/>
      <c r="T1202" s="48"/>
      <c r="AT1202" s="12" t="s">
        <v>114</v>
      </c>
      <c r="AU1202" s="12" t="s">
        <v>75</v>
      </c>
    </row>
    <row r="1203" spans="2:65" s="1" customFormat="1" ht="37.9" customHeight="1">
      <c r="B1203" s="117"/>
      <c r="C1203" s="118" t="s">
        <v>2465</v>
      </c>
      <c r="D1203" s="118" t="s">
        <v>108</v>
      </c>
      <c r="E1203" s="119" t="s">
        <v>2466</v>
      </c>
      <c r="F1203" s="120" t="s">
        <v>2467</v>
      </c>
      <c r="G1203" s="121" t="s">
        <v>2468</v>
      </c>
      <c r="H1203" s="122">
        <v>2.5</v>
      </c>
      <c r="I1203" s="123">
        <v>235</v>
      </c>
      <c r="J1203" s="123">
        <f>ROUND(I1203*H1203,2)</f>
        <v>587.5</v>
      </c>
      <c r="K1203" s="120" t="s">
        <v>112</v>
      </c>
      <c r="L1203" s="24"/>
      <c r="M1203" s="124" t="s">
        <v>1</v>
      </c>
      <c r="N1203" s="125" t="s">
        <v>35</v>
      </c>
      <c r="O1203" s="126">
        <v>0</v>
      </c>
      <c r="P1203" s="126">
        <f>O1203*H1203</f>
        <v>0</v>
      </c>
      <c r="Q1203" s="126">
        <v>0</v>
      </c>
      <c r="R1203" s="126">
        <f>Q1203*H1203</f>
        <v>0</v>
      </c>
      <c r="S1203" s="126">
        <v>0</v>
      </c>
      <c r="T1203" s="127">
        <f>S1203*H1203</f>
        <v>0</v>
      </c>
      <c r="AR1203" s="128" t="s">
        <v>106</v>
      </c>
      <c r="AT1203" s="128" t="s">
        <v>108</v>
      </c>
      <c r="AU1203" s="128" t="s">
        <v>75</v>
      </c>
      <c r="AY1203" s="12" t="s">
        <v>107</v>
      </c>
      <c r="BE1203" s="129">
        <f>IF(N1203="základní",J1203,0)</f>
        <v>587.5</v>
      </c>
      <c r="BF1203" s="129">
        <f>IF(N1203="snížená",J1203,0)</f>
        <v>0</v>
      </c>
      <c r="BG1203" s="129">
        <f>IF(N1203="zákl. přenesená",J1203,0)</f>
        <v>0</v>
      </c>
      <c r="BH1203" s="129">
        <f>IF(N1203="sníž. přenesená",J1203,0)</f>
        <v>0</v>
      </c>
      <c r="BI1203" s="129">
        <f>IF(N1203="nulová",J1203,0)</f>
        <v>0</v>
      </c>
      <c r="BJ1203" s="12" t="s">
        <v>75</v>
      </c>
      <c r="BK1203" s="129">
        <f>ROUND(I1203*H1203,2)</f>
        <v>587.5</v>
      </c>
      <c r="BL1203" s="12" t="s">
        <v>106</v>
      </c>
      <c r="BM1203" s="128" t="s">
        <v>2469</v>
      </c>
    </row>
    <row r="1204" spans="2:65" s="1" customFormat="1" ht="58.5">
      <c r="B1204" s="24"/>
      <c r="D1204" s="130" t="s">
        <v>114</v>
      </c>
      <c r="F1204" s="131" t="s">
        <v>2470</v>
      </c>
      <c r="L1204" s="24"/>
      <c r="M1204" s="132"/>
      <c r="T1204" s="48"/>
      <c r="AT1204" s="12" t="s">
        <v>114</v>
      </c>
      <c r="AU1204" s="12" t="s">
        <v>75</v>
      </c>
    </row>
    <row r="1205" spans="2:65" s="1" customFormat="1" ht="49.15" customHeight="1">
      <c r="B1205" s="117"/>
      <c r="C1205" s="118" t="s">
        <v>2471</v>
      </c>
      <c r="D1205" s="118" t="s">
        <v>108</v>
      </c>
      <c r="E1205" s="119" t="s">
        <v>2472</v>
      </c>
      <c r="F1205" s="120" t="s">
        <v>2473</v>
      </c>
      <c r="G1205" s="121" t="s">
        <v>2468</v>
      </c>
      <c r="H1205" s="122">
        <v>13</v>
      </c>
      <c r="I1205" s="123">
        <v>706</v>
      </c>
      <c r="J1205" s="123">
        <f>ROUND(I1205*H1205,2)</f>
        <v>9178</v>
      </c>
      <c r="K1205" s="120" t="s">
        <v>112</v>
      </c>
      <c r="L1205" s="24"/>
      <c r="M1205" s="124" t="s">
        <v>1</v>
      </c>
      <c r="N1205" s="125" t="s">
        <v>35</v>
      </c>
      <c r="O1205" s="126">
        <v>0</v>
      </c>
      <c r="P1205" s="126">
        <f>O1205*H1205</f>
        <v>0</v>
      </c>
      <c r="Q1205" s="126">
        <v>0</v>
      </c>
      <c r="R1205" s="126">
        <f>Q1205*H1205</f>
        <v>0</v>
      </c>
      <c r="S1205" s="126">
        <v>0</v>
      </c>
      <c r="T1205" s="127">
        <f>S1205*H1205</f>
        <v>0</v>
      </c>
      <c r="AR1205" s="128" t="s">
        <v>106</v>
      </c>
      <c r="AT1205" s="128" t="s">
        <v>108</v>
      </c>
      <c r="AU1205" s="128" t="s">
        <v>75</v>
      </c>
      <c r="AY1205" s="12" t="s">
        <v>107</v>
      </c>
      <c r="BE1205" s="129">
        <f>IF(N1205="základní",J1205,0)</f>
        <v>9178</v>
      </c>
      <c r="BF1205" s="129">
        <f>IF(N1205="snížená",J1205,0)</f>
        <v>0</v>
      </c>
      <c r="BG1205" s="129">
        <f>IF(N1205="zákl. přenesená",J1205,0)</f>
        <v>0</v>
      </c>
      <c r="BH1205" s="129">
        <f>IF(N1205="sníž. přenesená",J1205,0)</f>
        <v>0</v>
      </c>
      <c r="BI1205" s="129">
        <f>IF(N1205="nulová",J1205,0)</f>
        <v>0</v>
      </c>
      <c r="BJ1205" s="12" t="s">
        <v>75</v>
      </c>
      <c r="BK1205" s="129">
        <f>ROUND(I1205*H1205,2)</f>
        <v>9178</v>
      </c>
      <c r="BL1205" s="12" t="s">
        <v>106</v>
      </c>
      <c r="BM1205" s="128" t="s">
        <v>2474</v>
      </c>
    </row>
    <row r="1206" spans="2:65" s="1" customFormat="1" ht="58.5">
      <c r="B1206" s="24"/>
      <c r="D1206" s="130" t="s">
        <v>114</v>
      </c>
      <c r="F1206" s="131" t="s">
        <v>2475</v>
      </c>
      <c r="L1206" s="24"/>
      <c r="M1206" s="132"/>
      <c r="T1206" s="48"/>
      <c r="AT1206" s="12" t="s">
        <v>114</v>
      </c>
      <c r="AU1206" s="12" t="s">
        <v>75</v>
      </c>
    </row>
    <row r="1207" spans="2:65" s="1" customFormat="1" ht="55.5" customHeight="1">
      <c r="B1207" s="117"/>
      <c r="C1207" s="118" t="s">
        <v>2476</v>
      </c>
      <c r="D1207" s="118" t="s">
        <v>108</v>
      </c>
      <c r="E1207" s="119" t="s">
        <v>2477</v>
      </c>
      <c r="F1207" s="120" t="s">
        <v>2478</v>
      </c>
      <c r="G1207" s="121" t="s">
        <v>2468</v>
      </c>
      <c r="H1207" s="122">
        <v>40</v>
      </c>
      <c r="I1207" s="123">
        <v>156</v>
      </c>
      <c r="J1207" s="123">
        <f>ROUND(I1207*H1207,2)</f>
        <v>6240</v>
      </c>
      <c r="K1207" s="120" t="s">
        <v>112</v>
      </c>
      <c r="L1207" s="24"/>
      <c r="M1207" s="124" t="s">
        <v>1</v>
      </c>
      <c r="N1207" s="125" t="s">
        <v>35</v>
      </c>
      <c r="O1207" s="126">
        <v>0</v>
      </c>
      <c r="P1207" s="126">
        <f>O1207*H1207</f>
        <v>0</v>
      </c>
      <c r="Q1207" s="126">
        <v>0</v>
      </c>
      <c r="R1207" s="126">
        <f>Q1207*H1207</f>
        <v>0</v>
      </c>
      <c r="S1207" s="126">
        <v>0</v>
      </c>
      <c r="T1207" s="127">
        <f>S1207*H1207</f>
        <v>0</v>
      </c>
      <c r="AR1207" s="128" t="s">
        <v>555</v>
      </c>
      <c r="AT1207" s="128" t="s">
        <v>108</v>
      </c>
      <c r="AU1207" s="128" t="s">
        <v>75</v>
      </c>
      <c r="AY1207" s="12" t="s">
        <v>107</v>
      </c>
      <c r="BE1207" s="129">
        <f>IF(N1207="základní",J1207,0)</f>
        <v>6240</v>
      </c>
      <c r="BF1207" s="129">
        <f>IF(N1207="snížená",J1207,0)</f>
        <v>0</v>
      </c>
      <c r="BG1207" s="129">
        <f>IF(N1207="zákl. přenesená",J1207,0)</f>
        <v>0</v>
      </c>
      <c r="BH1207" s="129">
        <f>IF(N1207="sníž. přenesená",J1207,0)</f>
        <v>0</v>
      </c>
      <c r="BI1207" s="129">
        <f>IF(N1207="nulová",J1207,0)</f>
        <v>0</v>
      </c>
      <c r="BJ1207" s="12" t="s">
        <v>75</v>
      </c>
      <c r="BK1207" s="129">
        <f>ROUND(I1207*H1207,2)</f>
        <v>6240</v>
      </c>
      <c r="BL1207" s="12" t="s">
        <v>555</v>
      </c>
      <c r="BM1207" s="128" t="s">
        <v>2479</v>
      </c>
    </row>
    <row r="1208" spans="2:65" s="1" customFormat="1" ht="68.25">
      <c r="B1208" s="24"/>
      <c r="D1208" s="130" t="s">
        <v>114</v>
      </c>
      <c r="F1208" s="131" t="s">
        <v>2480</v>
      </c>
      <c r="L1208" s="24"/>
      <c r="M1208" s="132"/>
      <c r="T1208" s="48"/>
      <c r="AT1208" s="12" t="s">
        <v>114</v>
      </c>
      <c r="AU1208" s="12" t="s">
        <v>75</v>
      </c>
    </row>
    <row r="1209" spans="2:65" s="1" customFormat="1" ht="37.9" customHeight="1">
      <c r="B1209" s="117"/>
      <c r="C1209" s="118" t="s">
        <v>2481</v>
      </c>
      <c r="D1209" s="118" t="s">
        <v>108</v>
      </c>
      <c r="E1209" s="119" t="s">
        <v>2482</v>
      </c>
      <c r="F1209" s="120" t="s">
        <v>2483</v>
      </c>
      <c r="G1209" s="121" t="s">
        <v>2468</v>
      </c>
      <c r="H1209" s="122">
        <v>60</v>
      </c>
      <c r="I1209" s="123">
        <v>152</v>
      </c>
      <c r="J1209" s="123">
        <f>ROUND(I1209*H1209,2)</f>
        <v>9120</v>
      </c>
      <c r="K1209" s="120" t="s">
        <v>112</v>
      </c>
      <c r="L1209" s="24"/>
      <c r="M1209" s="124" t="s">
        <v>1</v>
      </c>
      <c r="N1209" s="125" t="s">
        <v>35</v>
      </c>
      <c r="O1209" s="126">
        <v>0</v>
      </c>
      <c r="P1209" s="126">
        <f>O1209*H1209</f>
        <v>0</v>
      </c>
      <c r="Q1209" s="126">
        <v>0</v>
      </c>
      <c r="R1209" s="126">
        <f>Q1209*H1209</f>
        <v>0</v>
      </c>
      <c r="S1209" s="126">
        <v>0</v>
      </c>
      <c r="T1209" s="127">
        <f>S1209*H1209</f>
        <v>0</v>
      </c>
      <c r="AR1209" s="128" t="s">
        <v>106</v>
      </c>
      <c r="AT1209" s="128" t="s">
        <v>108</v>
      </c>
      <c r="AU1209" s="128" t="s">
        <v>75</v>
      </c>
      <c r="AY1209" s="12" t="s">
        <v>107</v>
      </c>
      <c r="BE1209" s="129">
        <f>IF(N1209="základní",J1209,0)</f>
        <v>9120</v>
      </c>
      <c r="BF1209" s="129">
        <f>IF(N1209="snížená",J1209,0)</f>
        <v>0</v>
      </c>
      <c r="BG1209" s="129">
        <f>IF(N1209="zákl. přenesená",J1209,0)</f>
        <v>0</v>
      </c>
      <c r="BH1209" s="129">
        <f>IF(N1209="sníž. přenesená",J1209,0)</f>
        <v>0</v>
      </c>
      <c r="BI1209" s="129">
        <f>IF(N1209="nulová",J1209,0)</f>
        <v>0</v>
      </c>
      <c r="BJ1209" s="12" t="s">
        <v>75</v>
      </c>
      <c r="BK1209" s="129">
        <f>ROUND(I1209*H1209,2)</f>
        <v>9120</v>
      </c>
      <c r="BL1209" s="12" t="s">
        <v>106</v>
      </c>
      <c r="BM1209" s="128" t="s">
        <v>2484</v>
      </c>
    </row>
    <row r="1210" spans="2:65" s="1" customFormat="1" ht="58.5">
      <c r="B1210" s="24"/>
      <c r="D1210" s="130" t="s">
        <v>114</v>
      </c>
      <c r="F1210" s="131" t="s">
        <v>2485</v>
      </c>
      <c r="L1210" s="24"/>
      <c r="M1210" s="132"/>
      <c r="T1210" s="48"/>
      <c r="AT1210" s="12" t="s">
        <v>114</v>
      </c>
      <c r="AU1210" s="12" t="s">
        <v>75</v>
      </c>
    </row>
    <row r="1211" spans="2:65" s="1" customFormat="1" ht="24.2" customHeight="1">
      <c r="B1211" s="117"/>
      <c r="C1211" s="118" t="s">
        <v>2486</v>
      </c>
      <c r="D1211" s="118" t="s">
        <v>108</v>
      </c>
      <c r="E1211" s="119" t="s">
        <v>2487</v>
      </c>
      <c r="F1211" s="120" t="s">
        <v>2488</v>
      </c>
      <c r="G1211" s="121" t="s">
        <v>2468</v>
      </c>
      <c r="H1211" s="122">
        <v>12</v>
      </c>
      <c r="I1211" s="123">
        <v>663.58</v>
      </c>
      <c r="J1211" s="123">
        <f>ROUND(I1211*H1211,2)</f>
        <v>7962.96</v>
      </c>
      <c r="K1211" s="120" t="s">
        <v>112</v>
      </c>
      <c r="L1211" s="24"/>
      <c r="M1211" s="124" t="s">
        <v>1</v>
      </c>
      <c r="N1211" s="125" t="s">
        <v>35</v>
      </c>
      <c r="O1211" s="126">
        <v>0.23300000000000001</v>
      </c>
      <c r="P1211" s="126">
        <f>O1211*H1211</f>
        <v>2.7960000000000003</v>
      </c>
      <c r="Q1211" s="126">
        <v>0</v>
      </c>
      <c r="R1211" s="126">
        <f>Q1211*H1211</f>
        <v>0</v>
      </c>
      <c r="S1211" s="126">
        <v>0</v>
      </c>
      <c r="T1211" s="127">
        <f>S1211*H1211</f>
        <v>0</v>
      </c>
      <c r="AR1211" s="128" t="s">
        <v>106</v>
      </c>
      <c r="AT1211" s="128" t="s">
        <v>108</v>
      </c>
      <c r="AU1211" s="128" t="s">
        <v>75</v>
      </c>
      <c r="AY1211" s="12" t="s">
        <v>107</v>
      </c>
      <c r="BE1211" s="129">
        <f>IF(N1211="základní",J1211,0)</f>
        <v>7962.96</v>
      </c>
      <c r="BF1211" s="129">
        <f>IF(N1211="snížená",J1211,0)</f>
        <v>0</v>
      </c>
      <c r="BG1211" s="129">
        <f>IF(N1211="zákl. přenesená",J1211,0)</f>
        <v>0</v>
      </c>
      <c r="BH1211" s="129">
        <f>IF(N1211="sníž. přenesená",J1211,0)</f>
        <v>0</v>
      </c>
      <c r="BI1211" s="129">
        <f>IF(N1211="nulová",J1211,0)</f>
        <v>0</v>
      </c>
      <c r="BJ1211" s="12" t="s">
        <v>75</v>
      </c>
      <c r="BK1211" s="129">
        <f>ROUND(I1211*H1211,2)</f>
        <v>7962.96</v>
      </c>
      <c r="BL1211" s="12" t="s">
        <v>106</v>
      </c>
      <c r="BM1211" s="128" t="s">
        <v>2489</v>
      </c>
    </row>
    <row r="1212" spans="2:65" s="1" customFormat="1" ht="48.75">
      <c r="B1212" s="24"/>
      <c r="D1212" s="130" t="s">
        <v>114</v>
      </c>
      <c r="F1212" s="131" t="s">
        <v>2490</v>
      </c>
      <c r="L1212" s="24"/>
      <c r="M1212" s="132"/>
      <c r="T1212" s="48"/>
      <c r="AT1212" s="12" t="s">
        <v>114</v>
      </c>
      <c r="AU1212" s="12" t="s">
        <v>75</v>
      </c>
    </row>
    <row r="1213" spans="2:65" s="1" customFormat="1" ht="24.2" customHeight="1">
      <c r="B1213" s="117"/>
      <c r="C1213" s="118" t="s">
        <v>2491</v>
      </c>
      <c r="D1213" s="118" t="s">
        <v>108</v>
      </c>
      <c r="E1213" s="119" t="s">
        <v>2492</v>
      </c>
      <c r="F1213" s="120" t="s">
        <v>2493</v>
      </c>
      <c r="G1213" s="121" t="s">
        <v>128</v>
      </c>
      <c r="H1213" s="122">
        <v>13</v>
      </c>
      <c r="I1213" s="123">
        <v>3838.09</v>
      </c>
      <c r="J1213" s="123">
        <f>ROUND(I1213*H1213,2)</f>
        <v>49895.17</v>
      </c>
      <c r="K1213" s="120" t="s">
        <v>112</v>
      </c>
      <c r="L1213" s="24"/>
      <c r="M1213" s="124" t="s">
        <v>1</v>
      </c>
      <c r="N1213" s="125" t="s">
        <v>35</v>
      </c>
      <c r="O1213" s="126">
        <v>9.1999999999999998E-2</v>
      </c>
      <c r="P1213" s="126">
        <f>O1213*H1213</f>
        <v>1.196</v>
      </c>
      <c r="Q1213" s="126">
        <v>0</v>
      </c>
      <c r="R1213" s="126">
        <f>Q1213*H1213</f>
        <v>0</v>
      </c>
      <c r="S1213" s="126">
        <v>0</v>
      </c>
      <c r="T1213" s="127">
        <f>S1213*H1213</f>
        <v>0</v>
      </c>
      <c r="AR1213" s="128" t="s">
        <v>106</v>
      </c>
      <c r="AT1213" s="128" t="s">
        <v>108</v>
      </c>
      <c r="AU1213" s="128" t="s">
        <v>75</v>
      </c>
      <c r="AY1213" s="12" t="s">
        <v>107</v>
      </c>
      <c r="BE1213" s="129">
        <f>IF(N1213="základní",J1213,0)</f>
        <v>49895.17</v>
      </c>
      <c r="BF1213" s="129">
        <f>IF(N1213="snížená",J1213,0)</f>
        <v>0</v>
      </c>
      <c r="BG1213" s="129">
        <f>IF(N1213="zákl. přenesená",J1213,0)</f>
        <v>0</v>
      </c>
      <c r="BH1213" s="129">
        <f>IF(N1213="sníž. přenesená",J1213,0)</f>
        <v>0</v>
      </c>
      <c r="BI1213" s="129">
        <f>IF(N1213="nulová",J1213,0)</f>
        <v>0</v>
      </c>
      <c r="BJ1213" s="12" t="s">
        <v>75</v>
      </c>
      <c r="BK1213" s="129">
        <f>ROUND(I1213*H1213,2)</f>
        <v>49895.17</v>
      </c>
      <c r="BL1213" s="12" t="s">
        <v>106</v>
      </c>
      <c r="BM1213" s="128" t="s">
        <v>2494</v>
      </c>
    </row>
    <row r="1214" spans="2:65" s="1" customFormat="1" ht="48.75">
      <c r="B1214" s="24"/>
      <c r="D1214" s="130" t="s">
        <v>114</v>
      </c>
      <c r="F1214" s="131" t="s">
        <v>2495</v>
      </c>
      <c r="L1214" s="24"/>
      <c r="M1214" s="132"/>
      <c r="T1214" s="48"/>
      <c r="AT1214" s="12" t="s">
        <v>114</v>
      </c>
      <c r="AU1214" s="12" t="s">
        <v>75</v>
      </c>
    </row>
    <row r="1215" spans="2:65" s="1" customFormat="1" ht="24.2" customHeight="1">
      <c r="B1215" s="117"/>
      <c r="C1215" s="118" t="s">
        <v>2496</v>
      </c>
      <c r="D1215" s="118" t="s">
        <v>108</v>
      </c>
      <c r="E1215" s="119" t="s">
        <v>2497</v>
      </c>
      <c r="F1215" s="120" t="s">
        <v>2498</v>
      </c>
      <c r="G1215" s="121" t="s">
        <v>128</v>
      </c>
      <c r="H1215" s="122">
        <v>1</v>
      </c>
      <c r="I1215" s="123">
        <v>73754.64</v>
      </c>
      <c r="J1215" s="123">
        <f>ROUND(I1215*H1215,2)</f>
        <v>73754.64</v>
      </c>
      <c r="K1215" s="120" t="s">
        <v>112</v>
      </c>
      <c r="L1215" s="24"/>
      <c r="M1215" s="124" t="s">
        <v>1</v>
      </c>
      <c r="N1215" s="125" t="s">
        <v>35</v>
      </c>
      <c r="O1215" s="126">
        <v>0.36599999999999999</v>
      </c>
      <c r="P1215" s="126">
        <f>O1215*H1215</f>
        <v>0.36599999999999999</v>
      </c>
      <c r="Q1215" s="126">
        <v>0</v>
      </c>
      <c r="R1215" s="126">
        <f>Q1215*H1215</f>
        <v>0</v>
      </c>
      <c r="S1215" s="126">
        <v>0</v>
      </c>
      <c r="T1215" s="127">
        <f>S1215*H1215</f>
        <v>0</v>
      </c>
      <c r="AR1215" s="128" t="s">
        <v>106</v>
      </c>
      <c r="AT1215" s="128" t="s">
        <v>108</v>
      </c>
      <c r="AU1215" s="128" t="s">
        <v>75</v>
      </c>
      <c r="AY1215" s="12" t="s">
        <v>107</v>
      </c>
      <c r="BE1215" s="129">
        <f>IF(N1215="základní",J1215,0)</f>
        <v>73754.64</v>
      </c>
      <c r="BF1215" s="129">
        <f>IF(N1215="snížená",J1215,0)</f>
        <v>0</v>
      </c>
      <c r="BG1215" s="129">
        <f>IF(N1215="zákl. přenesená",J1215,0)</f>
        <v>0</v>
      </c>
      <c r="BH1215" s="129">
        <f>IF(N1215="sníž. přenesená",J1215,0)</f>
        <v>0</v>
      </c>
      <c r="BI1215" s="129">
        <f>IF(N1215="nulová",J1215,0)</f>
        <v>0</v>
      </c>
      <c r="BJ1215" s="12" t="s">
        <v>75</v>
      </c>
      <c r="BK1215" s="129">
        <f>ROUND(I1215*H1215,2)</f>
        <v>73754.64</v>
      </c>
      <c r="BL1215" s="12" t="s">
        <v>106</v>
      </c>
      <c r="BM1215" s="128" t="s">
        <v>2499</v>
      </c>
    </row>
    <row r="1216" spans="2:65" s="1" customFormat="1" ht="48.75">
      <c r="B1216" s="24"/>
      <c r="D1216" s="130" t="s">
        <v>114</v>
      </c>
      <c r="F1216" s="131" t="s">
        <v>2500</v>
      </c>
      <c r="L1216" s="24"/>
      <c r="M1216" s="132"/>
      <c r="T1216" s="48"/>
      <c r="AT1216" s="12" t="s">
        <v>114</v>
      </c>
      <c r="AU1216" s="12" t="s">
        <v>75</v>
      </c>
    </row>
    <row r="1217" spans="2:65" s="1" customFormat="1" ht="21.75" customHeight="1">
      <c r="B1217" s="117"/>
      <c r="C1217" s="118" t="s">
        <v>2501</v>
      </c>
      <c r="D1217" s="118" t="s">
        <v>108</v>
      </c>
      <c r="E1217" s="119" t="s">
        <v>2502</v>
      </c>
      <c r="F1217" s="120" t="s">
        <v>2503</v>
      </c>
      <c r="G1217" s="121" t="s">
        <v>2468</v>
      </c>
      <c r="H1217" s="122">
        <v>54.5</v>
      </c>
      <c r="I1217" s="123">
        <v>1220</v>
      </c>
      <c r="J1217" s="123">
        <f>ROUND(I1217*H1217,2)</f>
        <v>66490</v>
      </c>
      <c r="K1217" s="120" t="s">
        <v>112</v>
      </c>
      <c r="L1217" s="24"/>
      <c r="M1217" s="124" t="s">
        <v>1</v>
      </c>
      <c r="N1217" s="125" t="s">
        <v>35</v>
      </c>
      <c r="O1217" s="126">
        <v>0</v>
      </c>
      <c r="P1217" s="126">
        <f>O1217*H1217</f>
        <v>0</v>
      </c>
      <c r="Q1217" s="126">
        <v>0</v>
      </c>
      <c r="R1217" s="126">
        <f>Q1217*H1217</f>
        <v>0</v>
      </c>
      <c r="S1217" s="126">
        <v>0</v>
      </c>
      <c r="T1217" s="127">
        <f>S1217*H1217</f>
        <v>0</v>
      </c>
      <c r="AR1217" s="128" t="s">
        <v>106</v>
      </c>
      <c r="AT1217" s="128" t="s">
        <v>108</v>
      </c>
      <c r="AU1217" s="128" t="s">
        <v>75</v>
      </c>
      <c r="AY1217" s="12" t="s">
        <v>107</v>
      </c>
      <c r="BE1217" s="129">
        <f>IF(N1217="základní",J1217,0)</f>
        <v>66490</v>
      </c>
      <c r="BF1217" s="129">
        <f>IF(N1217="snížená",J1217,0)</f>
        <v>0</v>
      </c>
      <c r="BG1217" s="129">
        <f>IF(N1217="zákl. přenesená",J1217,0)</f>
        <v>0</v>
      </c>
      <c r="BH1217" s="129">
        <f>IF(N1217="sníž. přenesená",J1217,0)</f>
        <v>0</v>
      </c>
      <c r="BI1217" s="129">
        <f>IF(N1217="nulová",J1217,0)</f>
        <v>0</v>
      </c>
      <c r="BJ1217" s="12" t="s">
        <v>75</v>
      </c>
      <c r="BK1217" s="129">
        <f>ROUND(I1217*H1217,2)</f>
        <v>66490</v>
      </c>
      <c r="BL1217" s="12" t="s">
        <v>106</v>
      </c>
      <c r="BM1217" s="128" t="s">
        <v>2504</v>
      </c>
    </row>
    <row r="1218" spans="2:65" s="1" customFormat="1" ht="58.5">
      <c r="B1218" s="24"/>
      <c r="D1218" s="130" t="s">
        <v>114</v>
      </c>
      <c r="F1218" s="131" t="s">
        <v>2505</v>
      </c>
      <c r="L1218" s="24"/>
      <c r="M1218" s="132"/>
      <c r="T1218" s="48"/>
      <c r="AT1218" s="12" t="s">
        <v>114</v>
      </c>
      <c r="AU1218" s="12" t="s">
        <v>75</v>
      </c>
    </row>
    <row r="1219" spans="2:65" s="1" customFormat="1" ht="24.2" customHeight="1">
      <c r="B1219" s="117"/>
      <c r="C1219" s="133" t="s">
        <v>2506</v>
      </c>
      <c r="D1219" s="133" t="s">
        <v>125</v>
      </c>
      <c r="E1219" s="134" t="s">
        <v>2507</v>
      </c>
      <c r="F1219" s="135" t="s">
        <v>2508</v>
      </c>
      <c r="G1219" s="136" t="s">
        <v>128</v>
      </c>
      <c r="H1219" s="137">
        <v>9</v>
      </c>
      <c r="I1219" s="138">
        <v>57.7</v>
      </c>
      <c r="J1219" s="138">
        <f>ROUND(I1219*H1219,2)</f>
        <v>519.29999999999995</v>
      </c>
      <c r="K1219" s="135" t="s">
        <v>112</v>
      </c>
      <c r="L1219" s="139"/>
      <c r="M1219" s="140" t="s">
        <v>1</v>
      </c>
      <c r="N1219" s="141" t="s">
        <v>35</v>
      </c>
      <c r="O1219" s="126">
        <v>0</v>
      </c>
      <c r="P1219" s="126">
        <f>O1219*H1219</f>
        <v>0</v>
      </c>
      <c r="Q1219" s="126">
        <v>0</v>
      </c>
      <c r="R1219" s="126">
        <f>Q1219*H1219</f>
        <v>0</v>
      </c>
      <c r="S1219" s="126">
        <v>0</v>
      </c>
      <c r="T1219" s="127">
        <f>S1219*H1219</f>
        <v>0</v>
      </c>
      <c r="AR1219" s="128" t="s">
        <v>129</v>
      </c>
      <c r="AT1219" s="128" t="s">
        <v>125</v>
      </c>
      <c r="AU1219" s="128" t="s">
        <v>75</v>
      </c>
      <c r="AY1219" s="12" t="s">
        <v>107</v>
      </c>
      <c r="BE1219" s="129">
        <f>IF(N1219="základní",J1219,0)</f>
        <v>519.29999999999995</v>
      </c>
      <c r="BF1219" s="129">
        <f>IF(N1219="snížená",J1219,0)</f>
        <v>0</v>
      </c>
      <c r="BG1219" s="129">
        <f>IF(N1219="zákl. přenesená",J1219,0)</f>
        <v>0</v>
      </c>
      <c r="BH1219" s="129">
        <f>IF(N1219="sníž. přenesená",J1219,0)</f>
        <v>0</v>
      </c>
      <c r="BI1219" s="129">
        <f>IF(N1219="nulová",J1219,0)</f>
        <v>0</v>
      </c>
      <c r="BJ1219" s="12" t="s">
        <v>75</v>
      </c>
      <c r="BK1219" s="129">
        <f>ROUND(I1219*H1219,2)</f>
        <v>519.29999999999995</v>
      </c>
      <c r="BL1219" s="12" t="s">
        <v>106</v>
      </c>
      <c r="BM1219" s="128" t="s">
        <v>2509</v>
      </c>
    </row>
    <row r="1220" spans="2:65" s="1" customFormat="1" ht="19.5">
      <c r="B1220" s="24"/>
      <c r="D1220" s="130" t="s">
        <v>114</v>
      </c>
      <c r="F1220" s="131" t="s">
        <v>2508</v>
      </c>
      <c r="L1220" s="24"/>
      <c r="M1220" s="132"/>
      <c r="T1220" s="48"/>
      <c r="AT1220" s="12" t="s">
        <v>114</v>
      </c>
      <c r="AU1220" s="12" t="s">
        <v>75</v>
      </c>
    </row>
    <row r="1221" spans="2:65" s="1" customFormat="1" ht="37.9" customHeight="1">
      <c r="B1221" s="117"/>
      <c r="C1221" s="133" t="s">
        <v>2510</v>
      </c>
      <c r="D1221" s="133" t="s">
        <v>125</v>
      </c>
      <c r="E1221" s="134" t="s">
        <v>2511</v>
      </c>
      <c r="F1221" s="135" t="s">
        <v>2512</v>
      </c>
      <c r="G1221" s="136" t="s">
        <v>128</v>
      </c>
      <c r="H1221" s="137">
        <v>7</v>
      </c>
      <c r="I1221" s="138">
        <v>74.400000000000006</v>
      </c>
      <c r="J1221" s="138">
        <f>ROUND(I1221*H1221,2)</f>
        <v>520.79999999999995</v>
      </c>
      <c r="K1221" s="135" t="s">
        <v>112</v>
      </c>
      <c r="L1221" s="139"/>
      <c r="M1221" s="140" t="s">
        <v>1</v>
      </c>
      <c r="N1221" s="141" t="s">
        <v>35</v>
      </c>
      <c r="O1221" s="126">
        <v>0</v>
      </c>
      <c r="P1221" s="126">
        <f>O1221*H1221</f>
        <v>0</v>
      </c>
      <c r="Q1221" s="126">
        <v>0</v>
      </c>
      <c r="R1221" s="126">
        <f>Q1221*H1221</f>
        <v>0</v>
      </c>
      <c r="S1221" s="126">
        <v>0</v>
      </c>
      <c r="T1221" s="127">
        <f>S1221*H1221</f>
        <v>0</v>
      </c>
      <c r="AR1221" s="128" t="s">
        <v>129</v>
      </c>
      <c r="AT1221" s="128" t="s">
        <v>125</v>
      </c>
      <c r="AU1221" s="128" t="s">
        <v>75</v>
      </c>
      <c r="AY1221" s="12" t="s">
        <v>107</v>
      </c>
      <c r="BE1221" s="129">
        <f>IF(N1221="základní",J1221,0)</f>
        <v>520.79999999999995</v>
      </c>
      <c r="BF1221" s="129">
        <f>IF(N1221="snížená",J1221,0)</f>
        <v>0</v>
      </c>
      <c r="BG1221" s="129">
        <f>IF(N1221="zákl. přenesená",J1221,0)</f>
        <v>0</v>
      </c>
      <c r="BH1221" s="129">
        <f>IF(N1221="sníž. přenesená",J1221,0)</f>
        <v>0</v>
      </c>
      <c r="BI1221" s="129">
        <f>IF(N1221="nulová",J1221,0)</f>
        <v>0</v>
      </c>
      <c r="BJ1221" s="12" t="s">
        <v>75</v>
      </c>
      <c r="BK1221" s="129">
        <f>ROUND(I1221*H1221,2)</f>
        <v>520.79999999999995</v>
      </c>
      <c r="BL1221" s="12" t="s">
        <v>106</v>
      </c>
      <c r="BM1221" s="128" t="s">
        <v>2513</v>
      </c>
    </row>
    <row r="1222" spans="2:65" s="1" customFormat="1" ht="19.5">
      <c r="B1222" s="24"/>
      <c r="D1222" s="130" t="s">
        <v>114</v>
      </c>
      <c r="F1222" s="131" t="s">
        <v>2512</v>
      </c>
      <c r="L1222" s="24"/>
      <c r="M1222" s="132"/>
      <c r="T1222" s="48"/>
      <c r="AT1222" s="12" t="s">
        <v>114</v>
      </c>
      <c r="AU1222" s="12" t="s">
        <v>75</v>
      </c>
    </row>
    <row r="1223" spans="2:65" s="1" customFormat="1" ht="37.9" customHeight="1">
      <c r="B1223" s="117"/>
      <c r="C1223" s="133" t="s">
        <v>2514</v>
      </c>
      <c r="D1223" s="133" t="s">
        <v>125</v>
      </c>
      <c r="E1223" s="134" t="s">
        <v>2515</v>
      </c>
      <c r="F1223" s="135" t="s">
        <v>2516</v>
      </c>
      <c r="G1223" s="136" t="s">
        <v>128</v>
      </c>
      <c r="H1223" s="137">
        <v>6</v>
      </c>
      <c r="I1223" s="138">
        <v>90.2</v>
      </c>
      <c r="J1223" s="138">
        <f>ROUND(I1223*H1223,2)</f>
        <v>541.20000000000005</v>
      </c>
      <c r="K1223" s="135" t="s">
        <v>112</v>
      </c>
      <c r="L1223" s="139"/>
      <c r="M1223" s="140" t="s">
        <v>1</v>
      </c>
      <c r="N1223" s="141" t="s">
        <v>35</v>
      </c>
      <c r="O1223" s="126">
        <v>0</v>
      </c>
      <c r="P1223" s="126">
        <f>O1223*H1223</f>
        <v>0</v>
      </c>
      <c r="Q1223" s="126">
        <v>0</v>
      </c>
      <c r="R1223" s="126">
        <f>Q1223*H1223</f>
        <v>0</v>
      </c>
      <c r="S1223" s="126">
        <v>0</v>
      </c>
      <c r="T1223" s="127">
        <f>S1223*H1223</f>
        <v>0</v>
      </c>
      <c r="AR1223" s="128" t="s">
        <v>129</v>
      </c>
      <c r="AT1223" s="128" t="s">
        <v>125</v>
      </c>
      <c r="AU1223" s="128" t="s">
        <v>75</v>
      </c>
      <c r="AY1223" s="12" t="s">
        <v>107</v>
      </c>
      <c r="BE1223" s="129">
        <f>IF(N1223="základní",J1223,0)</f>
        <v>541.20000000000005</v>
      </c>
      <c r="BF1223" s="129">
        <f>IF(N1223="snížená",J1223,0)</f>
        <v>0</v>
      </c>
      <c r="BG1223" s="129">
        <f>IF(N1223="zákl. přenesená",J1223,0)</f>
        <v>0</v>
      </c>
      <c r="BH1223" s="129">
        <f>IF(N1223="sníž. přenesená",J1223,0)</f>
        <v>0</v>
      </c>
      <c r="BI1223" s="129">
        <f>IF(N1223="nulová",J1223,0)</f>
        <v>0</v>
      </c>
      <c r="BJ1223" s="12" t="s">
        <v>75</v>
      </c>
      <c r="BK1223" s="129">
        <f>ROUND(I1223*H1223,2)</f>
        <v>541.20000000000005</v>
      </c>
      <c r="BL1223" s="12" t="s">
        <v>106</v>
      </c>
      <c r="BM1223" s="128" t="s">
        <v>2517</v>
      </c>
    </row>
    <row r="1224" spans="2:65" s="1" customFormat="1" ht="19.5">
      <c r="B1224" s="24"/>
      <c r="D1224" s="130" t="s">
        <v>114</v>
      </c>
      <c r="F1224" s="131" t="s">
        <v>2516</v>
      </c>
      <c r="L1224" s="24"/>
      <c r="M1224" s="132"/>
      <c r="T1224" s="48"/>
      <c r="AT1224" s="12" t="s">
        <v>114</v>
      </c>
      <c r="AU1224" s="12" t="s">
        <v>75</v>
      </c>
    </row>
    <row r="1225" spans="2:65" s="1" customFormat="1" ht="33" customHeight="1">
      <c r="B1225" s="117"/>
      <c r="C1225" s="133" t="s">
        <v>2518</v>
      </c>
      <c r="D1225" s="133" t="s">
        <v>125</v>
      </c>
      <c r="E1225" s="134" t="s">
        <v>2519</v>
      </c>
      <c r="F1225" s="135" t="s">
        <v>2520</v>
      </c>
      <c r="G1225" s="136" t="s">
        <v>128</v>
      </c>
      <c r="H1225" s="137">
        <v>12</v>
      </c>
      <c r="I1225" s="138">
        <v>96.2</v>
      </c>
      <c r="J1225" s="138">
        <f>ROUND(I1225*H1225,2)</f>
        <v>1154.4000000000001</v>
      </c>
      <c r="K1225" s="135" t="s">
        <v>112</v>
      </c>
      <c r="L1225" s="139"/>
      <c r="M1225" s="140" t="s">
        <v>1</v>
      </c>
      <c r="N1225" s="141" t="s">
        <v>35</v>
      </c>
      <c r="O1225" s="126">
        <v>0</v>
      </c>
      <c r="P1225" s="126">
        <f>O1225*H1225</f>
        <v>0</v>
      </c>
      <c r="Q1225" s="126">
        <v>0</v>
      </c>
      <c r="R1225" s="126">
        <f>Q1225*H1225</f>
        <v>0</v>
      </c>
      <c r="S1225" s="126">
        <v>0</v>
      </c>
      <c r="T1225" s="127">
        <f>S1225*H1225</f>
        <v>0</v>
      </c>
      <c r="AR1225" s="128" t="s">
        <v>129</v>
      </c>
      <c r="AT1225" s="128" t="s">
        <v>125</v>
      </c>
      <c r="AU1225" s="128" t="s">
        <v>75</v>
      </c>
      <c r="AY1225" s="12" t="s">
        <v>107</v>
      </c>
      <c r="BE1225" s="129">
        <f>IF(N1225="základní",J1225,0)</f>
        <v>1154.4000000000001</v>
      </c>
      <c r="BF1225" s="129">
        <f>IF(N1225="snížená",J1225,0)</f>
        <v>0</v>
      </c>
      <c r="BG1225" s="129">
        <f>IF(N1225="zákl. přenesená",J1225,0)</f>
        <v>0</v>
      </c>
      <c r="BH1225" s="129">
        <f>IF(N1225="sníž. přenesená",J1225,0)</f>
        <v>0</v>
      </c>
      <c r="BI1225" s="129">
        <f>IF(N1225="nulová",J1225,0)</f>
        <v>0</v>
      </c>
      <c r="BJ1225" s="12" t="s">
        <v>75</v>
      </c>
      <c r="BK1225" s="129">
        <f>ROUND(I1225*H1225,2)</f>
        <v>1154.4000000000001</v>
      </c>
      <c r="BL1225" s="12" t="s">
        <v>106</v>
      </c>
      <c r="BM1225" s="128" t="s">
        <v>2521</v>
      </c>
    </row>
    <row r="1226" spans="2:65" s="1" customFormat="1" ht="19.5">
      <c r="B1226" s="24"/>
      <c r="D1226" s="130" t="s">
        <v>114</v>
      </c>
      <c r="F1226" s="131" t="s">
        <v>2520</v>
      </c>
      <c r="L1226" s="24"/>
      <c r="M1226" s="132"/>
      <c r="T1226" s="48"/>
      <c r="AT1226" s="12" t="s">
        <v>114</v>
      </c>
      <c r="AU1226" s="12" t="s">
        <v>75</v>
      </c>
    </row>
    <row r="1227" spans="2:65" s="1" customFormat="1" ht="24.2" customHeight="1">
      <c r="B1227" s="117"/>
      <c r="C1227" s="133" t="s">
        <v>2522</v>
      </c>
      <c r="D1227" s="133" t="s">
        <v>125</v>
      </c>
      <c r="E1227" s="134" t="s">
        <v>2523</v>
      </c>
      <c r="F1227" s="135" t="s">
        <v>2524</v>
      </c>
      <c r="G1227" s="136" t="s">
        <v>128</v>
      </c>
      <c r="H1227" s="137">
        <v>7</v>
      </c>
      <c r="I1227" s="138">
        <v>2930</v>
      </c>
      <c r="J1227" s="138">
        <f>ROUND(I1227*H1227,2)</f>
        <v>20510</v>
      </c>
      <c r="K1227" s="135" t="s">
        <v>112</v>
      </c>
      <c r="L1227" s="139"/>
      <c r="M1227" s="140" t="s">
        <v>1</v>
      </c>
      <c r="N1227" s="141" t="s">
        <v>35</v>
      </c>
      <c r="O1227" s="126">
        <v>0</v>
      </c>
      <c r="P1227" s="126">
        <f>O1227*H1227</f>
        <v>0</v>
      </c>
      <c r="Q1227" s="126">
        <v>0</v>
      </c>
      <c r="R1227" s="126">
        <f>Q1227*H1227</f>
        <v>0</v>
      </c>
      <c r="S1227" s="126">
        <v>0</v>
      </c>
      <c r="T1227" s="127">
        <f>S1227*H1227</f>
        <v>0</v>
      </c>
      <c r="AR1227" s="128" t="s">
        <v>129</v>
      </c>
      <c r="AT1227" s="128" t="s">
        <v>125</v>
      </c>
      <c r="AU1227" s="128" t="s">
        <v>75</v>
      </c>
      <c r="AY1227" s="12" t="s">
        <v>107</v>
      </c>
      <c r="BE1227" s="129">
        <f>IF(N1227="základní",J1227,0)</f>
        <v>20510</v>
      </c>
      <c r="BF1227" s="129">
        <f>IF(N1227="snížená",J1227,0)</f>
        <v>0</v>
      </c>
      <c r="BG1227" s="129">
        <f>IF(N1227="zákl. přenesená",J1227,0)</f>
        <v>0</v>
      </c>
      <c r="BH1227" s="129">
        <f>IF(N1227="sníž. přenesená",J1227,0)</f>
        <v>0</v>
      </c>
      <c r="BI1227" s="129">
        <f>IF(N1227="nulová",J1227,0)</f>
        <v>0</v>
      </c>
      <c r="BJ1227" s="12" t="s">
        <v>75</v>
      </c>
      <c r="BK1227" s="129">
        <f>ROUND(I1227*H1227,2)</f>
        <v>20510</v>
      </c>
      <c r="BL1227" s="12" t="s">
        <v>106</v>
      </c>
      <c r="BM1227" s="128" t="s">
        <v>2525</v>
      </c>
    </row>
    <row r="1228" spans="2:65" s="1" customFormat="1" ht="19.5">
      <c r="B1228" s="24"/>
      <c r="D1228" s="130" t="s">
        <v>114</v>
      </c>
      <c r="F1228" s="131" t="s">
        <v>2524</v>
      </c>
      <c r="L1228" s="24"/>
      <c r="M1228" s="132"/>
      <c r="T1228" s="48"/>
      <c r="AT1228" s="12" t="s">
        <v>114</v>
      </c>
      <c r="AU1228" s="12" t="s">
        <v>75</v>
      </c>
    </row>
    <row r="1229" spans="2:65" s="1" customFormat="1" ht="24.2" customHeight="1">
      <c r="B1229" s="117"/>
      <c r="C1229" s="133" t="s">
        <v>2526</v>
      </c>
      <c r="D1229" s="133" t="s">
        <v>125</v>
      </c>
      <c r="E1229" s="134" t="s">
        <v>2527</v>
      </c>
      <c r="F1229" s="135" t="s">
        <v>2528</v>
      </c>
      <c r="G1229" s="136" t="s">
        <v>111</v>
      </c>
      <c r="H1229" s="137">
        <v>50</v>
      </c>
      <c r="I1229" s="138">
        <v>311</v>
      </c>
      <c r="J1229" s="138">
        <f>ROUND(I1229*H1229,2)</f>
        <v>15550</v>
      </c>
      <c r="K1229" s="135" t="s">
        <v>112</v>
      </c>
      <c r="L1229" s="139"/>
      <c r="M1229" s="140" t="s">
        <v>1</v>
      </c>
      <c r="N1229" s="141" t="s">
        <v>35</v>
      </c>
      <c r="O1229" s="126">
        <v>0</v>
      </c>
      <c r="P1229" s="126">
        <f>O1229*H1229</f>
        <v>0</v>
      </c>
      <c r="Q1229" s="126">
        <v>0</v>
      </c>
      <c r="R1229" s="126">
        <f>Q1229*H1229</f>
        <v>0</v>
      </c>
      <c r="S1229" s="126">
        <v>0</v>
      </c>
      <c r="T1229" s="127">
        <f>S1229*H1229</f>
        <v>0</v>
      </c>
      <c r="AR1229" s="128" t="s">
        <v>129</v>
      </c>
      <c r="AT1229" s="128" t="s">
        <v>125</v>
      </c>
      <c r="AU1229" s="128" t="s">
        <v>75</v>
      </c>
      <c r="AY1229" s="12" t="s">
        <v>107</v>
      </c>
      <c r="BE1229" s="129">
        <f>IF(N1229="základní",J1229,0)</f>
        <v>15550</v>
      </c>
      <c r="BF1229" s="129">
        <f>IF(N1229="snížená",J1229,0)</f>
        <v>0</v>
      </c>
      <c r="BG1229" s="129">
        <f>IF(N1229="zákl. přenesená",J1229,0)</f>
        <v>0</v>
      </c>
      <c r="BH1229" s="129">
        <f>IF(N1229="sníž. přenesená",J1229,0)</f>
        <v>0</v>
      </c>
      <c r="BI1229" s="129">
        <f>IF(N1229="nulová",J1229,0)</f>
        <v>0</v>
      </c>
      <c r="BJ1229" s="12" t="s">
        <v>75</v>
      </c>
      <c r="BK1229" s="129">
        <f>ROUND(I1229*H1229,2)</f>
        <v>15550</v>
      </c>
      <c r="BL1229" s="12" t="s">
        <v>106</v>
      </c>
      <c r="BM1229" s="128" t="s">
        <v>2529</v>
      </c>
    </row>
    <row r="1230" spans="2:65" s="1" customFormat="1" ht="19.5">
      <c r="B1230" s="24"/>
      <c r="D1230" s="130" t="s">
        <v>114</v>
      </c>
      <c r="F1230" s="131" t="s">
        <v>2528</v>
      </c>
      <c r="L1230" s="24"/>
      <c r="M1230" s="132"/>
      <c r="T1230" s="48"/>
      <c r="AT1230" s="12" t="s">
        <v>114</v>
      </c>
      <c r="AU1230" s="12" t="s">
        <v>75</v>
      </c>
    </row>
    <row r="1231" spans="2:65" s="1" customFormat="1" ht="24.2" customHeight="1">
      <c r="B1231" s="117"/>
      <c r="C1231" s="133" t="s">
        <v>2530</v>
      </c>
      <c r="D1231" s="133" t="s">
        <v>125</v>
      </c>
      <c r="E1231" s="134" t="s">
        <v>2531</v>
      </c>
      <c r="F1231" s="135" t="s">
        <v>2532</v>
      </c>
      <c r="G1231" s="136" t="s">
        <v>111</v>
      </c>
      <c r="H1231" s="137">
        <v>30</v>
      </c>
      <c r="I1231" s="138">
        <v>18.100000000000001</v>
      </c>
      <c r="J1231" s="138">
        <f>ROUND(I1231*H1231,2)</f>
        <v>543</v>
      </c>
      <c r="K1231" s="135" t="s">
        <v>112</v>
      </c>
      <c r="L1231" s="139"/>
      <c r="M1231" s="140" t="s">
        <v>1</v>
      </c>
      <c r="N1231" s="141" t="s">
        <v>35</v>
      </c>
      <c r="O1231" s="126">
        <v>0</v>
      </c>
      <c r="P1231" s="126">
        <f>O1231*H1231</f>
        <v>0</v>
      </c>
      <c r="Q1231" s="126">
        <v>0</v>
      </c>
      <c r="R1231" s="126">
        <f>Q1231*H1231</f>
        <v>0</v>
      </c>
      <c r="S1231" s="126">
        <v>0</v>
      </c>
      <c r="T1231" s="127">
        <f>S1231*H1231</f>
        <v>0</v>
      </c>
      <c r="AR1231" s="128" t="s">
        <v>129</v>
      </c>
      <c r="AT1231" s="128" t="s">
        <v>125</v>
      </c>
      <c r="AU1231" s="128" t="s">
        <v>75</v>
      </c>
      <c r="AY1231" s="12" t="s">
        <v>107</v>
      </c>
      <c r="BE1231" s="129">
        <f>IF(N1231="základní",J1231,0)</f>
        <v>543</v>
      </c>
      <c r="BF1231" s="129">
        <f>IF(N1231="snížená",J1231,0)</f>
        <v>0</v>
      </c>
      <c r="BG1231" s="129">
        <f>IF(N1231="zákl. přenesená",J1231,0)</f>
        <v>0</v>
      </c>
      <c r="BH1231" s="129">
        <f>IF(N1231="sníž. přenesená",J1231,0)</f>
        <v>0</v>
      </c>
      <c r="BI1231" s="129">
        <f>IF(N1231="nulová",J1231,0)</f>
        <v>0</v>
      </c>
      <c r="BJ1231" s="12" t="s">
        <v>75</v>
      </c>
      <c r="BK1231" s="129">
        <f>ROUND(I1231*H1231,2)</f>
        <v>543</v>
      </c>
      <c r="BL1231" s="12" t="s">
        <v>106</v>
      </c>
      <c r="BM1231" s="128" t="s">
        <v>2533</v>
      </c>
    </row>
    <row r="1232" spans="2:65" s="1" customFormat="1" ht="19.5">
      <c r="B1232" s="24"/>
      <c r="D1232" s="130" t="s">
        <v>114</v>
      </c>
      <c r="F1232" s="131" t="s">
        <v>2532</v>
      </c>
      <c r="L1232" s="24"/>
      <c r="M1232" s="132"/>
      <c r="T1232" s="48"/>
      <c r="AT1232" s="12" t="s">
        <v>114</v>
      </c>
      <c r="AU1232" s="12" t="s">
        <v>75</v>
      </c>
    </row>
    <row r="1233" spans="2:65" s="1" customFormat="1" ht="24.2" customHeight="1">
      <c r="B1233" s="117"/>
      <c r="C1233" s="133" t="s">
        <v>2534</v>
      </c>
      <c r="D1233" s="133" t="s">
        <v>125</v>
      </c>
      <c r="E1233" s="134" t="s">
        <v>2535</v>
      </c>
      <c r="F1233" s="135" t="s">
        <v>2536</v>
      </c>
      <c r="G1233" s="136" t="s">
        <v>111</v>
      </c>
      <c r="H1233" s="137">
        <v>180</v>
      </c>
      <c r="I1233" s="138">
        <v>739</v>
      </c>
      <c r="J1233" s="138">
        <f>ROUND(I1233*H1233,2)</f>
        <v>133020</v>
      </c>
      <c r="K1233" s="135" t="s">
        <v>112</v>
      </c>
      <c r="L1233" s="139"/>
      <c r="M1233" s="140" t="s">
        <v>1</v>
      </c>
      <c r="N1233" s="141" t="s">
        <v>35</v>
      </c>
      <c r="O1233" s="126">
        <v>0</v>
      </c>
      <c r="P1233" s="126">
        <f>O1233*H1233</f>
        <v>0</v>
      </c>
      <c r="Q1233" s="126">
        <v>0</v>
      </c>
      <c r="R1233" s="126">
        <f>Q1233*H1233</f>
        <v>0</v>
      </c>
      <c r="S1233" s="126">
        <v>0</v>
      </c>
      <c r="T1233" s="127">
        <f>S1233*H1233</f>
        <v>0</v>
      </c>
      <c r="AR1233" s="128" t="s">
        <v>129</v>
      </c>
      <c r="AT1233" s="128" t="s">
        <v>125</v>
      </c>
      <c r="AU1233" s="128" t="s">
        <v>75</v>
      </c>
      <c r="AY1233" s="12" t="s">
        <v>107</v>
      </c>
      <c r="BE1233" s="129">
        <f>IF(N1233="základní",J1233,0)</f>
        <v>133020</v>
      </c>
      <c r="BF1233" s="129">
        <f>IF(N1233="snížená",J1233,0)</f>
        <v>0</v>
      </c>
      <c r="BG1233" s="129">
        <f>IF(N1233="zákl. přenesená",J1233,0)</f>
        <v>0</v>
      </c>
      <c r="BH1233" s="129">
        <f>IF(N1233="sníž. přenesená",J1233,0)</f>
        <v>0</v>
      </c>
      <c r="BI1233" s="129">
        <f>IF(N1233="nulová",J1233,0)</f>
        <v>0</v>
      </c>
      <c r="BJ1233" s="12" t="s">
        <v>75</v>
      </c>
      <c r="BK1233" s="129">
        <f>ROUND(I1233*H1233,2)</f>
        <v>133020</v>
      </c>
      <c r="BL1233" s="12" t="s">
        <v>106</v>
      </c>
      <c r="BM1233" s="128" t="s">
        <v>2537</v>
      </c>
    </row>
    <row r="1234" spans="2:65" s="1" customFormat="1" ht="19.5">
      <c r="B1234" s="24"/>
      <c r="D1234" s="130" t="s">
        <v>114</v>
      </c>
      <c r="F1234" s="131" t="s">
        <v>2536</v>
      </c>
      <c r="L1234" s="24"/>
      <c r="M1234" s="132"/>
      <c r="T1234" s="48"/>
      <c r="AT1234" s="12" t="s">
        <v>114</v>
      </c>
      <c r="AU1234" s="12" t="s">
        <v>75</v>
      </c>
    </row>
    <row r="1235" spans="2:65" s="1" customFormat="1" ht="33" customHeight="1">
      <c r="B1235" s="117"/>
      <c r="C1235" s="133" t="s">
        <v>2538</v>
      </c>
      <c r="D1235" s="133" t="s">
        <v>125</v>
      </c>
      <c r="E1235" s="134" t="s">
        <v>2539</v>
      </c>
      <c r="F1235" s="135" t="s">
        <v>2540</v>
      </c>
      <c r="G1235" s="136" t="s">
        <v>111</v>
      </c>
      <c r="H1235" s="137">
        <v>150</v>
      </c>
      <c r="I1235" s="138">
        <v>10.8</v>
      </c>
      <c r="J1235" s="138">
        <f>ROUND(I1235*H1235,2)</f>
        <v>1620</v>
      </c>
      <c r="K1235" s="135" t="s">
        <v>112</v>
      </c>
      <c r="L1235" s="139"/>
      <c r="M1235" s="140" t="s">
        <v>1</v>
      </c>
      <c r="N1235" s="141" t="s">
        <v>35</v>
      </c>
      <c r="O1235" s="126">
        <v>0</v>
      </c>
      <c r="P1235" s="126">
        <f>O1235*H1235</f>
        <v>0</v>
      </c>
      <c r="Q1235" s="126">
        <v>0</v>
      </c>
      <c r="R1235" s="126">
        <f>Q1235*H1235</f>
        <v>0</v>
      </c>
      <c r="S1235" s="126">
        <v>0</v>
      </c>
      <c r="T1235" s="127">
        <f>S1235*H1235</f>
        <v>0</v>
      </c>
      <c r="AR1235" s="128" t="s">
        <v>129</v>
      </c>
      <c r="AT1235" s="128" t="s">
        <v>125</v>
      </c>
      <c r="AU1235" s="128" t="s">
        <v>75</v>
      </c>
      <c r="AY1235" s="12" t="s">
        <v>107</v>
      </c>
      <c r="BE1235" s="129">
        <f>IF(N1235="základní",J1235,0)</f>
        <v>1620</v>
      </c>
      <c r="BF1235" s="129">
        <f>IF(N1235="snížená",J1235,0)</f>
        <v>0</v>
      </c>
      <c r="BG1235" s="129">
        <f>IF(N1235="zákl. přenesená",J1235,0)</f>
        <v>0</v>
      </c>
      <c r="BH1235" s="129">
        <f>IF(N1235="sníž. přenesená",J1235,0)</f>
        <v>0</v>
      </c>
      <c r="BI1235" s="129">
        <f>IF(N1235="nulová",J1235,0)</f>
        <v>0</v>
      </c>
      <c r="BJ1235" s="12" t="s">
        <v>75</v>
      </c>
      <c r="BK1235" s="129">
        <f>ROUND(I1235*H1235,2)</f>
        <v>1620</v>
      </c>
      <c r="BL1235" s="12" t="s">
        <v>106</v>
      </c>
      <c r="BM1235" s="128" t="s">
        <v>2541</v>
      </c>
    </row>
    <row r="1236" spans="2:65" s="1" customFormat="1" ht="19.5">
      <c r="B1236" s="24"/>
      <c r="D1236" s="130" t="s">
        <v>114</v>
      </c>
      <c r="F1236" s="131" t="s">
        <v>2540</v>
      </c>
      <c r="L1236" s="24"/>
      <c r="M1236" s="132"/>
      <c r="T1236" s="48"/>
      <c r="AT1236" s="12" t="s">
        <v>114</v>
      </c>
      <c r="AU1236" s="12" t="s">
        <v>75</v>
      </c>
    </row>
    <row r="1237" spans="2:65" s="1" customFormat="1" ht="33" customHeight="1">
      <c r="B1237" s="117"/>
      <c r="C1237" s="133" t="s">
        <v>2542</v>
      </c>
      <c r="D1237" s="133" t="s">
        <v>125</v>
      </c>
      <c r="E1237" s="134" t="s">
        <v>2543</v>
      </c>
      <c r="F1237" s="135" t="s">
        <v>2544</v>
      </c>
      <c r="G1237" s="136" t="s">
        <v>111</v>
      </c>
      <c r="H1237" s="137">
        <v>220</v>
      </c>
      <c r="I1237" s="138">
        <v>13.9</v>
      </c>
      <c r="J1237" s="138">
        <f>ROUND(I1237*H1237,2)</f>
        <v>3058</v>
      </c>
      <c r="K1237" s="135" t="s">
        <v>112</v>
      </c>
      <c r="L1237" s="139"/>
      <c r="M1237" s="140" t="s">
        <v>1</v>
      </c>
      <c r="N1237" s="141" t="s">
        <v>35</v>
      </c>
      <c r="O1237" s="126">
        <v>0</v>
      </c>
      <c r="P1237" s="126">
        <f>O1237*H1237</f>
        <v>0</v>
      </c>
      <c r="Q1237" s="126">
        <v>0</v>
      </c>
      <c r="R1237" s="126">
        <f>Q1237*H1237</f>
        <v>0</v>
      </c>
      <c r="S1237" s="126">
        <v>0</v>
      </c>
      <c r="T1237" s="127">
        <f>S1237*H1237</f>
        <v>0</v>
      </c>
      <c r="AR1237" s="128" t="s">
        <v>129</v>
      </c>
      <c r="AT1237" s="128" t="s">
        <v>125</v>
      </c>
      <c r="AU1237" s="128" t="s">
        <v>75</v>
      </c>
      <c r="AY1237" s="12" t="s">
        <v>107</v>
      </c>
      <c r="BE1237" s="129">
        <f>IF(N1237="základní",J1237,0)</f>
        <v>3058</v>
      </c>
      <c r="BF1237" s="129">
        <f>IF(N1237="snížená",J1237,0)</f>
        <v>0</v>
      </c>
      <c r="BG1237" s="129">
        <f>IF(N1237="zákl. přenesená",J1237,0)</f>
        <v>0</v>
      </c>
      <c r="BH1237" s="129">
        <f>IF(N1237="sníž. přenesená",J1237,0)</f>
        <v>0</v>
      </c>
      <c r="BI1237" s="129">
        <f>IF(N1237="nulová",J1237,0)</f>
        <v>0</v>
      </c>
      <c r="BJ1237" s="12" t="s">
        <v>75</v>
      </c>
      <c r="BK1237" s="129">
        <f>ROUND(I1237*H1237,2)</f>
        <v>3058</v>
      </c>
      <c r="BL1237" s="12" t="s">
        <v>106</v>
      </c>
      <c r="BM1237" s="128" t="s">
        <v>2545</v>
      </c>
    </row>
    <row r="1238" spans="2:65" s="1" customFormat="1" ht="19.5">
      <c r="B1238" s="24"/>
      <c r="D1238" s="130" t="s">
        <v>114</v>
      </c>
      <c r="F1238" s="131" t="s">
        <v>2544</v>
      </c>
      <c r="L1238" s="24"/>
      <c r="M1238" s="132"/>
      <c r="T1238" s="48"/>
      <c r="AT1238" s="12" t="s">
        <v>114</v>
      </c>
      <c r="AU1238" s="12" t="s">
        <v>75</v>
      </c>
    </row>
    <row r="1239" spans="2:65" s="1" customFormat="1" ht="33" customHeight="1">
      <c r="B1239" s="117"/>
      <c r="C1239" s="133" t="s">
        <v>2546</v>
      </c>
      <c r="D1239" s="133" t="s">
        <v>125</v>
      </c>
      <c r="E1239" s="134" t="s">
        <v>2547</v>
      </c>
      <c r="F1239" s="135" t="s">
        <v>2548</v>
      </c>
      <c r="G1239" s="136" t="s">
        <v>111</v>
      </c>
      <c r="H1239" s="137">
        <v>22</v>
      </c>
      <c r="I1239" s="138">
        <v>105</v>
      </c>
      <c r="J1239" s="138">
        <f>ROUND(I1239*H1239,2)</f>
        <v>2310</v>
      </c>
      <c r="K1239" s="135" t="s">
        <v>112</v>
      </c>
      <c r="L1239" s="139"/>
      <c r="M1239" s="140" t="s">
        <v>1</v>
      </c>
      <c r="N1239" s="141" t="s">
        <v>35</v>
      </c>
      <c r="O1239" s="126">
        <v>0</v>
      </c>
      <c r="P1239" s="126">
        <f>O1239*H1239</f>
        <v>0</v>
      </c>
      <c r="Q1239" s="126">
        <v>0</v>
      </c>
      <c r="R1239" s="126">
        <f>Q1239*H1239</f>
        <v>0</v>
      </c>
      <c r="S1239" s="126">
        <v>0</v>
      </c>
      <c r="T1239" s="127">
        <f>S1239*H1239</f>
        <v>0</v>
      </c>
      <c r="AR1239" s="128" t="s">
        <v>129</v>
      </c>
      <c r="AT1239" s="128" t="s">
        <v>125</v>
      </c>
      <c r="AU1239" s="128" t="s">
        <v>75</v>
      </c>
      <c r="AY1239" s="12" t="s">
        <v>107</v>
      </c>
      <c r="BE1239" s="129">
        <f>IF(N1239="základní",J1239,0)</f>
        <v>2310</v>
      </c>
      <c r="BF1239" s="129">
        <f>IF(N1239="snížená",J1239,0)</f>
        <v>0</v>
      </c>
      <c r="BG1239" s="129">
        <f>IF(N1239="zákl. přenesená",J1239,0)</f>
        <v>0</v>
      </c>
      <c r="BH1239" s="129">
        <f>IF(N1239="sníž. přenesená",J1239,0)</f>
        <v>0</v>
      </c>
      <c r="BI1239" s="129">
        <f>IF(N1239="nulová",J1239,0)</f>
        <v>0</v>
      </c>
      <c r="BJ1239" s="12" t="s">
        <v>75</v>
      </c>
      <c r="BK1239" s="129">
        <f>ROUND(I1239*H1239,2)</f>
        <v>2310</v>
      </c>
      <c r="BL1239" s="12" t="s">
        <v>106</v>
      </c>
      <c r="BM1239" s="128" t="s">
        <v>2549</v>
      </c>
    </row>
    <row r="1240" spans="2:65" s="1" customFormat="1" ht="19.5">
      <c r="B1240" s="24"/>
      <c r="D1240" s="130" t="s">
        <v>114</v>
      </c>
      <c r="F1240" s="131" t="s">
        <v>2548</v>
      </c>
      <c r="L1240" s="24"/>
      <c r="M1240" s="132"/>
      <c r="T1240" s="48"/>
      <c r="AT1240" s="12" t="s">
        <v>114</v>
      </c>
      <c r="AU1240" s="12" t="s">
        <v>75</v>
      </c>
    </row>
    <row r="1241" spans="2:65" s="1" customFormat="1" ht="33" customHeight="1">
      <c r="B1241" s="117"/>
      <c r="C1241" s="133" t="s">
        <v>2550</v>
      </c>
      <c r="D1241" s="133" t="s">
        <v>125</v>
      </c>
      <c r="E1241" s="134" t="s">
        <v>2551</v>
      </c>
      <c r="F1241" s="135" t="s">
        <v>2552</v>
      </c>
      <c r="G1241" s="136" t="s">
        <v>111</v>
      </c>
      <c r="H1241" s="137">
        <v>20</v>
      </c>
      <c r="I1241" s="138">
        <v>23.9</v>
      </c>
      <c r="J1241" s="138">
        <f>ROUND(I1241*H1241,2)</f>
        <v>478</v>
      </c>
      <c r="K1241" s="135" t="s">
        <v>112</v>
      </c>
      <c r="L1241" s="139"/>
      <c r="M1241" s="140" t="s">
        <v>1</v>
      </c>
      <c r="N1241" s="141" t="s">
        <v>35</v>
      </c>
      <c r="O1241" s="126">
        <v>0</v>
      </c>
      <c r="P1241" s="126">
        <f>O1241*H1241</f>
        <v>0</v>
      </c>
      <c r="Q1241" s="126">
        <v>0</v>
      </c>
      <c r="R1241" s="126">
        <f>Q1241*H1241</f>
        <v>0</v>
      </c>
      <c r="S1241" s="126">
        <v>0</v>
      </c>
      <c r="T1241" s="127">
        <f>S1241*H1241</f>
        <v>0</v>
      </c>
      <c r="AR1241" s="128" t="s">
        <v>129</v>
      </c>
      <c r="AT1241" s="128" t="s">
        <v>125</v>
      </c>
      <c r="AU1241" s="128" t="s">
        <v>75</v>
      </c>
      <c r="AY1241" s="12" t="s">
        <v>107</v>
      </c>
      <c r="BE1241" s="129">
        <f>IF(N1241="základní",J1241,0)</f>
        <v>478</v>
      </c>
      <c r="BF1241" s="129">
        <f>IF(N1241="snížená",J1241,0)</f>
        <v>0</v>
      </c>
      <c r="BG1241" s="129">
        <f>IF(N1241="zákl. přenesená",J1241,0)</f>
        <v>0</v>
      </c>
      <c r="BH1241" s="129">
        <f>IF(N1241="sníž. přenesená",J1241,0)</f>
        <v>0</v>
      </c>
      <c r="BI1241" s="129">
        <f>IF(N1241="nulová",J1241,0)</f>
        <v>0</v>
      </c>
      <c r="BJ1241" s="12" t="s">
        <v>75</v>
      </c>
      <c r="BK1241" s="129">
        <f>ROUND(I1241*H1241,2)</f>
        <v>478</v>
      </c>
      <c r="BL1241" s="12" t="s">
        <v>106</v>
      </c>
      <c r="BM1241" s="128" t="s">
        <v>2553</v>
      </c>
    </row>
    <row r="1242" spans="2:65" s="1" customFormat="1" ht="19.5">
      <c r="B1242" s="24"/>
      <c r="D1242" s="130" t="s">
        <v>114</v>
      </c>
      <c r="F1242" s="131" t="s">
        <v>2552</v>
      </c>
      <c r="L1242" s="24"/>
      <c r="M1242" s="132"/>
      <c r="T1242" s="48"/>
      <c r="AT1242" s="12" t="s">
        <v>114</v>
      </c>
      <c r="AU1242" s="12" t="s">
        <v>75</v>
      </c>
    </row>
    <row r="1243" spans="2:65" s="1" customFormat="1" ht="24.2" customHeight="1">
      <c r="B1243" s="117"/>
      <c r="C1243" s="133" t="s">
        <v>2554</v>
      </c>
      <c r="D1243" s="133" t="s">
        <v>125</v>
      </c>
      <c r="E1243" s="134" t="s">
        <v>2555</v>
      </c>
      <c r="F1243" s="135" t="s">
        <v>2556</v>
      </c>
      <c r="G1243" s="136" t="s">
        <v>128</v>
      </c>
      <c r="H1243" s="137">
        <v>4</v>
      </c>
      <c r="I1243" s="138">
        <v>12600</v>
      </c>
      <c r="J1243" s="138">
        <f>ROUND(I1243*H1243,2)</f>
        <v>50400</v>
      </c>
      <c r="K1243" s="135" t="s">
        <v>112</v>
      </c>
      <c r="L1243" s="139"/>
      <c r="M1243" s="140" t="s">
        <v>1</v>
      </c>
      <c r="N1243" s="141" t="s">
        <v>35</v>
      </c>
      <c r="O1243" s="126">
        <v>0</v>
      </c>
      <c r="P1243" s="126">
        <f>O1243*H1243</f>
        <v>0</v>
      </c>
      <c r="Q1243" s="126">
        <v>0</v>
      </c>
      <c r="R1243" s="126">
        <f>Q1243*H1243</f>
        <v>0</v>
      </c>
      <c r="S1243" s="126">
        <v>0</v>
      </c>
      <c r="T1243" s="127">
        <f>S1243*H1243</f>
        <v>0</v>
      </c>
      <c r="AR1243" s="128" t="s">
        <v>129</v>
      </c>
      <c r="AT1243" s="128" t="s">
        <v>125</v>
      </c>
      <c r="AU1243" s="128" t="s">
        <v>75</v>
      </c>
      <c r="AY1243" s="12" t="s">
        <v>107</v>
      </c>
      <c r="BE1243" s="129">
        <f>IF(N1243="základní",J1243,0)</f>
        <v>50400</v>
      </c>
      <c r="BF1243" s="129">
        <f>IF(N1243="snížená",J1243,0)</f>
        <v>0</v>
      </c>
      <c r="BG1243" s="129">
        <f>IF(N1243="zákl. přenesená",J1243,0)</f>
        <v>0</v>
      </c>
      <c r="BH1243" s="129">
        <f>IF(N1243="sníž. přenesená",J1243,0)</f>
        <v>0</v>
      </c>
      <c r="BI1243" s="129">
        <f>IF(N1243="nulová",J1243,0)</f>
        <v>0</v>
      </c>
      <c r="BJ1243" s="12" t="s">
        <v>75</v>
      </c>
      <c r="BK1243" s="129">
        <f>ROUND(I1243*H1243,2)</f>
        <v>50400</v>
      </c>
      <c r="BL1243" s="12" t="s">
        <v>106</v>
      </c>
      <c r="BM1243" s="128" t="s">
        <v>2557</v>
      </c>
    </row>
    <row r="1244" spans="2:65" s="1" customFormat="1" ht="19.5">
      <c r="B1244" s="24"/>
      <c r="D1244" s="130" t="s">
        <v>114</v>
      </c>
      <c r="F1244" s="131" t="s">
        <v>2556</v>
      </c>
      <c r="L1244" s="24"/>
      <c r="M1244" s="132"/>
      <c r="T1244" s="48"/>
      <c r="AT1244" s="12" t="s">
        <v>114</v>
      </c>
      <c r="AU1244" s="12" t="s">
        <v>75</v>
      </c>
    </row>
    <row r="1245" spans="2:65" s="1" customFormat="1" ht="24.2" customHeight="1">
      <c r="B1245" s="117"/>
      <c r="C1245" s="133" t="s">
        <v>2558</v>
      </c>
      <c r="D1245" s="133" t="s">
        <v>125</v>
      </c>
      <c r="E1245" s="134" t="s">
        <v>2559</v>
      </c>
      <c r="F1245" s="135" t="s">
        <v>2560</v>
      </c>
      <c r="G1245" s="136" t="s">
        <v>128</v>
      </c>
      <c r="H1245" s="137">
        <v>5</v>
      </c>
      <c r="I1245" s="138">
        <v>283400</v>
      </c>
      <c r="J1245" s="138">
        <f>ROUND(I1245*H1245,2)</f>
        <v>1417000</v>
      </c>
      <c r="K1245" s="135" t="s">
        <v>112</v>
      </c>
      <c r="L1245" s="139"/>
      <c r="M1245" s="140" t="s">
        <v>1</v>
      </c>
      <c r="N1245" s="141" t="s">
        <v>35</v>
      </c>
      <c r="O1245" s="126">
        <v>0</v>
      </c>
      <c r="P1245" s="126">
        <f>O1245*H1245</f>
        <v>0</v>
      </c>
      <c r="Q1245" s="126">
        <v>0</v>
      </c>
      <c r="R1245" s="126">
        <f>Q1245*H1245</f>
        <v>0</v>
      </c>
      <c r="S1245" s="126">
        <v>0</v>
      </c>
      <c r="T1245" s="127">
        <f>S1245*H1245</f>
        <v>0</v>
      </c>
      <c r="AR1245" s="128" t="s">
        <v>129</v>
      </c>
      <c r="AT1245" s="128" t="s">
        <v>125</v>
      </c>
      <c r="AU1245" s="128" t="s">
        <v>75</v>
      </c>
      <c r="AY1245" s="12" t="s">
        <v>107</v>
      </c>
      <c r="BE1245" s="129">
        <f>IF(N1245="základní",J1245,0)</f>
        <v>1417000</v>
      </c>
      <c r="BF1245" s="129">
        <f>IF(N1245="snížená",J1245,0)</f>
        <v>0</v>
      </c>
      <c r="BG1245" s="129">
        <f>IF(N1245="zákl. přenesená",J1245,0)</f>
        <v>0</v>
      </c>
      <c r="BH1245" s="129">
        <f>IF(N1245="sníž. přenesená",J1245,0)</f>
        <v>0</v>
      </c>
      <c r="BI1245" s="129">
        <f>IF(N1245="nulová",J1245,0)</f>
        <v>0</v>
      </c>
      <c r="BJ1245" s="12" t="s">
        <v>75</v>
      </c>
      <c r="BK1245" s="129">
        <f>ROUND(I1245*H1245,2)</f>
        <v>1417000</v>
      </c>
      <c r="BL1245" s="12" t="s">
        <v>106</v>
      </c>
      <c r="BM1245" s="128" t="s">
        <v>2561</v>
      </c>
    </row>
    <row r="1246" spans="2:65" s="1" customFormat="1" ht="19.5">
      <c r="B1246" s="24"/>
      <c r="D1246" s="130" t="s">
        <v>114</v>
      </c>
      <c r="F1246" s="131" t="s">
        <v>2560</v>
      </c>
      <c r="L1246" s="24"/>
      <c r="M1246" s="132"/>
      <c r="T1246" s="48"/>
      <c r="AT1246" s="12" t="s">
        <v>114</v>
      </c>
      <c r="AU1246" s="12" t="s">
        <v>75</v>
      </c>
    </row>
    <row r="1247" spans="2:65" s="1" customFormat="1" ht="24.2" customHeight="1">
      <c r="B1247" s="117"/>
      <c r="C1247" s="133" t="s">
        <v>2562</v>
      </c>
      <c r="D1247" s="133" t="s">
        <v>125</v>
      </c>
      <c r="E1247" s="134" t="s">
        <v>2563</v>
      </c>
      <c r="F1247" s="135" t="s">
        <v>2560</v>
      </c>
      <c r="G1247" s="136" t="s">
        <v>128</v>
      </c>
      <c r="H1247" s="137">
        <v>1</v>
      </c>
      <c r="I1247" s="138">
        <v>283400</v>
      </c>
      <c r="J1247" s="138">
        <f>ROUND(I1247*H1247,2)</f>
        <v>283400</v>
      </c>
      <c r="K1247" s="135" t="s">
        <v>112</v>
      </c>
      <c r="L1247" s="139"/>
      <c r="M1247" s="140" t="s">
        <v>1</v>
      </c>
      <c r="N1247" s="141" t="s">
        <v>35</v>
      </c>
      <c r="O1247" s="126">
        <v>0</v>
      </c>
      <c r="P1247" s="126">
        <f>O1247*H1247</f>
        <v>0</v>
      </c>
      <c r="Q1247" s="126">
        <v>0</v>
      </c>
      <c r="R1247" s="126">
        <f>Q1247*H1247</f>
        <v>0</v>
      </c>
      <c r="S1247" s="126">
        <v>0</v>
      </c>
      <c r="T1247" s="127">
        <f>S1247*H1247</f>
        <v>0</v>
      </c>
      <c r="AR1247" s="128" t="s">
        <v>129</v>
      </c>
      <c r="AT1247" s="128" t="s">
        <v>125</v>
      </c>
      <c r="AU1247" s="128" t="s">
        <v>75</v>
      </c>
      <c r="AY1247" s="12" t="s">
        <v>107</v>
      </c>
      <c r="BE1247" s="129">
        <f>IF(N1247="základní",J1247,0)</f>
        <v>283400</v>
      </c>
      <c r="BF1247" s="129">
        <f>IF(N1247="snížená",J1247,0)</f>
        <v>0</v>
      </c>
      <c r="BG1247" s="129">
        <f>IF(N1247="zákl. přenesená",J1247,0)</f>
        <v>0</v>
      </c>
      <c r="BH1247" s="129">
        <f>IF(N1247="sníž. přenesená",J1247,0)</f>
        <v>0</v>
      </c>
      <c r="BI1247" s="129">
        <f>IF(N1247="nulová",J1247,0)</f>
        <v>0</v>
      </c>
      <c r="BJ1247" s="12" t="s">
        <v>75</v>
      </c>
      <c r="BK1247" s="129">
        <f>ROUND(I1247*H1247,2)</f>
        <v>283400</v>
      </c>
      <c r="BL1247" s="12" t="s">
        <v>106</v>
      </c>
      <c r="BM1247" s="128" t="s">
        <v>2564</v>
      </c>
    </row>
    <row r="1248" spans="2:65" s="1" customFormat="1" ht="19.5">
      <c r="B1248" s="24"/>
      <c r="D1248" s="130" t="s">
        <v>114</v>
      </c>
      <c r="F1248" s="131" t="s">
        <v>2560</v>
      </c>
      <c r="L1248" s="24"/>
      <c r="M1248" s="132"/>
      <c r="T1248" s="48"/>
      <c r="AT1248" s="12" t="s">
        <v>114</v>
      </c>
      <c r="AU1248" s="12" t="s">
        <v>75</v>
      </c>
    </row>
    <row r="1249" spans="2:65" s="1" customFormat="1" ht="24.2" customHeight="1">
      <c r="B1249" s="117"/>
      <c r="C1249" s="133" t="s">
        <v>2565</v>
      </c>
      <c r="D1249" s="133" t="s">
        <v>125</v>
      </c>
      <c r="E1249" s="134" t="s">
        <v>2566</v>
      </c>
      <c r="F1249" s="135" t="s">
        <v>2567</v>
      </c>
      <c r="G1249" s="136" t="s">
        <v>111</v>
      </c>
      <c r="H1249" s="137">
        <v>24</v>
      </c>
      <c r="I1249" s="138">
        <v>18.8</v>
      </c>
      <c r="J1249" s="138">
        <f>ROUND(I1249*H1249,2)</f>
        <v>451.2</v>
      </c>
      <c r="K1249" s="135" t="s">
        <v>112</v>
      </c>
      <c r="L1249" s="139"/>
      <c r="M1249" s="140" t="s">
        <v>1</v>
      </c>
      <c r="N1249" s="141" t="s">
        <v>35</v>
      </c>
      <c r="O1249" s="126">
        <v>0</v>
      </c>
      <c r="P1249" s="126">
        <f>O1249*H1249</f>
        <v>0</v>
      </c>
      <c r="Q1249" s="126">
        <v>0</v>
      </c>
      <c r="R1249" s="126">
        <f>Q1249*H1249</f>
        <v>0</v>
      </c>
      <c r="S1249" s="126">
        <v>0</v>
      </c>
      <c r="T1249" s="127">
        <f>S1249*H1249</f>
        <v>0</v>
      </c>
      <c r="AR1249" s="128" t="s">
        <v>129</v>
      </c>
      <c r="AT1249" s="128" t="s">
        <v>125</v>
      </c>
      <c r="AU1249" s="128" t="s">
        <v>75</v>
      </c>
      <c r="AY1249" s="12" t="s">
        <v>107</v>
      </c>
      <c r="BE1249" s="129">
        <f>IF(N1249="základní",J1249,0)</f>
        <v>451.2</v>
      </c>
      <c r="BF1249" s="129">
        <f>IF(N1249="snížená",J1249,0)</f>
        <v>0</v>
      </c>
      <c r="BG1249" s="129">
        <f>IF(N1249="zákl. přenesená",J1249,0)</f>
        <v>0</v>
      </c>
      <c r="BH1249" s="129">
        <f>IF(N1249="sníž. přenesená",J1249,0)</f>
        <v>0</v>
      </c>
      <c r="BI1249" s="129">
        <f>IF(N1249="nulová",J1249,0)</f>
        <v>0</v>
      </c>
      <c r="BJ1249" s="12" t="s">
        <v>75</v>
      </c>
      <c r="BK1249" s="129">
        <f>ROUND(I1249*H1249,2)</f>
        <v>451.2</v>
      </c>
      <c r="BL1249" s="12" t="s">
        <v>106</v>
      </c>
      <c r="BM1249" s="128" t="s">
        <v>2568</v>
      </c>
    </row>
    <row r="1250" spans="2:65" s="1" customFormat="1" ht="19.5">
      <c r="B1250" s="24"/>
      <c r="D1250" s="130" t="s">
        <v>114</v>
      </c>
      <c r="F1250" s="131" t="s">
        <v>2567</v>
      </c>
      <c r="L1250" s="24"/>
      <c r="M1250" s="132"/>
      <c r="T1250" s="48"/>
      <c r="AT1250" s="12" t="s">
        <v>114</v>
      </c>
      <c r="AU1250" s="12" t="s">
        <v>75</v>
      </c>
    </row>
    <row r="1251" spans="2:65" s="1" customFormat="1" ht="24.2" customHeight="1">
      <c r="B1251" s="117"/>
      <c r="C1251" s="133" t="s">
        <v>2569</v>
      </c>
      <c r="D1251" s="133" t="s">
        <v>125</v>
      </c>
      <c r="E1251" s="134" t="s">
        <v>2570</v>
      </c>
      <c r="F1251" s="135" t="s">
        <v>2571</v>
      </c>
      <c r="G1251" s="136" t="s">
        <v>111</v>
      </c>
      <c r="H1251" s="137">
        <v>60</v>
      </c>
      <c r="I1251" s="138">
        <v>22.9</v>
      </c>
      <c r="J1251" s="138">
        <f>ROUND(I1251*H1251,2)</f>
        <v>1374</v>
      </c>
      <c r="K1251" s="135" t="s">
        <v>112</v>
      </c>
      <c r="L1251" s="139"/>
      <c r="M1251" s="140" t="s">
        <v>1</v>
      </c>
      <c r="N1251" s="141" t="s">
        <v>35</v>
      </c>
      <c r="O1251" s="126">
        <v>0</v>
      </c>
      <c r="P1251" s="126">
        <f>O1251*H1251</f>
        <v>0</v>
      </c>
      <c r="Q1251" s="126">
        <v>0</v>
      </c>
      <c r="R1251" s="126">
        <f>Q1251*H1251</f>
        <v>0</v>
      </c>
      <c r="S1251" s="126">
        <v>0</v>
      </c>
      <c r="T1251" s="127">
        <f>S1251*H1251</f>
        <v>0</v>
      </c>
      <c r="AR1251" s="128" t="s">
        <v>129</v>
      </c>
      <c r="AT1251" s="128" t="s">
        <v>125</v>
      </c>
      <c r="AU1251" s="128" t="s">
        <v>75</v>
      </c>
      <c r="AY1251" s="12" t="s">
        <v>107</v>
      </c>
      <c r="BE1251" s="129">
        <f>IF(N1251="základní",J1251,0)</f>
        <v>1374</v>
      </c>
      <c r="BF1251" s="129">
        <f>IF(N1251="snížená",J1251,0)</f>
        <v>0</v>
      </c>
      <c r="BG1251" s="129">
        <f>IF(N1251="zákl. přenesená",J1251,0)</f>
        <v>0</v>
      </c>
      <c r="BH1251" s="129">
        <f>IF(N1251="sníž. přenesená",J1251,0)</f>
        <v>0</v>
      </c>
      <c r="BI1251" s="129">
        <f>IF(N1251="nulová",J1251,0)</f>
        <v>0</v>
      </c>
      <c r="BJ1251" s="12" t="s">
        <v>75</v>
      </c>
      <c r="BK1251" s="129">
        <f>ROUND(I1251*H1251,2)</f>
        <v>1374</v>
      </c>
      <c r="BL1251" s="12" t="s">
        <v>106</v>
      </c>
      <c r="BM1251" s="128" t="s">
        <v>2572</v>
      </c>
    </row>
    <row r="1252" spans="2:65" s="1" customFormat="1" ht="19.5">
      <c r="B1252" s="24"/>
      <c r="D1252" s="130" t="s">
        <v>114</v>
      </c>
      <c r="F1252" s="131" t="s">
        <v>2571</v>
      </c>
      <c r="L1252" s="24"/>
      <c r="M1252" s="132"/>
      <c r="T1252" s="48"/>
      <c r="AT1252" s="12" t="s">
        <v>114</v>
      </c>
      <c r="AU1252" s="12" t="s">
        <v>75</v>
      </c>
    </row>
    <row r="1253" spans="2:65" s="1" customFormat="1" ht="24.2" customHeight="1">
      <c r="B1253" s="117"/>
      <c r="C1253" s="133" t="s">
        <v>2573</v>
      </c>
      <c r="D1253" s="133" t="s">
        <v>125</v>
      </c>
      <c r="E1253" s="134" t="s">
        <v>2574</v>
      </c>
      <c r="F1253" s="135" t="s">
        <v>2575</v>
      </c>
      <c r="G1253" s="136" t="s">
        <v>111</v>
      </c>
      <c r="H1253" s="137">
        <v>1500</v>
      </c>
      <c r="I1253" s="138">
        <v>50.7</v>
      </c>
      <c r="J1253" s="138">
        <f>ROUND(I1253*H1253,2)</f>
        <v>76050</v>
      </c>
      <c r="K1253" s="135" t="s">
        <v>112</v>
      </c>
      <c r="L1253" s="139"/>
      <c r="M1253" s="140" t="s">
        <v>1</v>
      </c>
      <c r="N1253" s="141" t="s">
        <v>35</v>
      </c>
      <c r="O1253" s="126">
        <v>0</v>
      </c>
      <c r="P1253" s="126">
        <f>O1253*H1253</f>
        <v>0</v>
      </c>
      <c r="Q1253" s="126">
        <v>0</v>
      </c>
      <c r="R1253" s="126">
        <f>Q1253*H1253</f>
        <v>0</v>
      </c>
      <c r="S1253" s="126">
        <v>0</v>
      </c>
      <c r="T1253" s="127">
        <f>S1253*H1253</f>
        <v>0</v>
      </c>
      <c r="AR1253" s="128" t="s">
        <v>129</v>
      </c>
      <c r="AT1253" s="128" t="s">
        <v>125</v>
      </c>
      <c r="AU1253" s="128" t="s">
        <v>75</v>
      </c>
      <c r="AY1253" s="12" t="s">
        <v>107</v>
      </c>
      <c r="BE1253" s="129">
        <f>IF(N1253="základní",J1253,0)</f>
        <v>76050</v>
      </c>
      <c r="BF1253" s="129">
        <f>IF(N1253="snížená",J1253,0)</f>
        <v>0</v>
      </c>
      <c r="BG1253" s="129">
        <f>IF(N1253="zákl. přenesená",J1253,0)</f>
        <v>0</v>
      </c>
      <c r="BH1253" s="129">
        <f>IF(N1253="sníž. přenesená",J1253,0)</f>
        <v>0</v>
      </c>
      <c r="BI1253" s="129">
        <f>IF(N1253="nulová",J1253,0)</f>
        <v>0</v>
      </c>
      <c r="BJ1253" s="12" t="s">
        <v>75</v>
      </c>
      <c r="BK1253" s="129">
        <f>ROUND(I1253*H1253,2)</f>
        <v>76050</v>
      </c>
      <c r="BL1253" s="12" t="s">
        <v>106</v>
      </c>
      <c r="BM1253" s="128" t="s">
        <v>2576</v>
      </c>
    </row>
    <row r="1254" spans="2:65" s="1" customFormat="1" ht="19.5">
      <c r="B1254" s="24"/>
      <c r="D1254" s="130" t="s">
        <v>114</v>
      </c>
      <c r="F1254" s="131" t="s">
        <v>2575</v>
      </c>
      <c r="L1254" s="24"/>
      <c r="M1254" s="132"/>
      <c r="T1254" s="48"/>
      <c r="AT1254" s="12" t="s">
        <v>114</v>
      </c>
      <c r="AU1254" s="12" t="s">
        <v>75</v>
      </c>
    </row>
    <row r="1255" spans="2:65" s="1" customFormat="1" ht="37.9" customHeight="1">
      <c r="B1255" s="117"/>
      <c r="C1255" s="133" t="s">
        <v>2577</v>
      </c>
      <c r="D1255" s="133" t="s">
        <v>125</v>
      </c>
      <c r="E1255" s="134" t="s">
        <v>2578</v>
      </c>
      <c r="F1255" s="135" t="s">
        <v>2579</v>
      </c>
      <c r="G1255" s="136" t="s">
        <v>128</v>
      </c>
      <c r="H1255" s="137">
        <v>82</v>
      </c>
      <c r="I1255" s="138">
        <v>469</v>
      </c>
      <c r="J1255" s="138">
        <f>ROUND(I1255*H1255,2)</f>
        <v>38458</v>
      </c>
      <c r="K1255" s="135" t="s">
        <v>112</v>
      </c>
      <c r="L1255" s="139"/>
      <c r="M1255" s="140" t="s">
        <v>1</v>
      </c>
      <c r="N1255" s="141" t="s">
        <v>35</v>
      </c>
      <c r="O1255" s="126">
        <v>0</v>
      </c>
      <c r="P1255" s="126">
        <f>O1255*H1255</f>
        <v>0</v>
      </c>
      <c r="Q1255" s="126">
        <v>0</v>
      </c>
      <c r="R1255" s="126">
        <f>Q1255*H1255</f>
        <v>0</v>
      </c>
      <c r="S1255" s="126">
        <v>0</v>
      </c>
      <c r="T1255" s="127">
        <f>S1255*H1255</f>
        <v>0</v>
      </c>
      <c r="AR1255" s="128" t="s">
        <v>129</v>
      </c>
      <c r="AT1255" s="128" t="s">
        <v>125</v>
      </c>
      <c r="AU1255" s="128" t="s">
        <v>75</v>
      </c>
      <c r="AY1255" s="12" t="s">
        <v>107</v>
      </c>
      <c r="BE1255" s="129">
        <f>IF(N1255="základní",J1255,0)</f>
        <v>38458</v>
      </c>
      <c r="BF1255" s="129">
        <f>IF(N1255="snížená",J1255,0)</f>
        <v>0</v>
      </c>
      <c r="BG1255" s="129">
        <f>IF(N1255="zákl. přenesená",J1255,0)</f>
        <v>0</v>
      </c>
      <c r="BH1255" s="129">
        <f>IF(N1255="sníž. přenesená",J1255,0)</f>
        <v>0</v>
      </c>
      <c r="BI1255" s="129">
        <f>IF(N1255="nulová",J1255,0)</f>
        <v>0</v>
      </c>
      <c r="BJ1255" s="12" t="s">
        <v>75</v>
      </c>
      <c r="BK1255" s="129">
        <f>ROUND(I1255*H1255,2)</f>
        <v>38458</v>
      </c>
      <c r="BL1255" s="12" t="s">
        <v>106</v>
      </c>
      <c r="BM1255" s="128" t="s">
        <v>2580</v>
      </c>
    </row>
    <row r="1256" spans="2:65" s="1" customFormat="1" ht="19.5">
      <c r="B1256" s="24"/>
      <c r="D1256" s="130" t="s">
        <v>114</v>
      </c>
      <c r="F1256" s="131" t="s">
        <v>2579</v>
      </c>
      <c r="L1256" s="24"/>
      <c r="M1256" s="132"/>
      <c r="T1256" s="48"/>
      <c r="AT1256" s="12" t="s">
        <v>114</v>
      </c>
      <c r="AU1256" s="12" t="s">
        <v>75</v>
      </c>
    </row>
    <row r="1257" spans="2:65" s="1" customFormat="1" ht="24.2" customHeight="1">
      <c r="B1257" s="117"/>
      <c r="C1257" s="133" t="s">
        <v>2581</v>
      </c>
      <c r="D1257" s="133" t="s">
        <v>125</v>
      </c>
      <c r="E1257" s="134" t="s">
        <v>2582</v>
      </c>
      <c r="F1257" s="135" t="s">
        <v>2583</v>
      </c>
      <c r="G1257" s="136" t="s">
        <v>111</v>
      </c>
      <c r="H1257" s="137">
        <v>15</v>
      </c>
      <c r="I1257" s="138">
        <v>27.8</v>
      </c>
      <c r="J1257" s="138">
        <f>ROUND(I1257*H1257,2)</f>
        <v>417</v>
      </c>
      <c r="K1257" s="135" t="s">
        <v>112</v>
      </c>
      <c r="L1257" s="139"/>
      <c r="M1257" s="140" t="s">
        <v>1</v>
      </c>
      <c r="N1257" s="141" t="s">
        <v>35</v>
      </c>
      <c r="O1257" s="126">
        <v>0</v>
      </c>
      <c r="P1257" s="126">
        <f>O1257*H1257</f>
        <v>0</v>
      </c>
      <c r="Q1257" s="126">
        <v>0</v>
      </c>
      <c r="R1257" s="126">
        <f>Q1257*H1257</f>
        <v>0</v>
      </c>
      <c r="S1257" s="126">
        <v>0</v>
      </c>
      <c r="T1257" s="127">
        <f>S1257*H1257</f>
        <v>0</v>
      </c>
      <c r="AR1257" s="128" t="s">
        <v>129</v>
      </c>
      <c r="AT1257" s="128" t="s">
        <v>125</v>
      </c>
      <c r="AU1257" s="128" t="s">
        <v>75</v>
      </c>
      <c r="AY1257" s="12" t="s">
        <v>107</v>
      </c>
      <c r="BE1257" s="129">
        <f>IF(N1257="základní",J1257,0)</f>
        <v>417</v>
      </c>
      <c r="BF1257" s="129">
        <f>IF(N1257="snížená",J1257,0)</f>
        <v>0</v>
      </c>
      <c r="BG1257" s="129">
        <f>IF(N1257="zákl. přenesená",J1257,0)</f>
        <v>0</v>
      </c>
      <c r="BH1257" s="129">
        <f>IF(N1257="sníž. přenesená",J1257,0)</f>
        <v>0</v>
      </c>
      <c r="BI1257" s="129">
        <f>IF(N1257="nulová",J1257,0)</f>
        <v>0</v>
      </c>
      <c r="BJ1257" s="12" t="s">
        <v>75</v>
      </c>
      <c r="BK1257" s="129">
        <f>ROUND(I1257*H1257,2)</f>
        <v>417</v>
      </c>
      <c r="BL1257" s="12" t="s">
        <v>106</v>
      </c>
      <c r="BM1257" s="128" t="s">
        <v>2584</v>
      </c>
    </row>
    <row r="1258" spans="2:65" s="1" customFormat="1" ht="19.5">
      <c r="B1258" s="24"/>
      <c r="D1258" s="130" t="s">
        <v>114</v>
      </c>
      <c r="F1258" s="131" t="s">
        <v>2583</v>
      </c>
      <c r="L1258" s="24"/>
      <c r="M1258" s="132"/>
      <c r="T1258" s="48"/>
      <c r="AT1258" s="12" t="s">
        <v>114</v>
      </c>
      <c r="AU1258" s="12" t="s">
        <v>75</v>
      </c>
    </row>
    <row r="1259" spans="2:65" s="1" customFormat="1" ht="24.2" customHeight="1">
      <c r="B1259" s="117"/>
      <c r="C1259" s="133" t="s">
        <v>2585</v>
      </c>
      <c r="D1259" s="133" t="s">
        <v>125</v>
      </c>
      <c r="E1259" s="134" t="s">
        <v>2586</v>
      </c>
      <c r="F1259" s="135" t="s">
        <v>2587</v>
      </c>
      <c r="G1259" s="136" t="s">
        <v>111</v>
      </c>
      <c r="H1259" s="137">
        <v>210</v>
      </c>
      <c r="I1259" s="138">
        <v>88.3</v>
      </c>
      <c r="J1259" s="138">
        <f>ROUND(I1259*H1259,2)</f>
        <v>18543</v>
      </c>
      <c r="K1259" s="135" t="s">
        <v>112</v>
      </c>
      <c r="L1259" s="139"/>
      <c r="M1259" s="140" t="s">
        <v>1</v>
      </c>
      <c r="N1259" s="141" t="s">
        <v>35</v>
      </c>
      <c r="O1259" s="126">
        <v>0</v>
      </c>
      <c r="P1259" s="126">
        <f>O1259*H1259</f>
        <v>0</v>
      </c>
      <c r="Q1259" s="126">
        <v>0</v>
      </c>
      <c r="R1259" s="126">
        <f>Q1259*H1259</f>
        <v>0</v>
      </c>
      <c r="S1259" s="126">
        <v>0</v>
      </c>
      <c r="T1259" s="127">
        <f>S1259*H1259</f>
        <v>0</v>
      </c>
      <c r="AR1259" s="128" t="s">
        <v>129</v>
      </c>
      <c r="AT1259" s="128" t="s">
        <v>125</v>
      </c>
      <c r="AU1259" s="128" t="s">
        <v>75</v>
      </c>
      <c r="AY1259" s="12" t="s">
        <v>107</v>
      </c>
      <c r="BE1259" s="129">
        <f>IF(N1259="základní",J1259,0)</f>
        <v>18543</v>
      </c>
      <c r="BF1259" s="129">
        <f>IF(N1259="snížená",J1259,0)</f>
        <v>0</v>
      </c>
      <c r="BG1259" s="129">
        <f>IF(N1259="zákl. přenesená",J1259,0)</f>
        <v>0</v>
      </c>
      <c r="BH1259" s="129">
        <f>IF(N1259="sníž. přenesená",J1259,0)</f>
        <v>0</v>
      </c>
      <c r="BI1259" s="129">
        <f>IF(N1259="nulová",J1259,0)</f>
        <v>0</v>
      </c>
      <c r="BJ1259" s="12" t="s">
        <v>75</v>
      </c>
      <c r="BK1259" s="129">
        <f>ROUND(I1259*H1259,2)</f>
        <v>18543</v>
      </c>
      <c r="BL1259" s="12" t="s">
        <v>106</v>
      </c>
      <c r="BM1259" s="128" t="s">
        <v>2588</v>
      </c>
    </row>
    <row r="1260" spans="2:65" s="1" customFormat="1" ht="19.5">
      <c r="B1260" s="24"/>
      <c r="D1260" s="130" t="s">
        <v>114</v>
      </c>
      <c r="F1260" s="131" t="s">
        <v>2587</v>
      </c>
      <c r="L1260" s="24"/>
      <c r="M1260" s="132"/>
      <c r="T1260" s="48"/>
      <c r="AT1260" s="12" t="s">
        <v>114</v>
      </c>
      <c r="AU1260" s="12" t="s">
        <v>75</v>
      </c>
    </row>
    <row r="1261" spans="2:65" s="1" customFormat="1" ht="24.2" customHeight="1">
      <c r="B1261" s="117"/>
      <c r="C1261" s="133" t="s">
        <v>2589</v>
      </c>
      <c r="D1261" s="133" t="s">
        <v>125</v>
      </c>
      <c r="E1261" s="134" t="s">
        <v>2590</v>
      </c>
      <c r="F1261" s="135" t="s">
        <v>2591</v>
      </c>
      <c r="G1261" s="136" t="s">
        <v>111</v>
      </c>
      <c r="H1261" s="137">
        <v>20</v>
      </c>
      <c r="I1261" s="138">
        <v>510</v>
      </c>
      <c r="J1261" s="138">
        <f>ROUND(I1261*H1261,2)</f>
        <v>10200</v>
      </c>
      <c r="K1261" s="135" t="s">
        <v>112</v>
      </c>
      <c r="L1261" s="139"/>
      <c r="M1261" s="140" t="s">
        <v>1</v>
      </c>
      <c r="N1261" s="141" t="s">
        <v>35</v>
      </c>
      <c r="O1261" s="126">
        <v>0</v>
      </c>
      <c r="P1261" s="126">
        <f>O1261*H1261</f>
        <v>0</v>
      </c>
      <c r="Q1261" s="126">
        <v>0</v>
      </c>
      <c r="R1261" s="126">
        <f>Q1261*H1261</f>
        <v>0</v>
      </c>
      <c r="S1261" s="126">
        <v>0</v>
      </c>
      <c r="T1261" s="127">
        <f>S1261*H1261</f>
        <v>0</v>
      </c>
      <c r="AR1261" s="128" t="s">
        <v>129</v>
      </c>
      <c r="AT1261" s="128" t="s">
        <v>125</v>
      </c>
      <c r="AU1261" s="128" t="s">
        <v>75</v>
      </c>
      <c r="AY1261" s="12" t="s">
        <v>107</v>
      </c>
      <c r="BE1261" s="129">
        <f>IF(N1261="základní",J1261,0)</f>
        <v>10200</v>
      </c>
      <c r="BF1261" s="129">
        <f>IF(N1261="snížená",J1261,0)</f>
        <v>0</v>
      </c>
      <c r="BG1261" s="129">
        <f>IF(N1261="zákl. přenesená",J1261,0)</f>
        <v>0</v>
      </c>
      <c r="BH1261" s="129">
        <f>IF(N1261="sníž. přenesená",J1261,0)</f>
        <v>0</v>
      </c>
      <c r="BI1261" s="129">
        <f>IF(N1261="nulová",J1261,0)</f>
        <v>0</v>
      </c>
      <c r="BJ1261" s="12" t="s">
        <v>75</v>
      </c>
      <c r="BK1261" s="129">
        <f>ROUND(I1261*H1261,2)</f>
        <v>10200</v>
      </c>
      <c r="BL1261" s="12" t="s">
        <v>106</v>
      </c>
      <c r="BM1261" s="128" t="s">
        <v>2592</v>
      </c>
    </row>
    <row r="1262" spans="2:65" s="1" customFormat="1" ht="19.5">
      <c r="B1262" s="24"/>
      <c r="D1262" s="130" t="s">
        <v>114</v>
      </c>
      <c r="F1262" s="131" t="s">
        <v>2591</v>
      </c>
      <c r="L1262" s="24"/>
      <c r="M1262" s="142"/>
      <c r="N1262" s="143"/>
      <c r="O1262" s="143"/>
      <c r="P1262" s="143"/>
      <c r="Q1262" s="143"/>
      <c r="R1262" s="143"/>
      <c r="S1262" s="143"/>
      <c r="T1262" s="144"/>
      <c r="AT1262" s="12" t="s">
        <v>114</v>
      </c>
      <c r="AU1262" s="12" t="s">
        <v>75</v>
      </c>
    </row>
    <row r="1263" spans="2:65" s="1" customFormat="1" ht="6.95" customHeight="1">
      <c r="B1263" s="36"/>
      <c r="C1263" s="37"/>
      <c r="D1263" s="37"/>
      <c r="E1263" s="37"/>
      <c r="F1263" s="37"/>
      <c r="G1263" s="37"/>
      <c r="H1263" s="37"/>
      <c r="I1263" s="37"/>
      <c r="J1263" s="37"/>
      <c r="K1263" s="37"/>
      <c r="L1263" s="24"/>
    </row>
  </sheetData>
  <autoFilter ref="C116:K1262" xr:uid="{00000000-0009-0000-0000-000001000000}"/>
  <mergeCells count="9">
    <mergeCell ref="E87:H87"/>
    <mergeCell ref="E107:H107"/>
    <mergeCell ref="E109:H109"/>
    <mergeCell ref="L2:V2"/>
    <mergeCell ref="E7:H7"/>
    <mergeCell ref="E9:H9"/>
    <mergeCell ref="E18:H18"/>
    <mergeCell ref="E27:H27"/>
    <mergeCell ref="E85:H85"/>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1:BM322"/>
  <sheetViews>
    <sheetView showGridLines="0" topLeftCell="A296" workbookViewId="0"/>
  </sheetViews>
  <sheetFormatPr defaultRowHeight="12.75"/>
  <cols>
    <col min="1" max="1" width="8.33203125" customWidth="1"/>
    <col min="2" max="2" width="1.1640625" customWidth="1"/>
    <col min="3" max="3" width="4.1640625" customWidth="1"/>
    <col min="4" max="4" width="4.33203125" customWidth="1"/>
    <col min="5" max="5" width="17.1640625" customWidth="1"/>
    <col min="6" max="6" width="50.83203125" customWidth="1"/>
    <col min="7" max="7" width="7.5" customWidth="1"/>
    <col min="8" max="8" width="14" customWidth="1"/>
    <col min="9" max="9" width="15.83203125" customWidth="1"/>
    <col min="10" max="11" width="22.33203125"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1" spans="2:46" ht="11.25"/>
    <row r="2" spans="2:46" ht="36.950000000000003" customHeight="1">
      <c r="L2" s="179" t="s">
        <v>5</v>
      </c>
      <c r="M2" s="147"/>
      <c r="N2" s="147"/>
      <c r="O2" s="147"/>
      <c r="P2" s="147"/>
      <c r="Q2" s="147"/>
      <c r="R2" s="147"/>
      <c r="S2" s="147"/>
      <c r="T2" s="147"/>
      <c r="U2" s="147"/>
      <c r="V2" s="147"/>
      <c r="AT2" s="12" t="s">
        <v>81</v>
      </c>
    </row>
    <row r="3" spans="2:46" ht="6.95" customHeight="1">
      <c r="B3" s="13"/>
      <c r="C3" s="14"/>
      <c r="D3" s="14"/>
      <c r="E3" s="14"/>
      <c r="F3" s="14"/>
      <c r="G3" s="14"/>
      <c r="H3" s="14"/>
      <c r="I3" s="14"/>
      <c r="J3" s="14"/>
      <c r="K3" s="14"/>
      <c r="L3" s="15"/>
      <c r="AT3" s="12" t="s">
        <v>79</v>
      </c>
    </row>
    <row r="4" spans="2:46" ht="24.95" customHeight="1">
      <c r="B4" s="15"/>
      <c r="D4" s="16" t="s">
        <v>82</v>
      </c>
      <c r="L4" s="15"/>
      <c r="M4" s="80" t="s">
        <v>10</v>
      </c>
      <c r="AT4" s="12" t="s">
        <v>3</v>
      </c>
    </row>
    <row r="5" spans="2:46" ht="6.95" customHeight="1">
      <c r="B5" s="15"/>
      <c r="L5" s="15"/>
    </row>
    <row r="6" spans="2:46" ht="12" customHeight="1">
      <c r="B6" s="15"/>
      <c r="D6" s="21" t="s">
        <v>14</v>
      </c>
      <c r="L6" s="15"/>
    </row>
    <row r="7" spans="2:46" ht="16.5" customHeight="1">
      <c r="B7" s="15"/>
      <c r="E7" s="180" t="str">
        <f>'Rekapitulace stavby'!K6</f>
        <v>předpokládaný objem prací - údržba</v>
      </c>
      <c r="F7" s="181"/>
      <c r="G7" s="181"/>
      <c r="H7" s="181"/>
      <c r="L7" s="15"/>
    </row>
    <row r="8" spans="2:46" s="1" customFormat="1" ht="12" customHeight="1">
      <c r="B8" s="24"/>
      <c r="D8" s="21" t="s">
        <v>83</v>
      </c>
      <c r="L8" s="24"/>
    </row>
    <row r="9" spans="2:46" s="1" customFormat="1" ht="16.5" customHeight="1">
      <c r="B9" s="24"/>
      <c r="E9" s="160" t="s">
        <v>2593</v>
      </c>
      <c r="F9" s="182"/>
      <c r="G9" s="182"/>
      <c r="H9" s="182"/>
      <c r="L9" s="24"/>
    </row>
    <row r="10" spans="2:46" s="1" customFormat="1" ht="11.25">
      <c r="B10" s="24"/>
      <c r="L10" s="24"/>
    </row>
    <row r="11" spans="2:46" s="1" customFormat="1" ht="12" customHeight="1">
      <c r="B11" s="24"/>
      <c r="D11" s="21" t="s">
        <v>16</v>
      </c>
      <c r="F11" s="19" t="s">
        <v>1</v>
      </c>
      <c r="I11" s="21" t="s">
        <v>17</v>
      </c>
      <c r="J11" s="19" t="s">
        <v>1</v>
      </c>
      <c r="L11" s="24"/>
    </row>
    <row r="12" spans="2:46" s="1" customFormat="1" ht="12" customHeight="1">
      <c r="B12" s="24"/>
      <c r="D12" s="21" t="s">
        <v>18</v>
      </c>
      <c r="F12" s="19" t="s">
        <v>19</v>
      </c>
      <c r="I12" s="21" t="s">
        <v>20</v>
      </c>
      <c r="J12" s="44" t="str">
        <f>'Rekapitulace stavby'!AN8</f>
        <v>12. 3. 2024</v>
      </c>
      <c r="L12" s="24"/>
    </row>
    <row r="13" spans="2:46" s="1" customFormat="1" ht="10.9" customHeight="1">
      <c r="B13" s="24"/>
      <c r="L13" s="24"/>
    </row>
    <row r="14" spans="2:46" s="1" customFormat="1" ht="12" customHeight="1">
      <c r="B14" s="24"/>
      <c r="D14" s="21" t="s">
        <v>22</v>
      </c>
      <c r="I14" s="21" t="s">
        <v>23</v>
      </c>
      <c r="J14" s="19" t="str">
        <f>IF('Rekapitulace stavby'!AN10="","",'Rekapitulace stavby'!AN10)</f>
        <v/>
      </c>
      <c r="L14" s="24"/>
    </row>
    <row r="15" spans="2:46" s="1" customFormat="1" ht="18" customHeight="1">
      <c r="B15" s="24"/>
      <c r="E15" s="19" t="str">
        <f>IF('Rekapitulace stavby'!E11="","",'Rekapitulace stavby'!E11)</f>
        <v xml:space="preserve"> </v>
      </c>
      <c r="I15" s="21" t="s">
        <v>24</v>
      </c>
      <c r="J15" s="19" t="str">
        <f>IF('Rekapitulace stavby'!AN11="","",'Rekapitulace stavby'!AN11)</f>
        <v/>
      </c>
      <c r="L15" s="24"/>
    </row>
    <row r="16" spans="2:46" s="1" customFormat="1" ht="6.95" customHeight="1">
      <c r="B16" s="24"/>
      <c r="L16" s="24"/>
    </row>
    <row r="17" spans="2:12" s="1" customFormat="1" ht="12" customHeight="1">
      <c r="B17" s="24"/>
      <c r="D17" s="21" t="s">
        <v>25</v>
      </c>
      <c r="I17" s="21" t="s">
        <v>23</v>
      </c>
      <c r="J17" s="19" t="str">
        <f>'Rekapitulace stavby'!AN13</f>
        <v/>
      </c>
      <c r="L17" s="24"/>
    </row>
    <row r="18" spans="2:12" s="1" customFormat="1" ht="18" customHeight="1">
      <c r="B18" s="24"/>
      <c r="E18" s="146" t="str">
        <f>'Rekapitulace stavby'!E14</f>
        <v xml:space="preserve"> </v>
      </c>
      <c r="F18" s="146"/>
      <c r="G18" s="146"/>
      <c r="H18" s="146"/>
      <c r="I18" s="21" t="s">
        <v>24</v>
      </c>
      <c r="J18" s="19" t="str">
        <f>'Rekapitulace stavby'!AN14</f>
        <v/>
      </c>
      <c r="L18" s="24"/>
    </row>
    <row r="19" spans="2:12" s="1" customFormat="1" ht="6.95" customHeight="1">
      <c r="B19" s="24"/>
      <c r="L19" s="24"/>
    </row>
    <row r="20" spans="2:12" s="1" customFormat="1" ht="12" customHeight="1">
      <c r="B20" s="24"/>
      <c r="D20" s="21" t="s">
        <v>26</v>
      </c>
      <c r="I20" s="21" t="s">
        <v>23</v>
      </c>
      <c r="J20" s="19" t="str">
        <f>IF('Rekapitulace stavby'!AN16="","",'Rekapitulace stavby'!AN16)</f>
        <v/>
      </c>
      <c r="L20" s="24"/>
    </row>
    <row r="21" spans="2:12" s="1" customFormat="1" ht="18" customHeight="1">
      <c r="B21" s="24"/>
      <c r="E21" s="19" t="str">
        <f>IF('Rekapitulace stavby'!E17="","",'Rekapitulace stavby'!E17)</f>
        <v xml:space="preserve"> </v>
      </c>
      <c r="I21" s="21" t="s">
        <v>24</v>
      </c>
      <c r="J21" s="19" t="str">
        <f>IF('Rekapitulace stavby'!AN17="","",'Rekapitulace stavby'!AN17)</f>
        <v/>
      </c>
      <c r="L21" s="24"/>
    </row>
    <row r="22" spans="2:12" s="1" customFormat="1" ht="6.95" customHeight="1">
      <c r="B22" s="24"/>
      <c r="L22" s="24"/>
    </row>
    <row r="23" spans="2:12" s="1" customFormat="1" ht="12" customHeight="1">
      <c r="B23" s="24"/>
      <c r="D23" s="21" t="s">
        <v>28</v>
      </c>
      <c r="I23" s="21" t="s">
        <v>23</v>
      </c>
      <c r="J23" s="19" t="str">
        <f>IF('Rekapitulace stavby'!AN19="","",'Rekapitulace stavby'!AN19)</f>
        <v/>
      </c>
      <c r="L23" s="24"/>
    </row>
    <row r="24" spans="2:12" s="1" customFormat="1" ht="18" customHeight="1">
      <c r="B24" s="24"/>
      <c r="E24" s="19" t="str">
        <f>IF('Rekapitulace stavby'!E20="","",'Rekapitulace stavby'!E20)</f>
        <v xml:space="preserve"> </v>
      </c>
      <c r="I24" s="21" t="s">
        <v>24</v>
      </c>
      <c r="J24" s="19" t="str">
        <f>IF('Rekapitulace stavby'!AN20="","",'Rekapitulace stavby'!AN20)</f>
        <v/>
      </c>
      <c r="L24" s="24"/>
    </row>
    <row r="25" spans="2:12" s="1" customFormat="1" ht="6.95" customHeight="1">
      <c r="B25" s="24"/>
      <c r="L25" s="24"/>
    </row>
    <row r="26" spans="2:12" s="1" customFormat="1" ht="12" customHeight="1">
      <c r="B26" s="24"/>
      <c r="D26" s="21" t="s">
        <v>29</v>
      </c>
      <c r="L26" s="24"/>
    </row>
    <row r="27" spans="2:12" s="7" customFormat="1" ht="16.5" customHeight="1">
      <c r="B27" s="81"/>
      <c r="E27" s="149" t="s">
        <v>1</v>
      </c>
      <c r="F27" s="149"/>
      <c r="G27" s="149"/>
      <c r="H27" s="149"/>
      <c r="L27" s="81"/>
    </row>
    <row r="28" spans="2:12" s="1" customFormat="1" ht="6.95" customHeight="1">
      <c r="B28" s="24"/>
      <c r="L28" s="24"/>
    </row>
    <row r="29" spans="2:12" s="1" customFormat="1" ht="6.95" customHeight="1">
      <c r="B29" s="24"/>
      <c r="D29" s="45"/>
      <c r="E29" s="45"/>
      <c r="F29" s="45"/>
      <c r="G29" s="45"/>
      <c r="H29" s="45"/>
      <c r="I29" s="45"/>
      <c r="J29" s="45"/>
      <c r="K29" s="45"/>
      <c r="L29" s="24"/>
    </row>
    <row r="30" spans="2:12" s="1" customFormat="1" ht="25.35" customHeight="1">
      <c r="B30" s="24"/>
      <c r="D30" s="82" t="s">
        <v>30</v>
      </c>
      <c r="J30" s="58">
        <f>ROUND(J117, 2)</f>
        <v>12544269.039999999</v>
      </c>
      <c r="L30" s="24"/>
    </row>
    <row r="31" spans="2:12" s="1" customFormat="1" ht="6.95" customHeight="1">
      <c r="B31" s="24"/>
      <c r="D31" s="45"/>
      <c r="E31" s="45"/>
      <c r="F31" s="45"/>
      <c r="G31" s="45"/>
      <c r="H31" s="45"/>
      <c r="I31" s="45"/>
      <c r="J31" s="45"/>
      <c r="K31" s="45"/>
      <c r="L31" s="24"/>
    </row>
    <row r="32" spans="2:12" s="1" customFormat="1" ht="14.45" customHeight="1">
      <c r="B32" s="24"/>
      <c r="F32" s="27" t="s">
        <v>32</v>
      </c>
      <c r="I32" s="27" t="s">
        <v>31</v>
      </c>
      <c r="J32" s="27" t="s">
        <v>33</v>
      </c>
      <c r="L32" s="24"/>
    </row>
    <row r="33" spans="2:12" s="1" customFormat="1" ht="14.45" customHeight="1">
      <c r="B33" s="24"/>
      <c r="D33" s="47" t="s">
        <v>34</v>
      </c>
      <c r="E33" s="21" t="s">
        <v>35</v>
      </c>
      <c r="F33" s="83">
        <f>ROUND((SUM(BE117:BE321)),  2)</f>
        <v>12544269.039999999</v>
      </c>
      <c r="I33" s="84">
        <v>0.21</v>
      </c>
      <c r="J33" s="83">
        <f>ROUND(((SUM(BE117:BE321))*I33),  2)</f>
        <v>2634296.5</v>
      </c>
      <c r="L33" s="24"/>
    </row>
    <row r="34" spans="2:12" s="1" customFormat="1" ht="14.45" customHeight="1">
      <c r="B34" s="24"/>
      <c r="E34" s="21" t="s">
        <v>36</v>
      </c>
      <c r="F34" s="83">
        <f>ROUND((SUM(BF117:BF321)),  2)</f>
        <v>0</v>
      </c>
      <c r="I34" s="84">
        <v>0.12</v>
      </c>
      <c r="J34" s="83">
        <f>ROUND(((SUM(BF117:BF321))*I34),  2)</f>
        <v>0</v>
      </c>
      <c r="L34" s="24"/>
    </row>
    <row r="35" spans="2:12" s="1" customFormat="1" ht="14.45" hidden="1" customHeight="1">
      <c r="B35" s="24"/>
      <c r="E35" s="21" t="s">
        <v>37</v>
      </c>
      <c r="F35" s="83">
        <f>ROUND((SUM(BG117:BG321)),  2)</f>
        <v>0</v>
      </c>
      <c r="I35" s="84">
        <v>0.21</v>
      </c>
      <c r="J35" s="83">
        <f>0</f>
        <v>0</v>
      </c>
      <c r="L35" s="24"/>
    </row>
    <row r="36" spans="2:12" s="1" customFormat="1" ht="14.45" hidden="1" customHeight="1">
      <c r="B36" s="24"/>
      <c r="E36" s="21" t="s">
        <v>38</v>
      </c>
      <c r="F36" s="83">
        <f>ROUND((SUM(BH117:BH321)),  2)</f>
        <v>0</v>
      </c>
      <c r="I36" s="84">
        <v>0.12</v>
      </c>
      <c r="J36" s="83">
        <f>0</f>
        <v>0</v>
      </c>
      <c r="L36" s="24"/>
    </row>
    <row r="37" spans="2:12" s="1" customFormat="1" ht="14.45" hidden="1" customHeight="1">
      <c r="B37" s="24"/>
      <c r="E37" s="21" t="s">
        <v>39</v>
      </c>
      <c r="F37" s="83">
        <f>ROUND((SUM(BI117:BI321)),  2)</f>
        <v>0</v>
      </c>
      <c r="I37" s="84">
        <v>0</v>
      </c>
      <c r="J37" s="83">
        <f>0</f>
        <v>0</v>
      </c>
      <c r="L37" s="24"/>
    </row>
    <row r="38" spans="2:12" s="1" customFormat="1" ht="6.95" customHeight="1">
      <c r="B38" s="24"/>
      <c r="L38" s="24"/>
    </row>
    <row r="39" spans="2:12" s="1" customFormat="1" ht="25.35" customHeight="1">
      <c r="B39" s="24"/>
      <c r="C39" s="85"/>
      <c r="D39" s="86" t="s">
        <v>40</v>
      </c>
      <c r="E39" s="49"/>
      <c r="F39" s="49"/>
      <c r="G39" s="87" t="s">
        <v>41</v>
      </c>
      <c r="H39" s="88" t="s">
        <v>42</v>
      </c>
      <c r="I39" s="49"/>
      <c r="J39" s="89">
        <f>SUM(J30:J37)</f>
        <v>15178565.539999999</v>
      </c>
      <c r="K39" s="90"/>
      <c r="L39" s="24"/>
    </row>
    <row r="40" spans="2:12" s="1" customFormat="1" ht="14.45" customHeight="1">
      <c r="B40" s="24"/>
      <c r="L40" s="24"/>
    </row>
    <row r="41" spans="2:12" ht="14.45" customHeight="1">
      <c r="B41" s="15"/>
      <c r="L41" s="15"/>
    </row>
    <row r="42" spans="2:12" ht="14.45" customHeight="1">
      <c r="B42" s="15"/>
      <c r="L42" s="15"/>
    </row>
    <row r="43" spans="2:12" ht="14.45" customHeight="1">
      <c r="B43" s="15"/>
      <c r="L43" s="15"/>
    </row>
    <row r="44" spans="2:12" ht="14.45" customHeight="1">
      <c r="B44" s="15"/>
      <c r="L44" s="15"/>
    </row>
    <row r="45" spans="2:12" ht="14.45" customHeight="1">
      <c r="B45" s="15"/>
      <c r="L45" s="15"/>
    </row>
    <row r="46" spans="2:12" ht="14.45" customHeight="1">
      <c r="B46" s="15"/>
      <c r="L46" s="15"/>
    </row>
    <row r="47" spans="2:12" ht="14.45" customHeight="1">
      <c r="B47" s="15"/>
      <c r="L47" s="15"/>
    </row>
    <row r="48" spans="2:12" ht="14.45" customHeight="1">
      <c r="B48" s="15"/>
      <c r="L48" s="15"/>
    </row>
    <row r="49" spans="2:12" ht="14.45" customHeight="1">
      <c r="B49" s="15"/>
      <c r="L49" s="15"/>
    </row>
    <row r="50" spans="2:12" s="1" customFormat="1" ht="14.45" customHeight="1">
      <c r="B50" s="24"/>
      <c r="D50" s="33" t="s">
        <v>43</v>
      </c>
      <c r="E50" s="34"/>
      <c r="F50" s="34"/>
      <c r="G50" s="33" t="s">
        <v>44</v>
      </c>
      <c r="H50" s="34"/>
      <c r="I50" s="34"/>
      <c r="J50" s="34"/>
      <c r="K50" s="34"/>
      <c r="L50" s="24"/>
    </row>
    <row r="51" spans="2:12" ht="11.25">
      <c r="B51" s="15"/>
      <c r="L51" s="15"/>
    </row>
    <row r="52" spans="2:12" ht="11.25">
      <c r="B52" s="15"/>
      <c r="L52" s="15"/>
    </row>
    <row r="53" spans="2:12" ht="11.25">
      <c r="B53" s="15"/>
      <c r="L53" s="15"/>
    </row>
    <row r="54" spans="2:12" ht="11.25">
      <c r="B54" s="15"/>
      <c r="L54" s="15"/>
    </row>
    <row r="55" spans="2:12" ht="11.25">
      <c r="B55" s="15"/>
      <c r="L55" s="15"/>
    </row>
    <row r="56" spans="2:12" ht="11.25">
      <c r="B56" s="15"/>
      <c r="L56" s="15"/>
    </row>
    <row r="57" spans="2:12" ht="11.25">
      <c r="B57" s="15"/>
      <c r="L57" s="15"/>
    </row>
    <row r="58" spans="2:12" ht="11.25">
      <c r="B58" s="15"/>
      <c r="L58" s="15"/>
    </row>
    <row r="59" spans="2:12" ht="11.25">
      <c r="B59" s="15"/>
      <c r="L59" s="15"/>
    </row>
    <row r="60" spans="2:12" ht="11.25">
      <c r="B60" s="15"/>
      <c r="L60" s="15"/>
    </row>
    <row r="61" spans="2:12" s="1" customFormat="1">
      <c r="B61" s="24"/>
      <c r="D61" s="35" t="s">
        <v>45</v>
      </c>
      <c r="E61" s="26"/>
      <c r="F61" s="91" t="s">
        <v>46</v>
      </c>
      <c r="G61" s="35" t="s">
        <v>45</v>
      </c>
      <c r="H61" s="26"/>
      <c r="I61" s="26"/>
      <c r="J61" s="92" t="s">
        <v>46</v>
      </c>
      <c r="K61" s="26"/>
      <c r="L61" s="24"/>
    </row>
    <row r="62" spans="2:12" ht="11.25">
      <c r="B62" s="15"/>
      <c r="L62" s="15"/>
    </row>
    <row r="63" spans="2:12" ht="11.25">
      <c r="B63" s="15"/>
      <c r="L63" s="15"/>
    </row>
    <row r="64" spans="2:12" ht="11.25">
      <c r="B64" s="15"/>
      <c r="L64" s="15"/>
    </row>
    <row r="65" spans="2:12" s="1" customFormat="1">
      <c r="B65" s="24"/>
      <c r="D65" s="33" t="s">
        <v>47</v>
      </c>
      <c r="E65" s="34"/>
      <c r="F65" s="34"/>
      <c r="G65" s="33" t="s">
        <v>48</v>
      </c>
      <c r="H65" s="34"/>
      <c r="I65" s="34"/>
      <c r="J65" s="34"/>
      <c r="K65" s="34"/>
      <c r="L65" s="24"/>
    </row>
    <row r="66" spans="2:12" ht="11.25">
      <c r="B66" s="15"/>
      <c r="L66" s="15"/>
    </row>
    <row r="67" spans="2:12" ht="11.25">
      <c r="B67" s="15"/>
      <c r="L67" s="15"/>
    </row>
    <row r="68" spans="2:12" ht="11.25">
      <c r="B68" s="15"/>
      <c r="L68" s="15"/>
    </row>
    <row r="69" spans="2:12" ht="11.25">
      <c r="B69" s="15"/>
      <c r="L69" s="15"/>
    </row>
    <row r="70" spans="2:12" ht="11.25">
      <c r="B70" s="15"/>
      <c r="L70" s="15"/>
    </row>
    <row r="71" spans="2:12" ht="11.25">
      <c r="B71" s="15"/>
      <c r="L71" s="15"/>
    </row>
    <row r="72" spans="2:12" ht="11.25">
      <c r="B72" s="15"/>
      <c r="L72" s="15"/>
    </row>
    <row r="73" spans="2:12" ht="11.25">
      <c r="B73" s="15"/>
      <c r="L73" s="15"/>
    </row>
    <row r="74" spans="2:12" ht="11.25">
      <c r="B74" s="15"/>
      <c r="L74" s="15"/>
    </row>
    <row r="75" spans="2:12" ht="11.25">
      <c r="B75" s="15"/>
      <c r="L75" s="15"/>
    </row>
    <row r="76" spans="2:12" s="1" customFormat="1">
      <c r="B76" s="24"/>
      <c r="D76" s="35" t="s">
        <v>45</v>
      </c>
      <c r="E76" s="26"/>
      <c r="F76" s="91" t="s">
        <v>46</v>
      </c>
      <c r="G76" s="35" t="s">
        <v>45</v>
      </c>
      <c r="H76" s="26"/>
      <c r="I76" s="26"/>
      <c r="J76" s="92" t="s">
        <v>46</v>
      </c>
      <c r="K76" s="26"/>
      <c r="L76" s="24"/>
    </row>
    <row r="77" spans="2:12" s="1" customFormat="1" ht="14.45" customHeight="1">
      <c r="B77" s="36"/>
      <c r="C77" s="37"/>
      <c r="D77" s="37"/>
      <c r="E77" s="37"/>
      <c r="F77" s="37"/>
      <c r="G77" s="37"/>
      <c r="H77" s="37"/>
      <c r="I77" s="37"/>
      <c r="J77" s="37"/>
      <c r="K77" s="37"/>
      <c r="L77" s="24"/>
    </row>
    <row r="81" spans="2:47" s="1" customFormat="1" ht="6.95" customHeight="1">
      <c r="B81" s="38"/>
      <c r="C81" s="39"/>
      <c r="D81" s="39"/>
      <c r="E81" s="39"/>
      <c r="F81" s="39"/>
      <c r="G81" s="39"/>
      <c r="H81" s="39"/>
      <c r="I81" s="39"/>
      <c r="J81" s="39"/>
      <c r="K81" s="39"/>
      <c r="L81" s="24"/>
    </row>
    <row r="82" spans="2:47" s="1" customFormat="1" ht="24.95" customHeight="1">
      <c r="B82" s="24"/>
      <c r="C82" s="16" t="s">
        <v>85</v>
      </c>
      <c r="L82" s="24"/>
    </row>
    <row r="83" spans="2:47" s="1" customFormat="1" ht="6.95" customHeight="1">
      <c r="B83" s="24"/>
      <c r="L83" s="24"/>
    </row>
    <row r="84" spans="2:47" s="1" customFormat="1" ht="12" customHeight="1">
      <c r="B84" s="24"/>
      <c r="C84" s="21" t="s">
        <v>14</v>
      </c>
      <c r="L84" s="24"/>
    </row>
    <row r="85" spans="2:47" s="1" customFormat="1" ht="16.5" customHeight="1">
      <c r="B85" s="24"/>
      <c r="E85" s="180" t="str">
        <f>E7</f>
        <v>předpokládaný objem prací - údržba</v>
      </c>
      <c r="F85" s="181"/>
      <c r="G85" s="181"/>
      <c r="H85" s="181"/>
      <c r="L85" s="24"/>
    </row>
    <row r="86" spans="2:47" s="1" customFormat="1" ht="12" customHeight="1">
      <c r="B86" s="24"/>
      <c r="C86" s="21" t="s">
        <v>83</v>
      </c>
      <c r="L86" s="24"/>
    </row>
    <row r="87" spans="2:47" s="1" customFormat="1" ht="16.5" customHeight="1">
      <c r="B87" s="24"/>
      <c r="E87" s="160" t="str">
        <f>E9</f>
        <v>2 - ÚRS</v>
      </c>
      <c r="F87" s="182"/>
      <c r="G87" s="182"/>
      <c r="H87" s="182"/>
      <c r="L87" s="24"/>
    </row>
    <row r="88" spans="2:47" s="1" customFormat="1" ht="6.95" customHeight="1">
      <c r="B88" s="24"/>
      <c r="L88" s="24"/>
    </row>
    <row r="89" spans="2:47" s="1" customFormat="1" ht="12" customHeight="1">
      <c r="B89" s="24"/>
      <c r="C89" s="21" t="s">
        <v>18</v>
      </c>
      <c r="F89" s="19" t="str">
        <f>F12</f>
        <v xml:space="preserve"> </v>
      </c>
      <c r="I89" s="21" t="s">
        <v>20</v>
      </c>
      <c r="J89" s="44" t="str">
        <f>IF(J12="","",J12)</f>
        <v>12. 3. 2024</v>
      </c>
      <c r="L89" s="24"/>
    </row>
    <row r="90" spans="2:47" s="1" customFormat="1" ht="6.95" customHeight="1">
      <c r="B90" s="24"/>
      <c r="L90" s="24"/>
    </row>
    <row r="91" spans="2:47" s="1" customFormat="1" ht="15.2" customHeight="1">
      <c r="B91" s="24"/>
      <c r="C91" s="21" t="s">
        <v>22</v>
      </c>
      <c r="F91" s="19" t="str">
        <f>E15</f>
        <v xml:space="preserve"> </v>
      </c>
      <c r="I91" s="21" t="s">
        <v>26</v>
      </c>
      <c r="J91" s="22" t="str">
        <f>E21</f>
        <v xml:space="preserve"> </v>
      </c>
      <c r="L91" s="24"/>
    </row>
    <row r="92" spans="2:47" s="1" customFormat="1" ht="15.2" customHeight="1">
      <c r="B92" s="24"/>
      <c r="C92" s="21" t="s">
        <v>25</v>
      </c>
      <c r="F92" s="19" t="str">
        <f>IF(E18="","",E18)</f>
        <v xml:space="preserve"> </v>
      </c>
      <c r="I92" s="21" t="s">
        <v>28</v>
      </c>
      <c r="J92" s="22" t="str">
        <f>E24</f>
        <v xml:space="preserve"> </v>
      </c>
      <c r="L92" s="24"/>
    </row>
    <row r="93" spans="2:47" s="1" customFormat="1" ht="10.35" customHeight="1">
      <c r="B93" s="24"/>
      <c r="L93" s="24"/>
    </row>
    <row r="94" spans="2:47" s="1" customFormat="1" ht="29.25" customHeight="1">
      <c r="B94" s="24"/>
      <c r="C94" s="93" t="s">
        <v>86</v>
      </c>
      <c r="D94" s="85"/>
      <c r="E94" s="85"/>
      <c r="F94" s="85"/>
      <c r="G94" s="85"/>
      <c r="H94" s="85"/>
      <c r="I94" s="85"/>
      <c r="J94" s="94" t="s">
        <v>87</v>
      </c>
      <c r="K94" s="85"/>
      <c r="L94" s="24"/>
    </row>
    <row r="95" spans="2:47" s="1" customFormat="1" ht="10.35" customHeight="1">
      <c r="B95" s="24"/>
      <c r="L95" s="24"/>
    </row>
    <row r="96" spans="2:47" s="1" customFormat="1" ht="22.9" customHeight="1">
      <c r="B96" s="24"/>
      <c r="C96" s="95" t="s">
        <v>88</v>
      </c>
      <c r="J96" s="58">
        <f>J117</f>
        <v>12544269.040000001</v>
      </c>
      <c r="L96" s="24"/>
      <c r="AU96" s="12" t="s">
        <v>89</v>
      </c>
    </row>
    <row r="97" spans="2:12" s="8" customFormat="1" ht="24.95" customHeight="1">
      <c r="B97" s="96"/>
      <c r="D97" s="97" t="s">
        <v>90</v>
      </c>
      <c r="E97" s="98"/>
      <c r="F97" s="98"/>
      <c r="G97" s="98"/>
      <c r="H97" s="98"/>
      <c r="I97" s="98"/>
      <c r="J97" s="99">
        <f>J118</f>
        <v>12544269.040000001</v>
      </c>
      <c r="L97" s="96"/>
    </row>
    <row r="98" spans="2:12" s="1" customFormat="1" ht="21.75" customHeight="1">
      <c r="B98" s="24"/>
      <c r="L98" s="24"/>
    </row>
    <row r="99" spans="2:12" s="1" customFormat="1" ht="6.95" customHeight="1">
      <c r="B99" s="36"/>
      <c r="C99" s="37"/>
      <c r="D99" s="37"/>
      <c r="E99" s="37"/>
      <c r="F99" s="37"/>
      <c r="G99" s="37"/>
      <c r="H99" s="37"/>
      <c r="I99" s="37"/>
      <c r="J99" s="37"/>
      <c r="K99" s="37"/>
      <c r="L99" s="24"/>
    </row>
    <row r="103" spans="2:12" s="1" customFormat="1" ht="6.95" customHeight="1">
      <c r="B103" s="38"/>
      <c r="C103" s="39"/>
      <c r="D103" s="39"/>
      <c r="E103" s="39"/>
      <c r="F103" s="39"/>
      <c r="G103" s="39"/>
      <c r="H103" s="39"/>
      <c r="I103" s="39"/>
      <c r="J103" s="39"/>
      <c r="K103" s="39"/>
      <c r="L103" s="24"/>
    </row>
    <row r="104" spans="2:12" s="1" customFormat="1" ht="24.95" customHeight="1">
      <c r="B104" s="24"/>
      <c r="C104" s="16" t="s">
        <v>91</v>
      </c>
      <c r="L104" s="24"/>
    </row>
    <row r="105" spans="2:12" s="1" customFormat="1" ht="6.95" customHeight="1">
      <c r="B105" s="24"/>
      <c r="L105" s="24"/>
    </row>
    <row r="106" spans="2:12" s="1" customFormat="1" ht="12" customHeight="1">
      <c r="B106" s="24"/>
      <c r="C106" s="21" t="s">
        <v>14</v>
      </c>
      <c r="L106" s="24"/>
    </row>
    <row r="107" spans="2:12" s="1" customFormat="1" ht="16.5" customHeight="1">
      <c r="B107" s="24"/>
      <c r="E107" s="180" t="str">
        <f>E7</f>
        <v>předpokládaný objem prací - údržba</v>
      </c>
      <c r="F107" s="181"/>
      <c r="G107" s="181"/>
      <c r="H107" s="181"/>
      <c r="L107" s="24"/>
    </row>
    <row r="108" spans="2:12" s="1" customFormat="1" ht="12" customHeight="1">
      <c r="B108" s="24"/>
      <c r="C108" s="21" t="s">
        <v>83</v>
      </c>
      <c r="L108" s="24"/>
    </row>
    <row r="109" spans="2:12" s="1" customFormat="1" ht="16.5" customHeight="1">
      <c r="B109" s="24"/>
      <c r="E109" s="160" t="str">
        <f>E9</f>
        <v>2 - ÚRS</v>
      </c>
      <c r="F109" s="182"/>
      <c r="G109" s="182"/>
      <c r="H109" s="182"/>
      <c r="L109" s="24"/>
    </row>
    <row r="110" spans="2:12" s="1" customFormat="1" ht="6.95" customHeight="1">
      <c r="B110" s="24"/>
      <c r="L110" s="24"/>
    </row>
    <row r="111" spans="2:12" s="1" customFormat="1" ht="12" customHeight="1">
      <c r="B111" s="24"/>
      <c r="C111" s="21" t="s">
        <v>18</v>
      </c>
      <c r="F111" s="19" t="str">
        <f>F12</f>
        <v xml:space="preserve"> </v>
      </c>
      <c r="I111" s="21" t="s">
        <v>20</v>
      </c>
      <c r="J111" s="44" t="str">
        <f>IF(J12="","",J12)</f>
        <v>12. 3. 2024</v>
      </c>
      <c r="L111" s="24"/>
    </row>
    <row r="112" spans="2:12" s="1" customFormat="1" ht="6.95" customHeight="1">
      <c r="B112" s="24"/>
      <c r="L112" s="24"/>
    </row>
    <row r="113" spans="2:65" s="1" customFormat="1" ht="15.2" customHeight="1">
      <c r="B113" s="24"/>
      <c r="C113" s="21" t="s">
        <v>22</v>
      </c>
      <c r="F113" s="19" t="str">
        <f>E15</f>
        <v xml:space="preserve"> </v>
      </c>
      <c r="I113" s="21" t="s">
        <v>26</v>
      </c>
      <c r="J113" s="22" t="str">
        <f>E21</f>
        <v xml:space="preserve"> </v>
      </c>
      <c r="L113" s="24"/>
    </row>
    <row r="114" spans="2:65" s="1" customFormat="1" ht="15.2" customHeight="1">
      <c r="B114" s="24"/>
      <c r="C114" s="21" t="s">
        <v>25</v>
      </c>
      <c r="F114" s="19" t="str">
        <f>IF(E18="","",E18)</f>
        <v xml:space="preserve"> </v>
      </c>
      <c r="I114" s="21" t="s">
        <v>28</v>
      </c>
      <c r="J114" s="22" t="str">
        <f>E24</f>
        <v xml:space="preserve"> </v>
      </c>
      <c r="L114" s="24"/>
    </row>
    <row r="115" spans="2:65" s="1" customFormat="1" ht="10.35" customHeight="1">
      <c r="B115" s="24"/>
      <c r="L115" s="24"/>
    </row>
    <row r="116" spans="2:65" s="9" customFormat="1" ht="29.25" customHeight="1">
      <c r="B116" s="100"/>
      <c r="C116" s="101" t="s">
        <v>92</v>
      </c>
      <c r="D116" s="102" t="s">
        <v>55</v>
      </c>
      <c r="E116" s="102" t="s">
        <v>51</v>
      </c>
      <c r="F116" s="102" t="s">
        <v>52</v>
      </c>
      <c r="G116" s="102" t="s">
        <v>93</v>
      </c>
      <c r="H116" s="102" t="s">
        <v>94</v>
      </c>
      <c r="I116" s="102" t="s">
        <v>95</v>
      </c>
      <c r="J116" s="102" t="s">
        <v>87</v>
      </c>
      <c r="K116" s="103" t="s">
        <v>96</v>
      </c>
      <c r="L116" s="100"/>
      <c r="M116" s="51" t="s">
        <v>1</v>
      </c>
      <c r="N116" s="52" t="s">
        <v>34</v>
      </c>
      <c r="O116" s="52" t="s">
        <v>97</v>
      </c>
      <c r="P116" s="52" t="s">
        <v>98</v>
      </c>
      <c r="Q116" s="52" t="s">
        <v>99</v>
      </c>
      <c r="R116" s="52" t="s">
        <v>100</v>
      </c>
      <c r="S116" s="52" t="s">
        <v>101</v>
      </c>
      <c r="T116" s="53" t="s">
        <v>102</v>
      </c>
    </row>
    <row r="117" spans="2:65" s="1" customFormat="1" ht="22.9" customHeight="1">
      <c r="B117" s="24"/>
      <c r="C117" s="56" t="s">
        <v>103</v>
      </c>
      <c r="J117" s="104">
        <f>BK117</f>
        <v>12544269.040000001</v>
      </c>
      <c r="L117" s="24"/>
      <c r="M117" s="54"/>
      <c r="N117" s="45"/>
      <c r="O117" s="45"/>
      <c r="P117" s="105">
        <f>P118</f>
        <v>17328.360105999996</v>
      </c>
      <c r="Q117" s="45"/>
      <c r="R117" s="105">
        <f>R118</f>
        <v>448.0364898499999</v>
      </c>
      <c r="S117" s="45"/>
      <c r="T117" s="106">
        <f>T118</f>
        <v>468.53949999999998</v>
      </c>
      <c r="AT117" s="12" t="s">
        <v>69</v>
      </c>
      <c r="AU117" s="12" t="s">
        <v>89</v>
      </c>
      <c r="BK117" s="107">
        <f>BK118</f>
        <v>12544269.040000001</v>
      </c>
    </row>
    <row r="118" spans="2:65" s="10" customFormat="1" ht="25.9" customHeight="1">
      <c r="B118" s="108"/>
      <c r="D118" s="109" t="s">
        <v>69</v>
      </c>
      <c r="E118" s="110" t="s">
        <v>104</v>
      </c>
      <c r="F118" s="110" t="s">
        <v>105</v>
      </c>
      <c r="J118" s="111">
        <f>BK118</f>
        <v>12544269.040000001</v>
      </c>
      <c r="L118" s="108"/>
      <c r="M118" s="112"/>
      <c r="P118" s="113">
        <f>SUM(P119:P321)</f>
        <v>17328.360105999996</v>
      </c>
      <c r="R118" s="113">
        <f>SUM(R119:R321)</f>
        <v>448.0364898499999</v>
      </c>
      <c r="T118" s="114">
        <f>SUM(T119:T321)</f>
        <v>468.53949999999998</v>
      </c>
      <c r="AR118" s="109" t="s">
        <v>106</v>
      </c>
      <c r="AT118" s="115" t="s">
        <v>69</v>
      </c>
      <c r="AU118" s="115" t="s">
        <v>70</v>
      </c>
      <c r="AY118" s="109" t="s">
        <v>107</v>
      </c>
      <c r="BK118" s="116">
        <f>SUM(BK119:BK321)</f>
        <v>12544269.040000001</v>
      </c>
    </row>
    <row r="119" spans="2:65" s="1" customFormat="1" ht="24.2" customHeight="1">
      <c r="B119" s="117"/>
      <c r="C119" s="133" t="s">
        <v>75</v>
      </c>
      <c r="D119" s="133" t="s">
        <v>125</v>
      </c>
      <c r="E119" s="134" t="s">
        <v>2594</v>
      </c>
      <c r="F119" s="135" t="s">
        <v>2595</v>
      </c>
      <c r="G119" s="136" t="s">
        <v>111</v>
      </c>
      <c r="H119" s="137">
        <v>385</v>
      </c>
      <c r="I119" s="138">
        <v>766</v>
      </c>
      <c r="J119" s="138">
        <f>ROUND(I119*H119,2)</f>
        <v>294910</v>
      </c>
      <c r="K119" s="135" t="s">
        <v>2596</v>
      </c>
      <c r="L119" s="139"/>
      <c r="M119" s="140" t="s">
        <v>1</v>
      </c>
      <c r="N119" s="141" t="s">
        <v>35</v>
      </c>
      <c r="O119" s="126">
        <v>0</v>
      </c>
      <c r="P119" s="126">
        <f>O119*H119</f>
        <v>0</v>
      </c>
      <c r="Q119" s="126">
        <v>6.6299999999999996E-3</v>
      </c>
      <c r="R119" s="126">
        <f>Q119*H119</f>
        <v>2.5525499999999997</v>
      </c>
      <c r="S119" s="126">
        <v>0</v>
      </c>
      <c r="T119" s="127">
        <f>S119*H119</f>
        <v>0</v>
      </c>
      <c r="AR119" s="128" t="s">
        <v>129</v>
      </c>
      <c r="AT119" s="128" t="s">
        <v>125</v>
      </c>
      <c r="AU119" s="128" t="s">
        <v>75</v>
      </c>
      <c r="AY119" s="12" t="s">
        <v>107</v>
      </c>
      <c r="BE119" s="129">
        <f>IF(N119="základní",J119,0)</f>
        <v>294910</v>
      </c>
      <c r="BF119" s="129">
        <f>IF(N119="snížená",J119,0)</f>
        <v>0</v>
      </c>
      <c r="BG119" s="129">
        <f>IF(N119="zákl. přenesená",J119,0)</f>
        <v>0</v>
      </c>
      <c r="BH119" s="129">
        <f>IF(N119="sníž. přenesená",J119,0)</f>
        <v>0</v>
      </c>
      <c r="BI119" s="129">
        <f>IF(N119="nulová",J119,0)</f>
        <v>0</v>
      </c>
      <c r="BJ119" s="12" t="s">
        <v>75</v>
      </c>
      <c r="BK119" s="129">
        <f>ROUND(I119*H119,2)</f>
        <v>294910</v>
      </c>
      <c r="BL119" s="12" t="s">
        <v>106</v>
      </c>
      <c r="BM119" s="128" t="s">
        <v>2597</v>
      </c>
    </row>
    <row r="120" spans="2:65" s="1" customFormat="1" ht="19.5">
      <c r="B120" s="24"/>
      <c r="D120" s="130" t="s">
        <v>114</v>
      </c>
      <c r="F120" s="131" t="s">
        <v>2595</v>
      </c>
      <c r="L120" s="24"/>
      <c r="M120" s="132"/>
      <c r="T120" s="48"/>
      <c r="AT120" s="12" t="s">
        <v>114</v>
      </c>
      <c r="AU120" s="12" t="s">
        <v>75</v>
      </c>
    </row>
    <row r="121" spans="2:65" s="1" customFormat="1" ht="16.5" customHeight="1">
      <c r="B121" s="117"/>
      <c r="C121" s="133" t="s">
        <v>79</v>
      </c>
      <c r="D121" s="133" t="s">
        <v>125</v>
      </c>
      <c r="E121" s="134" t="s">
        <v>2598</v>
      </c>
      <c r="F121" s="135" t="s">
        <v>2599</v>
      </c>
      <c r="G121" s="136" t="s">
        <v>111</v>
      </c>
      <c r="H121" s="137">
        <v>12</v>
      </c>
      <c r="I121" s="138">
        <v>185</v>
      </c>
      <c r="J121" s="138">
        <f>ROUND(I121*H121,2)</f>
        <v>2220</v>
      </c>
      <c r="K121" s="135" t="s">
        <v>2596</v>
      </c>
      <c r="L121" s="139"/>
      <c r="M121" s="140" t="s">
        <v>1</v>
      </c>
      <c r="N121" s="141" t="s">
        <v>35</v>
      </c>
      <c r="O121" s="126">
        <v>0</v>
      </c>
      <c r="P121" s="126">
        <f>O121*H121</f>
        <v>0</v>
      </c>
      <c r="Q121" s="126">
        <v>1.72E-3</v>
      </c>
      <c r="R121" s="126">
        <f>Q121*H121</f>
        <v>2.0639999999999999E-2</v>
      </c>
      <c r="S121" s="126">
        <v>0</v>
      </c>
      <c r="T121" s="127">
        <f>S121*H121</f>
        <v>0</v>
      </c>
      <c r="AR121" s="128" t="s">
        <v>129</v>
      </c>
      <c r="AT121" s="128" t="s">
        <v>125</v>
      </c>
      <c r="AU121" s="128" t="s">
        <v>75</v>
      </c>
      <c r="AY121" s="12" t="s">
        <v>107</v>
      </c>
      <c r="BE121" s="129">
        <f>IF(N121="základní",J121,0)</f>
        <v>2220</v>
      </c>
      <c r="BF121" s="129">
        <f>IF(N121="snížená",J121,0)</f>
        <v>0</v>
      </c>
      <c r="BG121" s="129">
        <f>IF(N121="zákl. přenesená",J121,0)</f>
        <v>0</v>
      </c>
      <c r="BH121" s="129">
        <f>IF(N121="sníž. přenesená",J121,0)</f>
        <v>0</v>
      </c>
      <c r="BI121" s="129">
        <f>IF(N121="nulová",J121,0)</f>
        <v>0</v>
      </c>
      <c r="BJ121" s="12" t="s">
        <v>75</v>
      </c>
      <c r="BK121" s="129">
        <f>ROUND(I121*H121,2)</f>
        <v>2220</v>
      </c>
      <c r="BL121" s="12" t="s">
        <v>106</v>
      </c>
      <c r="BM121" s="128" t="s">
        <v>2600</v>
      </c>
    </row>
    <row r="122" spans="2:65" s="1" customFormat="1" ht="11.25">
      <c r="B122" s="24"/>
      <c r="D122" s="130" t="s">
        <v>114</v>
      </c>
      <c r="F122" s="131" t="s">
        <v>2599</v>
      </c>
      <c r="L122" s="24"/>
      <c r="M122" s="132"/>
      <c r="T122" s="48"/>
      <c r="AT122" s="12" t="s">
        <v>114</v>
      </c>
      <c r="AU122" s="12" t="s">
        <v>75</v>
      </c>
    </row>
    <row r="123" spans="2:65" s="1" customFormat="1" ht="16.5" customHeight="1">
      <c r="B123" s="117"/>
      <c r="C123" s="133" t="s">
        <v>120</v>
      </c>
      <c r="D123" s="133" t="s">
        <v>125</v>
      </c>
      <c r="E123" s="134" t="s">
        <v>2601</v>
      </c>
      <c r="F123" s="135" t="s">
        <v>2602</v>
      </c>
      <c r="G123" s="136" t="s">
        <v>207</v>
      </c>
      <c r="H123" s="137">
        <v>10</v>
      </c>
      <c r="I123" s="138">
        <v>45.1</v>
      </c>
      <c r="J123" s="138">
        <f>ROUND(I123*H123,2)</f>
        <v>451</v>
      </c>
      <c r="K123" s="135" t="s">
        <v>2596</v>
      </c>
      <c r="L123" s="139"/>
      <c r="M123" s="140" t="s">
        <v>1</v>
      </c>
      <c r="N123" s="141" t="s">
        <v>35</v>
      </c>
      <c r="O123" s="126">
        <v>0</v>
      </c>
      <c r="P123" s="126">
        <f>O123*H123</f>
        <v>0</v>
      </c>
      <c r="Q123" s="126">
        <v>1E-3</v>
      </c>
      <c r="R123" s="126">
        <f>Q123*H123</f>
        <v>0.01</v>
      </c>
      <c r="S123" s="126">
        <v>0</v>
      </c>
      <c r="T123" s="127">
        <f>S123*H123</f>
        <v>0</v>
      </c>
      <c r="AR123" s="128" t="s">
        <v>129</v>
      </c>
      <c r="AT123" s="128" t="s">
        <v>125</v>
      </c>
      <c r="AU123" s="128" t="s">
        <v>75</v>
      </c>
      <c r="AY123" s="12" t="s">
        <v>107</v>
      </c>
      <c r="BE123" s="129">
        <f>IF(N123="základní",J123,0)</f>
        <v>451</v>
      </c>
      <c r="BF123" s="129">
        <f>IF(N123="snížená",J123,0)</f>
        <v>0</v>
      </c>
      <c r="BG123" s="129">
        <f>IF(N123="zákl. přenesená",J123,0)</f>
        <v>0</v>
      </c>
      <c r="BH123" s="129">
        <f>IF(N123="sníž. přenesená",J123,0)</f>
        <v>0</v>
      </c>
      <c r="BI123" s="129">
        <f>IF(N123="nulová",J123,0)</f>
        <v>0</v>
      </c>
      <c r="BJ123" s="12" t="s">
        <v>75</v>
      </c>
      <c r="BK123" s="129">
        <f>ROUND(I123*H123,2)</f>
        <v>451</v>
      </c>
      <c r="BL123" s="12" t="s">
        <v>106</v>
      </c>
      <c r="BM123" s="128" t="s">
        <v>2603</v>
      </c>
    </row>
    <row r="124" spans="2:65" s="1" customFormat="1" ht="11.25">
      <c r="B124" s="24"/>
      <c r="D124" s="130" t="s">
        <v>114</v>
      </c>
      <c r="F124" s="131" t="s">
        <v>2602</v>
      </c>
      <c r="L124" s="24"/>
      <c r="M124" s="132"/>
      <c r="T124" s="48"/>
      <c r="AT124" s="12" t="s">
        <v>114</v>
      </c>
      <c r="AU124" s="12" t="s">
        <v>75</v>
      </c>
    </row>
    <row r="125" spans="2:65" s="1" customFormat="1" ht="24.2" customHeight="1">
      <c r="B125" s="117"/>
      <c r="C125" s="133" t="s">
        <v>106</v>
      </c>
      <c r="D125" s="133" t="s">
        <v>125</v>
      </c>
      <c r="E125" s="134" t="s">
        <v>2604</v>
      </c>
      <c r="F125" s="135" t="s">
        <v>2605</v>
      </c>
      <c r="G125" s="136" t="s">
        <v>111</v>
      </c>
      <c r="H125" s="137">
        <v>60</v>
      </c>
      <c r="I125" s="138">
        <v>365</v>
      </c>
      <c r="J125" s="138">
        <f>ROUND(I125*H125,2)</f>
        <v>21900</v>
      </c>
      <c r="K125" s="135" t="s">
        <v>2596</v>
      </c>
      <c r="L125" s="139"/>
      <c r="M125" s="140" t="s">
        <v>1</v>
      </c>
      <c r="N125" s="141" t="s">
        <v>35</v>
      </c>
      <c r="O125" s="126">
        <v>0</v>
      </c>
      <c r="P125" s="126">
        <f>O125*H125</f>
        <v>0</v>
      </c>
      <c r="Q125" s="126">
        <v>3.1800000000000001E-3</v>
      </c>
      <c r="R125" s="126">
        <f>Q125*H125</f>
        <v>0.1908</v>
      </c>
      <c r="S125" s="126">
        <v>0</v>
      </c>
      <c r="T125" s="127">
        <f>S125*H125</f>
        <v>0</v>
      </c>
      <c r="AR125" s="128" t="s">
        <v>129</v>
      </c>
      <c r="AT125" s="128" t="s">
        <v>125</v>
      </c>
      <c r="AU125" s="128" t="s">
        <v>75</v>
      </c>
      <c r="AY125" s="12" t="s">
        <v>107</v>
      </c>
      <c r="BE125" s="129">
        <f>IF(N125="základní",J125,0)</f>
        <v>21900</v>
      </c>
      <c r="BF125" s="129">
        <f>IF(N125="snížená",J125,0)</f>
        <v>0</v>
      </c>
      <c r="BG125" s="129">
        <f>IF(N125="zákl. přenesená",J125,0)</f>
        <v>0</v>
      </c>
      <c r="BH125" s="129">
        <f>IF(N125="sníž. přenesená",J125,0)</f>
        <v>0</v>
      </c>
      <c r="BI125" s="129">
        <f>IF(N125="nulová",J125,0)</f>
        <v>0</v>
      </c>
      <c r="BJ125" s="12" t="s">
        <v>75</v>
      </c>
      <c r="BK125" s="129">
        <f>ROUND(I125*H125,2)</f>
        <v>21900</v>
      </c>
      <c r="BL125" s="12" t="s">
        <v>106</v>
      </c>
      <c r="BM125" s="128" t="s">
        <v>2606</v>
      </c>
    </row>
    <row r="126" spans="2:65" s="1" customFormat="1" ht="19.5">
      <c r="B126" s="24"/>
      <c r="D126" s="130" t="s">
        <v>114</v>
      </c>
      <c r="F126" s="131" t="s">
        <v>2605</v>
      </c>
      <c r="L126" s="24"/>
      <c r="M126" s="132"/>
      <c r="T126" s="48"/>
      <c r="AT126" s="12" t="s">
        <v>114</v>
      </c>
      <c r="AU126" s="12" t="s">
        <v>75</v>
      </c>
    </row>
    <row r="127" spans="2:65" s="1" customFormat="1" ht="16.5" customHeight="1">
      <c r="B127" s="117"/>
      <c r="C127" s="133" t="s">
        <v>131</v>
      </c>
      <c r="D127" s="133" t="s">
        <v>125</v>
      </c>
      <c r="E127" s="134" t="s">
        <v>2607</v>
      </c>
      <c r="F127" s="135" t="s">
        <v>2608</v>
      </c>
      <c r="G127" s="136" t="s">
        <v>111</v>
      </c>
      <c r="H127" s="137">
        <v>24</v>
      </c>
      <c r="I127" s="138">
        <v>201</v>
      </c>
      <c r="J127" s="138">
        <f>ROUND(I127*H127,2)</f>
        <v>4824</v>
      </c>
      <c r="K127" s="135" t="s">
        <v>2596</v>
      </c>
      <c r="L127" s="139"/>
      <c r="M127" s="140" t="s">
        <v>1</v>
      </c>
      <c r="N127" s="141" t="s">
        <v>35</v>
      </c>
      <c r="O127" s="126">
        <v>0</v>
      </c>
      <c r="P127" s="126">
        <f>O127*H127</f>
        <v>0</v>
      </c>
      <c r="Q127" s="126">
        <v>1.4499999999999999E-3</v>
      </c>
      <c r="R127" s="126">
        <f>Q127*H127</f>
        <v>3.4799999999999998E-2</v>
      </c>
      <c r="S127" s="126">
        <v>0</v>
      </c>
      <c r="T127" s="127">
        <f>S127*H127</f>
        <v>0</v>
      </c>
      <c r="AR127" s="128" t="s">
        <v>129</v>
      </c>
      <c r="AT127" s="128" t="s">
        <v>125</v>
      </c>
      <c r="AU127" s="128" t="s">
        <v>75</v>
      </c>
      <c r="AY127" s="12" t="s">
        <v>107</v>
      </c>
      <c r="BE127" s="129">
        <f>IF(N127="základní",J127,0)</f>
        <v>4824</v>
      </c>
      <c r="BF127" s="129">
        <f>IF(N127="snížená",J127,0)</f>
        <v>0</v>
      </c>
      <c r="BG127" s="129">
        <f>IF(N127="zákl. přenesená",J127,0)</f>
        <v>0</v>
      </c>
      <c r="BH127" s="129">
        <f>IF(N127="sníž. přenesená",J127,0)</f>
        <v>0</v>
      </c>
      <c r="BI127" s="129">
        <f>IF(N127="nulová",J127,0)</f>
        <v>0</v>
      </c>
      <c r="BJ127" s="12" t="s">
        <v>75</v>
      </c>
      <c r="BK127" s="129">
        <f>ROUND(I127*H127,2)</f>
        <v>4824</v>
      </c>
      <c r="BL127" s="12" t="s">
        <v>106</v>
      </c>
      <c r="BM127" s="128" t="s">
        <v>2609</v>
      </c>
    </row>
    <row r="128" spans="2:65" s="1" customFormat="1" ht="11.25">
      <c r="B128" s="24"/>
      <c r="D128" s="130" t="s">
        <v>114</v>
      </c>
      <c r="F128" s="131" t="s">
        <v>2608</v>
      </c>
      <c r="L128" s="24"/>
      <c r="M128" s="132"/>
      <c r="T128" s="48"/>
      <c r="AT128" s="12" t="s">
        <v>114</v>
      </c>
      <c r="AU128" s="12" t="s">
        <v>75</v>
      </c>
    </row>
    <row r="129" spans="2:65" s="1" customFormat="1" ht="49.15" customHeight="1">
      <c r="B129" s="117"/>
      <c r="C129" s="133" t="s">
        <v>135</v>
      </c>
      <c r="D129" s="133" t="s">
        <v>125</v>
      </c>
      <c r="E129" s="134" t="s">
        <v>2610</v>
      </c>
      <c r="F129" s="135" t="s">
        <v>2611</v>
      </c>
      <c r="G129" s="136" t="s">
        <v>202</v>
      </c>
      <c r="H129" s="137">
        <v>1.1659999999999999</v>
      </c>
      <c r="I129" s="138">
        <v>240</v>
      </c>
      <c r="J129" s="138">
        <f>ROUND(I129*H129,2)</f>
        <v>279.83999999999997</v>
      </c>
      <c r="K129" s="135" t="s">
        <v>2596</v>
      </c>
      <c r="L129" s="139"/>
      <c r="M129" s="140" t="s">
        <v>1</v>
      </c>
      <c r="N129" s="141" t="s">
        <v>35</v>
      </c>
      <c r="O129" s="126">
        <v>0</v>
      </c>
      <c r="P129" s="126">
        <f>O129*H129</f>
        <v>0</v>
      </c>
      <c r="Q129" s="126">
        <v>4.0000000000000001E-3</v>
      </c>
      <c r="R129" s="126">
        <f>Q129*H129</f>
        <v>4.6639999999999997E-3</v>
      </c>
      <c r="S129" s="126">
        <v>0</v>
      </c>
      <c r="T129" s="127">
        <f>S129*H129</f>
        <v>0</v>
      </c>
      <c r="AR129" s="128" t="s">
        <v>129</v>
      </c>
      <c r="AT129" s="128" t="s">
        <v>125</v>
      </c>
      <c r="AU129" s="128" t="s">
        <v>75</v>
      </c>
      <c r="AY129" s="12" t="s">
        <v>107</v>
      </c>
      <c r="BE129" s="129">
        <f>IF(N129="základní",J129,0)</f>
        <v>279.83999999999997</v>
      </c>
      <c r="BF129" s="129">
        <f>IF(N129="snížená",J129,0)</f>
        <v>0</v>
      </c>
      <c r="BG129" s="129">
        <f>IF(N129="zákl. přenesená",J129,0)</f>
        <v>0</v>
      </c>
      <c r="BH129" s="129">
        <f>IF(N129="sníž. přenesená",J129,0)</f>
        <v>0</v>
      </c>
      <c r="BI129" s="129">
        <f>IF(N129="nulová",J129,0)</f>
        <v>0</v>
      </c>
      <c r="BJ129" s="12" t="s">
        <v>75</v>
      </c>
      <c r="BK129" s="129">
        <f>ROUND(I129*H129,2)</f>
        <v>279.83999999999997</v>
      </c>
      <c r="BL129" s="12" t="s">
        <v>106</v>
      </c>
      <c r="BM129" s="128" t="s">
        <v>2612</v>
      </c>
    </row>
    <row r="130" spans="2:65" s="1" customFormat="1" ht="29.25">
      <c r="B130" s="24"/>
      <c r="D130" s="130" t="s">
        <v>114</v>
      </c>
      <c r="F130" s="131" t="s">
        <v>2611</v>
      </c>
      <c r="L130" s="24"/>
      <c r="M130" s="132"/>
      <c r="T130" s="48"/>
      <c r="AT130" s="12" t="s">
        <v>114</v>
      </c>
      <c r="AU130" s="12" t="s">
        <v>75</v>
      </c>
    </row>
    <row r="131" spans="2:65" s="1" customFormat="1" ht="37.9" customHeight="1">
      <c r="B131" s="117"/>
      <c r="C131" s="118" t="s">
        <v>139</v>
      </c>
      <c r="D131" s="118" t="s">
        <v>108</v>
      </c>
      <c r="E131" s="119" t="s">
        <v>2613</v>
      </c>
      <c r="F131" s="120" t="s">
        <v>2614</v>
      </c>
      <c r="G131" s="121" t="s">
        <v>202</v>
      </c>
      <c r="H131" s="122">
        <v>5</v>
      </c>
      <c r="I131" s="123">
        <v>59.4</v>
      </c>
      <c r="J131" s="123">
        <f>ROUND(I131*H131,2)</f>
        <v>297</v>
      </c>
      <c r="K131" s="120" t="s">
        <v>2596</v>
      </c>
      <c r="L131" s="24"/>
      <c r="M131" s="124" t="s">
        <v>1</v>
      </c>
      <c r="N131" s="125" t="s">
        <v>35</v>
      </c>
      <c r="O131" s="126">
        <v>0.17199999999999999</v>
      </c>
      <c r="P131" s="126">
        <f>O131*H131</f>
        <v>0.85999999999999988</v>
      </c>
      <c r="Q131" s="126">
        <v>0</v>
      </c>
      <c r="R131" s="126">
        <f>Q131*H131</f>
        <v>0</v>
      </c>
      <c r="S131" s="126">
        <v>0</v>
      </c>
      <c r="T131" s="127">
        <f>S131*H131</f>
        <v>0</v>
      </c>
      <c r="AR131" s="128" t="s">
        <v>106</v>
      </c>
      <c r="AT131" s="128" t="s">
        <v>108</v>
      </c>
      <c r="AU131" s="128" t="s">
        <v>75</v>
      </c>
      <c r="AY131" s="12" t="s">
        <v>107</v>
      </c>
      <c r="BE131" s="129">
        <f>IF(N131="základní",J131,0)</f>
        <v>297</v>
      </c>
      <c r="BF131" s="129">
        <f>IF(N131="snížená",J131,0)</f>
        <v>0</v>
      </c>
      <c r="BG131" s="129">
        <f>IF(N131="zákl. přenesená",J131,0)</f>
        <v>0</v>
      </c>
      <c r="BH131" s="129">
        <f>IF(N131="sníž. přenesená",J131,0)</f>
        <v>0</v>
      </c>
      <c r="BI131" s="129">
        <f>IF(N131="nulová",J131,0)</f>
        <v>0</v>
      </c>
      <c r="BJ131" s="12" t="s">
        <v>75</v>
      </c>
      <c r="BK131" s="129">
        <f>ROUND(I131*H131,2)</f>
        <v>297</v>
      </c>
      <c r="BL131" s="12" t="s">
        <v>106</v>
      </c>
      <c r="BM131" s="128" t="s">
        <v>2615</v>
      </c>
    </row>
    <row r="132" spans="2:65" s="1" customFormat="1" ht="29.25">
      <c r="B132" s="24"/>
      <c r="D132" s="130" t="s">
        <v>114</v>
      </c>
      <c r="F132" s="131" t="s">
        <v>2616</v>
      </c>
      <c r="L132" s="24"/>
      <c r="M132" s="132"/>
      <c r="T132" s="48"/>
      <c r="AT132" s="12" t="s">
        <v>114</v>
      </c>
      <c r="AU132" s="12" t="s">
        <v>75</v>
      </c>
    </row>
    <row r="133" spans="2:65" s="1" customFormat="1" ht="24.2" customHeight="1">
      <c r="B133" s="117"/>
      <c r="C133" s="118" t="s">
        <v>129</v>
      </c>
      <c r="D133" s="118" t="s">
        <v>108</v>
      </c>
      <c r="E133" s="119" t="s">
        <v>2617</v>
      </c>
      <c r="F133" s="120" t="s">
        <v>2618</v>
      </c>
      <c r="G133" s="121" t="s">
        <v>1292</v>
      </c>
      <c r="H133" s="122">
        <v>40</v>
      </c>
      <c r="I133" s="123">
        <v>1480</v>
      </c>
      <c r="J133" s="123">
        <f>ROUND(I133*H133,2)</f>
        <v>59200</v>
      </c>
      <c r="K133" s="120" t="s">
        <v>2596</v>
      </c>
      <c r="L133" s="24"/>
      <c r="M133" s="124" t="s">
        <v>1</v>
      </c>
      <c r="N133" s="125" t="s">
        <v>35</v>
      </c>
      <c r="O133" s="126">
        <v>3.99</v>
      </c>
      <c r="P133" s="126">
        <f>O133*H133</f>
        <v>159.60000000000002</v>
      </c>
      <c r="Q133" s="126">
        <v>0</v>
      </c>
      <c r="R133" s="126">
        <f>Q133*H133</f>
        <v>0</v>
      </c>
      <c r="S133" s="126">
        <v>1.8080000000000001</v>
      </c>
      <c r="T133" s="127">
        <f>S133*H133</f>
        <v>72.320000000000007</v>
      </c>
      <c r="AR133" s="128" t="s">
        <v>106</v>
      </c>
      <c r="AT133" s="128" t="s">
        <v>108</v>
      </c>
      <c r="AU133" s="128" t="s">
        <v>75</v>
      </c>
      <c r="AY133" s="12" t="s">
        <v>107</v>
      </c>
      <c r="BE133" s="129">
        <f>IF(N133="základní",J133,0)</f>
        <v>59200</v>
      </c>
      <c r="BF133" s="129">
        <f>IF(N133="snížená",J133,0)</f>
        <v>0</v>
      </c>
      <c r="BG133" s="129">
        <f>IF(N133="zákl. přenesená",J133,0)</f>
        <v>0</v>
      </c>
      <c r="BH133" s="129">
        <f>IF(N133="sníž. přenesená",J133,0)</f>
        <v>0</v>
      </c>
      <c r="BI133" s="129">
        <f>IF(N133="nulová",J133,0)</f>
        <v>0</v>
      </c>
      <c r="BJ133" s="12" t="s">
        <v>75</v>
      </c>
      <c r="BK133" s="129">
        <f>ROUND(I133*H133,2)</f>
        <v>59200</v>
      </c>
      <c r="BL133" s="12" t="s">
        <v>106</v>
      </c>
      <c r="BM133" s="128" t="s">
        <v>2619</v>
      </c>
    </row>
    <row r="134" spans="2:65" s="1" customFormat="1" ht="29.25">
      <c r="B134" s="24"/>
      <c r="D134" s="130" t="s">
        <v>114</v>
      </c>
      <c r="F134" s="131" t="s">
        <v>2620</v>
      </c>
      <c r="L134" s="24"/>
      <c r="M134" s="132"/>
      <c r="T134" s="48"/>
      <c r="AT134" s="12" t="s">
        <v>114</v>
      </c>
      <c r="AU134" s="12" t="s">
        <v>75</v>
      </c>
    </row>
    <row r="135" spans="2:65" s="1" customFormat="1" ht="33" customHeight="1">
      <c r="B135" s="117"/>
      <c r="C135" s="118" t="s">
        <v>146</v>
      </c>
      <c r="D135" s="118" t="s">
        <v>108</v>
      </c>
      <c r="E135" s="119" t="s">
        <v>2621</v>
      </c>
      <c r="F135" s="120" t="s">
        <v>2622</v>
      </c>
      <c r="G135" s="121" t="s">
        <v>1292</v>
      </c>
      <c r="H135" s="122">
        <v>0.5</v>
      </c>
      <c r="I135" s="123">
        <v>3550</v>
      </c>
      <c r="J135" s="123">
        <f>ROUND(I135*H135,2)</f>
        <v>1775</v>
      </c>
      <c r="K135" s="120" t="s">
        <v>2596</v>
      </c>
      <c r="L135" s="24"/>
      <c r="M135" s="124" t="s">
        <v>1</v>
      </c>
      <c r="N135" s="125" t="s">
        <v>35</v>
      </c>
      <c r="O135" s="126">
        <v>2.6379999999999999</v>
      </c>
      <c r="P135" s="126">
        <f>O135*H135</f>
        <v>1.319</v>
      </c>
      <c r="Q135" s="126">
        <v>0</v>
      </c>
      <c r="R135" s="126">
        <f>Q135*H135</f>
        <v>0</v>
      </c>
      <c r="S135" s="126">
        <v>0</v>
      </c>
      <c r="T135" s="127">
        <f>S135*H135</f>
        <v>0</v>
      </c>
      <c r="AR135" s="128" t="s">
        <v>106</v>
      </c>
      <c r="AT135" s="128" t="s">
        <v>108</v>
      </c>
      <c r="AU135" s="128" t="s">
        <v>75</v>
      </c>
      <c r="AY135" s="12" t="s">
        <v>107</v>
      </c>
      <c r="BE135" s="129">
        <f>IF(N135="základní",J135,0)</f>
        <v>1775</v>
      </c>
      <c r="BF135" s="129">
        <f>IF(N135="snížená",J135,0)</f>
        <v>0</v>
      </c>
      <c r="BG135" s="129">
        <f>IF(N135="zákl. přenesená",J135,0)</f>
        <v>0</v>
      </c>
      <c r="BH135" s="129">
        <f>IF(N135="sníž. přenesená",J135,0)</f>
        <v>0</v>
      </c>
      <c r="BI135" s="129">
        <f>IF(N135="nulová",J135,0)</f>
        <v>0</v>
      </c>
      <c r="BJ135" s="12" t="s">
        <v>75</v>
      </c>
      <c r="BK135" s="129">
        <f>ROUND(I135*H135,2)</f>
        <v>1775</v>
      </c>
      <c r="BL135" s="12" t="s">
        <v>106</v>
      </c>
      <c r="BM135" s="128" t="s">
        <v>2623</v>
      </c>
    </row>
    <row r="136" spans="2:65" s="1" customFormat="1" ht="39">
      <c r="B136" s="24"/>
      <c r="D136" s="130" t="s">
        <v>114</v>
      </c>
      <c r="F136" s="131" t="s">
        <v>2624</v>
      </c>
      <c r="L136" s="24"/>
      <c r="M136" s="132"/>
      <c r="T136" s="48"/>
      <c r="AT136" s="12" t="s">
        <v>114</v>
      </c>
      <c r="AU136" s="12" t="s">
        <v>75</v>
      </c>
    </row>
    <row r="137" spans="2:65" s="1" customFormat="1" ht="24.2" customHeight="1">
      <c r="B137" s="117"/>
      <c r="C137" s="118" t="s">
        <v>150</v>
      </c>
      <c r="D137" s="118" t="s">
        <v>108</v>
      </c>
      <c r="E137" s="119" t="s">
        <v>2625</v>
      </c>
      <c r="F137" s="120" t="s">
        <v>2626</v>
      </c>
      <c r="G137" s="121" t="s">
        <v>1292</v>
      </c>
      <c r="H137" s="122">
        <v>200.7</v>
      </c>
      <c r="I137" s="123">
        <v>1310</v>
      </c>
      <c r="J137" s="123">
        <f>ROUND(I137*H137,2)</f>
        <v>262917</v>
      </c>
      <c r="K137" s="120" t="s">
        <v>2596</v>
      </c>
      <c r="L137" s="24"/>
      <c r="M137" s="124" t="s">
        <v>1</v>
      </c>
      <c r="N137" s="125" t="s">
        <v>35</v>
      </c>
      <c r="O137" s="126">
        <v>3.8860000000000001</v>
      </c>
      <c r="P137" s="126">
        <f>O137*H137</f>
        <v>779.92020000000002</v>
      </c>
      <c r="Q137" s="126">
        <v>0</v>
      </c>
      <c r="R137" s="126">
        <f>Q137*H137</f>
        <v>0</v>
      </c>
      <c r="S137" s="126">
        <v>0</v>
      </c>
      <c r="T137" s="127">
        <f>S137*H137</f>
        <v>0</v>
      </c>
      <c r="AR137" s="128" t="s">
        <v>106</v>
      </c>
      <c r="AT137" s="128" t="s">
        <v>108</v>
      </c>
      <c r="AU137" s="128" t="s">
        <v>75</v>
      </c>
      <c r="AY137" s="12" t="s">
        <v>107</v>
      </c>
      <c r="BE137" s="129">
        <f>IF(N137="základní",J137,0)</f>
        <v>262917</v>
      </c>
      <c r="BF137" s="129">
        <f>IF(N137="snížená",J137,0)</f>
        <v>0</v>
      </c>
      <c r="BG137" s="129">
        <f>IF(N137="zákl. přenesená",J137,0)</f>
        <v>0</v>
      </c>
      <c r="BH137" s="129">
        <f>IF(N137="sníž. přenesená",J137,0)</f>
        <v>0</v>
      </c>
      <c r="BI137" s="129">
        <f>IF(N137="nulová",J137,0)</f>
        <v>0</v>
      </c>
      <c r="BJ137" s="12" t="s">
        <v>75</v>
      </c>
      <c r="BK137" s="129">
        <f>ROUND(I137*H137,2)</f>
        <v>262917</v>
      </c>
      <c r="BL137" s="12" t="s">
        <v>106</v>
      </c>
      <c r="BM137" s="128" t="s">
        <v>2627</v>
      </c>
    </row>
    <row r="138" spans="2:65" s="1" customFormat="1" ht="29.25">
      <c r="B138" s="24"/>
      <c r="D138" s="130" t="s">
        <v>114</v>
      </c>
      <c r="F138" s="131" t="s">
        <v>2628</v>
      </c>
      <c r="L138" s="24"/>
      <c r="M138" s="132"/>
      <c r="T138" s="48"/>
      <c r="AT138" s="12" t="s">
        <v>114</v>
      </c>
      <c r="AU138" s="12" t="s">
        <v>75</v>
      </c>
    </row>
    <row r="139" spans="2:65" s="1" customFormat="1" ht="24.2" customHeight="1">
      <c r="B139" s="117"/>
      <c r="C139" s="118" t="s">
        <v>155</v>
      </c>
      <c r="D139" s="118" t="s">
        <v>108</v>
      </c>
      <c r="E139" s="119" t="s">
        <v>2629</v>
      </c>
      <c r="F139" s="120" t="s">
        <v>2630</v>
      </c>
      <c r="G139" s="121" t="s">
        <v>1292</v>
      </c>
      <c r="H139" s="122">
        <v>15</v>
      </c>
      <c r="I139" s="123">
        <v>1510</v>
      </c>
      <c r="J139" s="123">
        <f>ROUND(I139*H139,2)</f>
        <v>22650</v>
      </c>
      <c r="K139" s="120" t="s">
        <v>2596</v>
      </c>
      <c r="L139" s="24"/>
      <c r="M139" s="124" t="s">
        <v>1</v>
      </c>
      <c r="N139" s="125" t="s">
        <v>35</v>
      </c>
      <c r="O139" s="126">
        <v>4.4870000000000001</v>
      </c>
      <c r="P139" s="126">
        <f>O139*H139</f>
        <v>67.305000000000007</v>
      </c>
      <c r="Q139" s="126">
        <v>0</v>
      </c>
      <c r="R139" s="126">
        <f>Q139*H139</f>
        <v>0</v>
      </c>
      <c r="S139" s="126">
        <v>0</v>
      </c>
      <c r="T139" s="127">
        <f>S139*H139</f>
        <v>0</v>
      </c>
      <c r="AR139" s="128" t="s">
        <v>106</v>
      </c>
      <c r="AT139" s="128" t="s">
        <v>108</v>
      </c>
      <c r="AU139" s="128" t="s">
        <v>75</v>
      </c>
      <c r="AY139" s="12" t="s">
        <v>107</v>
      </c>
      <c r="BE139" s="129">
        <f>IF(N139="základní",J139,0)</f>
        <v>22650</v>
      </c>
      <c r="BF139" s="129">
        <f>IF(N139="snížená",J139,0)</f>
        <v>0</v>
      </c>
      <c r="BG139" s="129">
        <f>IF(N139="zákl. přenesená",J139,0)</f>
        <v>0</v>
      </c>
      <c r="BH139" s="129">
        <f>IF(N139="sníž. přenesená",J139,0)</f>
        <v>0</v>
      </c>
      <c r="BI139" s="129">
        <f>IF(N139="nulová",J139,0)</f>
        <v>0</v>
      </c>
      <c r="BJ139" s="12" t="s">
        <v>75</v>
      </c>
      <c r="BK139" s="129">
        <f>ROUND(I139*H139,2)</f>
        <v>22650</v>
      </c>
      <c r="BL139" s="12" t="s">
        <v>106</v>
      </c>
      <c r="BM139" s="128" t="s">
        <v>2631</v>
      </c>
    </row>
    <row r="140" spans="2:65" s="1" customFormat="1" ht="19.5">
      <c r="B140" s="24"/>
      <c r="D140" s="130" t="s">
        <v>114</v>
      </c>
      <c r="F140" s="131" t="s">
        <v>2632</v>
      </c>
      <c r="L140" s="24"/>
      <c r="M140" s="132"/>
      <c r="T140" s="48"/>
      <c r="AT140" s="12" t="s">
        <v>114</v>
      </c>
      <c r="AU140" s="12" t="s">
        <v>75</v>
      </c>
    </row>
    <row r="141" spans="2:65" s="1" customFormat="1" ht="24.2" customHeight="1">
      <c r="B141" s="117"/>
      <c r="C141" s="118" t="s">
        <v>8</v>
      </c>
      <c r="D141" s="118" t="s">
        <v>108</v>
      </c>
      <c r="E141" s="119" t="s">
        <v>2633</v>
      </c>
      <c r="F141" s="120" t="s">
        <v>2634</v>
      </c>
      <c r="G141" s="121" t="s">
        <v>1292</v>
      </c>
      <c r="H141" s="122">
        <v>2</v>
      </c>
      <c r="I141" s="123">
        <v>2280</v>
      </c>
      <c r="J141" s="123">
        <f>ROUND(I141*H141,2)</f>
        <v>4560</v>
      </c>
      <c r="K141" s="120" t="s">
        <v>2596</v>
      </c>
      <c r="L141" s="24"/>
      <c r="M141" s="124" t="s">
        <v>1</v>
      </c>
      <c r="N141" s="125" t="s">
        <v>35</v>
      </c>
      <c r="O141" s="126">
        <v>6.6360000000000001</v>
      </c>
      <c r="P141" s="126">
        <f>O141*H141</f>
        <v>13.272</v>
      </c>
      <c r="Q141" s="126">
        <v>0</v>
      </c>
      <c r="R141" s="126">
        <f>Q141*H141</f>
        <v>0</v>
      </c>
      <c r="S141" s="126">
        <v>0</v>
      </c>
      <c r="T141" s="127">
        <f>S141*H141</f>
        <v>0</v>
      </c>
      <c r="AR141" s="128" t="s">
        <v>106</v>
      </c>
      <c r="AT141" s="128" t="s">
        <v>108</v>
      </c>
      <c r="AU141" s="128" t="s">
        <v>75</v>
      </c>
      <c r="AY141" s="12" t="s">
        <v>107</v>
      </c>
      <c r="BE141" s="129">
        <f>IF(N141="základní",J141,0)</f>
        <v>4560</v>
      </c>
      <c r="BF141" s="129">
        <f>IF(N141="snížená",J141,0)</f>
        <v>0</v>
      </c>
      <c r="BG141" s="129">
        <f>IF(N141="zákl. přenesená",J141,0)</f>
        <v>0</v>
      </c>
      <c r="BH141" s="129">
        <f>IF(N141="sníž. přenesená",J141,0)</f>
        <v>0</v>
      </c>
      <c r="BI141" s="129">
        <f>IF(N141="nulová",J141,0)</f>
        <v>0</v>
      </c>
      <c r="BJ141" s="12" t="s">
        <v>75</v>
      </c>
      <c r="BK141" s="129">
        <f>ROUND(I141*H141,2)</f>
        <v>4560</v>
      </c>
      <c r="BL141" s="12" t="s">
        <v>106</v>
      </c>
      <c r="BM141" s="128" t="s">
        <v>2635</v>
      </c>
    </row>
    <row r="142" spans="2:65" s="1" customFormat="1" ht="19.5">
      <c r="B142" s="24"/>
      <c r="D142" s="130" t="s">
        <v>114</v>
      </c>
      <c r="F142" s="131" t="s">
        <v>2636</v>
      </c>
      <c r="L142" s="24"/>
      <c r="M142" s="132"/>
      <c r="T142" s="48"/>
      <c r="AT142" s="12" t="s">
        <v>114</v>
      </c>
      <c r="AU142" s="12" t="s">
        <v>75</v>
      </c>
    </row>
    <row r="143" spans="2:65" s="1" customFormat="1" ht="37.9" customHeight="1">
      <c r="B143" s="117"/>
      <c r="C143" s="118" t="s">
        <v>164</v>
      </c>
      <c r="D143" s="118" t="s">
        <v>108</v>
      </c>
      <c r="E143" s="119" t="s">
        <v>2637</v>
      </c>
      <c r="F143" s="120" t="s">
        <v>2638</v>
      </c>
      <c r="G143" s="121" t="s">
        <v>1292</v>
      </c>
      <c r="H143" s="122">
        <v>300</v>
      </c>
      <c r="I143" s="123">
        <v>2040</v>
      </c>
      <c r="J143" s="123">
        <f>ROUND(I143*H143,2)</f>
        <v>612000</v>
      </c>
      <c r="K143" s="120" t="s">
        <v>2596</v>
      </c>
      <c r="L143" s="24"/>
      <c r="M143" s="124" t="s">
        <v>1</v>
      </c>
      <c r="N143" s="125" t="s">
        <v>35</v>
      </c>
      <c r="O143" s="126">
        <v>6.0590000000000002</v>
      </c>
      <c r="P143" s="126">
        <f>O143*H143</f>
        <v>1817.7</v>
      </c>
      <c r="Q143" s="126">
        <v>0</v>
      </c>
      <c r="R143" s="126">
        <f>Q143*H143</f>
        <v>0</v>
      </c>
      <c r="S143" s="126">
        <v>0</v>
      </c>
      <c r="T143" s="127">
        <f>S143*H143</f>
        <v>0</v>
      </c>
      <c r="AR143" s="128" t="s">
        <v>106</v>
      </c>
      <c r="AT143" s="128" t="s">
        <v>108</v>
      </c>
      <c r="AU143" s="128" t="s">
        <v>75</v>
      </c>
      <c r="AY143" s="12" t="s">
        <v>107</v>
      </c>
      <c r="BE143" s="129">
        <f>IF(N143="základní",J143,0)</f>
        <v>612000</v>
      </c>
      <c r="BF143" s="129">
        <f>IF(N143="snížená",J143,0)</f>
        <v>0</v>
      </c>
      <c r="BG143" s="129">
        <f>IF(N143="zákl. přenesená",J143,0)</f>
        <v>0</v>
      </c>
      <c r="BH143" s="129">
        <f>IF(N143="sníž. přenesená",J143,0)</f>
        <v>0</v>
      </c>
      <c r="BI143" s="129">
        <f>IF(N143="nulová",J143,0)</f>
        <v>0</v>
      </c>
      <c r="BJ143" s="12" t="s">
        <v>75</v>
      </c>
      <c r="BK143" s="129">
        <f>ROUND(I143*H143,2)</f>
        <v>612000</v>
      </c>
      <c r="BL143" s="12" t="s">
        <v>106</v>
      </c>
      <c r="BM143" s="128" t="s">
        <v>2639</v>
      </c>
    </row>
    <row r="144" spans="2:65" s="1" customFormat="1" ht="29.25">
      <c r="B144" s="24"/>
      <c r="D144" s="130" t="s">
        <v>114</v>
      </c>
      <c r="F144" s="131" t="s">
        <v>2640</v>
      </c>
      <c r="L144" s="24"/>
      <c r="M144" s="132"/>
      <c r="T144" s="48"/>
      <c r="AT144" s="12" t="s">
        <v>114</v>
      </c>
      <c r="AU144" s="12" t="s">
        <v>75</v>
      </c>
    </row>
    <row r="145" spans="2:65" s="1" customFormat="1" ht="33" customHeight="1">
      <c r="B145" s="117"/>
      <c r="C145" s="118" t="s">
        <v>169</v>
      </c>
      <c r="D145" s="118" t="s">
        <v>108</v>
      </c>
      <c r="E145" s="119" t="s">
        <v>2641</v>
      </c>
      <c r="F145" s="120" t="s">
        <v>2642</v>
      </c>
      <c r="G145" s="121" t="s">
        <v>1292</v>
      </c>
      <c r="H145" s="122">
        <v>23.626000000000001</v>
      </c>
      <c r="I145" s="123">
        <v>1890</v>
      </c>
      <c r="J145" s="123">
        <f>ROUND(I145*H145,2)</f>
        <v>44653.14</v>
      </c>
      <c r="K145" s="120" t="s">
        <v>2596</v>
      </c>
      <c r="L145" s="24"/>
      <c r="M145" s="124" t="s">
        <v>1</v>
      </c>
      <c r="N145" s="125" t="s">
        <v>35</v>
      </c>
      <c r="O145" s="126">
        <v>5.6189999999999998</v>
      </c>
      <c r="P145" s="126">
        <f>O145*H145</f>
        <v>132.75449399999999</v>
      </c>
      <c r="Q145" s="126">
        <v>0</v>
      </c>
      <c r="R145" s="126">
        <f>Q145*H145</f>
        <v>0</v>
      </c>
      <c r="S145" s="126">
        <v>0</v>
      </c>
      <c r="T145" s="127">
        <f>S145*H145</f>
        <v>0</v>
      </c>
      <c r="AR145" s="128" t="s">
        <v>106</v>
      </c>
      <c r="AT145" s="128" t="s">
        <v>108</v>
      </c>
      <c r="AU145" s="128" t="s">
        <v>75</v>
      </c>
      <c r="AY145" s="12" t="s">
        <v>107</v>
      </c>
      <c r="BE145" s="129">
        <f>IF(N145="základní",J145,0)</f>
        <v>44653.14</v>
      </c>
      <c r="BF145" s="129">
        <f>IF(N145="snížená",J145,0)</f>
        <v>0</v>
      </c>
      <c r="BG145" s="129">
        <f>IF(N145="zákl. přenesená",J145,0)</f>
        <v>0</v>
      </c>
      <c r="BH145" s="129">
        <f>IF(N145="sníž. přenesená",J145,0)</f>
        <v>0</v>
      </c>
      <c r="BI145" s="129">
        <f>IF(N145="nulová",J145,0)</f>
        <v>0</v>
      </c>
      <c r="BJ145" s="12" t="s">
        <v>75</v>
      </c>
      <c r="BK145" s="129">
        <f>ROUND(I145*H145,2)</f>
        <v>44653.14</v>
      </c>
      <c r="BL145" s="12" t="s">
        <v>106</v>
      </c>
      <c r="BM145" s="128" t="s">
        <v>2643</v>
      </c>
    </row>
    <row r="146" spans="2:65" s="1" customFormat="1" ht="29.25">
      <c r="B146" s="24"/>
      <c r="D146" s="130" t="s">
        <v>114</v>
      </c>
      <c r="F146" s="131" t="s">
        <v>2644</v>
      </c>
      <c r="L146" s="24"/>
      <c r="M146" s="132"/>
      <c r="T146" s="48"/>
      <c r="AT146" s="12" t="s">
        <v>114</v>
      </c>
      <c r="AU146" s="12" t="s">
        <v>75</v>
      </c>
    </row>
    <row r="147" spans="2:65" s="1" customFormat="1" ht="33" customHeight="1">
      <c r="B147" s="117"/>
      <c r="C147" s="118" t="s">
        <v>174</v>
      </c>
      <c r="D147" s="118" t="s">
        <v>108</v>
      </c>
      <c r="E147" s="119" t="s">
        <v>2645</v>
      </c>
      <c r="F147" s="120" t="s">
        <v>2646</v>
      </c>
      <c r="G147" s="121" t="s">
        <v>1292</v>
      </c>
      <c r="H147" s="122">
        <v>85</v>
      </c>
      <c r="I147" s="123">
        <v>1620</v>
      </c>
      <c r="J147" s="123">
        <f>ROUND(I147*H147,2)</f>
        <v>137700</v>
      </c>
      <c r="K147" s="120" t="s">
        <v>2596</v>
      </c>
      <c r="L147" s="24"/>
      <c r="M147" s="124" t="s">
        <v>1</v>
      </c>
      <c r="N147" s="125" t="s">
        <v>35</v>
      </c>
      <c r="O147" s="126">
        <v>4.7990000000000004</v>
      </c>
      <c r="P147" s="126">
        <f>O147*H147</f>
        <v>407.91500000000002</v>
      </c>
      <c r="Q147" s="126">
        <v>0</v>
      </c>
      <c r="R147" s="126">
        <f>Q147*H147</f>
        <v>0</v>
      </c>
      <c r="S147" s="126">
        <v>0</v>
      </c>
      <c r="T147" s="127">
        <f>S147*H147</f>
        <v>0</v>
      </c>
      <c r="AR147" s="128" t="s">
        <v>106</v>
      </c>
      <c r="AT147" s="128" t="s">
        <v>108</v>
      </c>
      <c r="AU147" s="128" t="s">
        <v>75</v>
      </c>
      <c r="AY147" s="12" t="s">
        <v>107</v>
      </c>
      <c r="BE147" s="129">
        <f>IF(N147="základní",J147,0)</f>
        <v>137700</v>
      </c>
      <c r="BF147" s="129">
        <f>IF(N147="snížená",J147,0)</f>
        <v>0</v>
      </c>
      <c r="BG147" s="129">
        <f>IF(N147="zákl. přenesená",J147,0)</f>
        <v>0</v>
      </c>
      <c r="BH147" s="129">
        <f>IF(N147="sníž. přenesená",J147,0)</f>
        <v>0</v>
      </c>
      <c r="BI147" s="129">
        <f>IF(N147="nulová",J147,0)</f>
        <v>0</v>
      </c>
      <c r="BJ147" s="12" t="s">
        <v>75</v>
      </c>
      <c r="BK147" s="129">
        <f>ROUND(I147*H147,2)</f>
        <v>137700</v>
      </c>
      <c r="BL147" s="12" t="s">
        <v>106</v>
      </c>
      <c r="BM147" s="128" t="s">
        <v>2647</v>
      </c>
    </row>
    <row r="148" spans="2:65" s="1" customFormat="1" ht="29.25">
      <c r="B148" s="24"/>
      <c r="D148" s="130" t="s">
        <v>114</v>
      </c>
      <c r="F148" s="131" t="s">
        <v>2648</v>
      </c>
      <c r="L148" s="24"/>
      <c r="M148" s="132"/>
      <c r="T148" s="48"/>
      <c r="AT148" s="12" t="s">
        <v>114</v>
      </c>
      <c r="AU148" s="12" t="s">
        <v>75</v>
      </c>
    </row>
    <row r="149" spans="2:65" s="1" customFormat="1" ht="24.2" customHeight="1">
      <c r="B149" s="117"/>
      <c r="C149" s="118" t="s">
        <v>179</v>
      </c>
      <c r="D149" s="118" t="s">
        <v>108</v>
      </c>
      <c r="E149" s="119" t="s">
        <v>2649</v>
      </c>
      <c r="F149" s="120" t="s">
        <v>2650</v>
      </c>
      <c r="G149" s="121" t="s">
        <v>2468</v>
      </c>
      <c r="H149" s="122">
        <v>361.26</v>
      </c>
      <c r="I149" s="123">
        <v>1700</v>
      </c>
      <c r="J149" s="123">
        <f>ROUND(I149*H149,2)</f>
        <v>614142</v>
      </c>
      <c r="K149" s="120" t="s">
        <v>2596</v>
      </c>
      <c r="L149" s="24"/>
      <c r="M149" s="124" t="s">
        <v>1</v>
      </c>
      <c r="N149" s="125" t="s">
        <v>35</v>
      </c>
      <c r="O149" s="126">
        <v>0</v>
      </c>
      <c r="P149" s="126">
        <f>O149*H149</f>
        <v>0</v>
      </c>
      <c r="Q149" s="126">
        <v>0</v>
      </c>
      <c r="R149" s="126">
        <f>Q149*H149</f>
        <v>0</v>
      </c>
      <c r="S149" s="126">
        <v>0</v>
      </c>
      <c r="T149" s="127">
        <f>S149*H149</f>
        <v>0</v>
      </c>
      <c r="AR149" s="128" t="s">
        <v>106</v>
      </c>
      <c r="AT149" s="128" t="s">
        <v>108</v>
      </c>
      <c r="AU149" s="128" t="s">
        <v>75</v>
      </c>
      <c r="AY149" s="12" t="s">
        <v>107</v>
      </c>
      <c r="BE149" s="129">
        <f>IF(N149="základní",J149,0)</f>
        <v>614142</v>
      </c>
      <c r="BF149" s="129">
        <f>IF(N149="snížená",J149,0)</f>
        <v>0</v>
      </c>
      <c r="BG149" s="129">
        <f>IF(N149="zákl. přenesená",J149,0)</f>
        <v>0</v>
      </c>
      <c r="BH149" s="129">
        <f>IF(N149="sníž. přenesená",J149,0)</f>
        <v>0</v>
      </c>
      <c r="BI149" s="129">
        <f>IF(N149="nulová",J149,0)</f>
        <v>0</v>
      </c>
      <c r="BJ149" s="12" t="s">
        <v>75</v>
      </c>
      <c r="BK149" s="129">
        <f>ROUND(I149*H149,2)</f>
        <v>614142</v>
      </c>
      <c r="BL149" s="12" t="s">
        <v>106</v>
      </c>
      <c r="BM149" s="128" t="s">
        <v>2651</v>
      </c>
    </row>
    <row r="150" spans="2:65" s="1" customFormat="1" ht="29.25">
      <c r="B150" s="24"/>
      <c r="D150" s="130" t="s">
        <v>114</v>
      </c>
      <c r="F150" s="131" t="s">
        <v>2652</v>
      </c>
      <c r="L150" s="24"/>
      <c r="M150" s="132"/>
      <c r="T150" s="48"/>
      <c r="AT150" s="12" t="s">
        <v>114</v>
      </c>
      <c r="AU150" s="12" t="s">
        <v>75</v>
      </c>
    </row>
    <row r="151" spans="2:65" s="1" customFormat="1" ht="24.2" customHeight="1">
      <c r="B151" s="117"/>
      <c r="C151" s="118" t="s">
        <v>184</v>
      </c>
      <c r="D151" s="118" t="s">
        <v>108</v>
      </c>
      <c r="E151" s="119" t="s">
        <v>2653</v>
      </c>
      <c r="F151" s="120" t="s">
        <v>2654</v>
      </c>
      <c r="G151" s="121" t="s">
        <v>1292</v>
      </c>
      <c r="H151" s="122">
        <v>400</v>
      </c>
      <c r="I151" s="123">
        <v>255</v>
      </c>
      <c r="J151" s="123">
        <f>ROUND(I151*H151,2)</f>
        <v>102000</v>
      </c>
      <c r="K151" s="120" t="s">
        <v>2596</v>
      </c>
      <c r="L151" s="24"/>
      <c r="M151" s="124" t="s">
        <v>1</v>
      </c>
      <c r="N151" s="125" t="s">
        <v>35</v>
      </c>
      <c r="O151" s="126">
        <v>0.63200000000000001</v>
      </c>
      <c r="P151" s="126">
        <f>O151*H151</f>
        <v>252.8</v>
      </c>
      <c r="Q151" s="126">
        <v>0</v>
      </c>
      <c r="R151" s="126">
        <f>Q151*H151</f>
        <v>0</v>
      </c>
      <c r="S151" s="126">
        <v>0</v>
      </c>
      <c r="T151" s="127">
        <f>S151*H151</f>
        <v>0</v>
      </c>
      <c r="AR151" s="128" t="s">
        <v>106</v>
      </c>
      <c r="AT151" s="128" t="s">
        <v>108</v>
      </c>
      <c r="AU151" s="128" t="s">
        <v>75</v>
      </c>
      <c r="AY151" s="12" t="s">
        <v>107</v>
      </c>
      <c r="BE151" s="129">
        <f>IF(N151="základní",J151,0)</f>
        <v>102000</v>
      </c>
      <c r="BF151" s="129">
        <f>IF(N151="snížená",J151,0)</f>
        <v>0</v>
      </c>
      <c r="BG151" s="129">
        <f>IF(N151="zákl. přenesená",J151,0)</f>
        <v>0</v>
      </c>
      <c r="BH151" s="129">
        <f>IF(N151="sníž. přenesená",J151,0)</f>
        <v>0</v>
      </c>
      <c r="BI151" s="129">
        <f>IF(N151="nulová",J151,0)</f>
        <v>0</v>
      </c>
      <c r="BJ151" s="12" t="s">
        <v>75</v>
      </c>
      <c r="BK151" s="129">
        <f>ROUND(I151*H151,2)</f>
        <v>102000</v>
      </c>
      <c r="BL151" s="12" t="s">
        <v>106</v>
      </c>
      <c r="BM151" s="128" t="s">
        <v>2655</v>
      </c>
    </row>
    <row r="152" spans="2:65" s="1" customFormat="1" ht="29.25">
      <c r="B152" s="24"/>
      <c r="D152" s="130" t="s">
        <v>114</v>
      </c>
      <c r="F152" s="131" t="s">
        <v>2656</v>
      </c>
      <c r="L152" s="24"/>
      <c r="M152" s="132"/>
      <c r="T152" s="48"/>
      <c r="AT152" s="12" t="s">
        <v>114</v>
      </c>
      <c r="AU152" s="12" t="s">
        <v>75</v>
      </c>
    </row>
    <row r="153" spans="2:65" s="1" customFormat="1" ht="24.2" customHeight="1">
      <c r="B153" s="117"/>
      <c r="C153" s="118" t="s">
        <v>189</v>
      </c>
      <c r="D153" s="118" t="s">
        <v>108</v>
      </c>
      <c r="E153" s="119" t="s">
        <v>2657</v>
      </c>
      <c r="F153" s="120" t="s">
        <v>2658</v>
      </c>
      <c r="G153" s="121" t="s">
        <v>202</v>
      </c>
      <c r="H153" s="122">
        <v>14</v>
      </c>
      <c r="I153" s="123">
        <v>33.700000000000003</v>
      </c>
      <c r="J153" s="123">
        <f>ROUND(I153*H153,2)</f>
        <v>471.8</v>
      </c>
      <c r="K153" s="120" t="s">
        <v>2596</v>
      </c>
      <c r="L153" s="24"/>
      <c r="M153" s="124" t="s">
        <v>1</v>
      </c>
      <c r="N153" s="125" t="s">
        <v>35</v>
      </c>
      <c r="O153" s="126">
        <v>0.1</v>
      </c>
      <c r="P153" s="126">
        <f>O153*H153</f>
        <v>1.4000000000000001</v>
      </c>
      <c r="Q153" s="126">
        <v>0</v>
      </c>
      <c r="R153" s="126">
        <f>Q153*H153</f>
        <v>0</v>
      </c>
      <c r="S153" s="126">
        <v>0</v>
      </c>
      <c r="T153" s="127">
        <f>S153*H153</f>
        <v>0</v>
      </c>
      <c r="AR153" s="128" t="s">
        <v>106</v>
      </c>
      <c r="AT153" s="128" t="s">
        <v>108</v>
      </c>
      <c r="AU153" s="128" t="s">
        <v>75</v>
      </c>
      <c r="AY153" s="12" t="s">
        <v>107</v>
      </c>
      <c r="BE153" s="129">
        <f>IF(N153="základní",J153,0)</f>
        <v>471.8</v>
      </c>
      <c r="BF153" s="129">
        <f>IF(N153="snížená",J153,0)</f>
        <v>0</v>
      </c>
      <c r="BG153" s="129">
        <f>IF(N153="zákl. přenesená",J153,0)</f>
        <v>0</v>
      </c>
      <c r="BH153" s="129">
        <f>IF(N153="sníž. přenesená",J153,0)</f>
        <v>0</v>
      </c>
      <c r="BI153" s="129">
        <f>IF(N153="nulová",J153,0)</f>
        <v>0</v>
      </c>
      <c r="BJ153" s="12" t="s">
        <v>75</v>
      </c>
      <c r="BK153" s="129">
        <f>ROUND(I153*H153,2)</f>
        <v>471.8</v>
      </c>
      <c r="BL153" s="12" t="s">
        <v>106</v>
      </c>
      <c r="BM153" s="128" t="s">
        <v>2659</v>
      </c>
    </row>
    <row r="154" spans="2:65" s="1" customFormat="1" ht="19.5">
      <c r="B154" s="24"/>
      <c r="D154" s="130" t="s">
        <v>114</v>
      </c>
      <c r="F154" s="131" t="s">
        <v>2660</v>
      </c>
      <c r="L154" s="24"/>
      <c r="M154" s="132"/>
      <c r="T154" s="48"/>
      <c r="AT154" s="12" t="s">
        <v>114</v>
      </c>
      <c r="AU154" s="12" t="s">
        <v>75</v>
      </c>
    </row>
    <row r="155" spans="2:65" s="1" customFormat="1" ht="24.2" customHeight="1">
      <c r="B155" s="117"/>
      <c r="C155" s="118" t="s">
        <v>194</v>
      </c>
      <c r="D155" s="118" t="s">
        <v>108</v>
      </c>
      <c r="E155" s="119" t="s">
        <v>2661</v>
      </c>
      <c r="F155" s="120" t="s">
        <v>2662</v>
      </c>
      <c r="G155" s="121" t="s">
        <v>202</v>
      </c>
      <c r="H155" s="122">
        <v>950</v>
      </c>
      <c r="I155" s="123">
        <v>25.3</v>
      </c>
      <c r="J155" s="123">
        <f>ROUND(I155*H155,2)</f>
        <v>24035</v>
      </c>
      <c r="K155" s="120" t="s">
        <v>2596</v>
      </c>
      <c r="L155" s="24"/>
      <c r="M155" s="124" t="s">
        <v>1</v>
      </c>
      <c r="N155" s="125" t="s">
        <v>35</v>
      </c>
      <c r="O155" s="126">
        <v>2.5000000000000001E-2</v>
      </c>
      <c r="P155" s="126">
        <f>O155*H155</f>
        <v>23.75</v>
      </c>
      <c r="Q155" s="126">
        <v>0</v>
      </c>
      <c r="R155" s="126">
        <f>Q155*H155</f>
        <v>0</v>
      </c>
      <c r="S155" s="126">
        <v>0</v>
      </c>
      <c r="T155" s="127">
        <f>S155*H155</f>
        <v>0</v>
      </c>
      <c r="AR155" s="128" t="s">
        <v>106</v>
      </c>
      <c r="AT155" s="128" t="s">
        <v>108</v>
      </c>
      <c r="AU155" s="128" t="s">
        <v>75</v>
      </c>
      <c r="AY155" s="12" t="s">
        <v>107</v>
      </c>
      <c r="BE155" s="129">
        <f>IF(N155="základní",J155,0)</f>
        <v>24035</v>
      </c>
      <c r="BF155" s="129">
        <f>IF(N155="snížená",J155,0)</f>
        <v>0</v>
      </c>
      <c r="BG155" s="129">
        <f>IF(N155="zákl. přenesená",J155,0)</f>
        <v>0</v>
      </c>
      <c r="BH155" s="129">
        <f>IF(N155="sníž. přenesená",J155,0)</f>
        <v>0</v>
      </c>
      <c r="BI155" s="129">
        <f>IF(N155="nulová",J155,0)</f>
        <v>0</v>
      </c>
      <c r="BJ155" s="12" t="s">
        <v>75</v>
      </c>
      <c r="BK155" s="129">
        <f>ROUND(I155*H155,2)</f>
        <v>24035</v>
      </c>
      <c r="BL155" s="12" t="s">
        <v>106</v>
      </c>
      <c r="BM155" s="128" t="s">
        <v>2663</v>
      </c>
    </row>
    <row r="156" spans="2:65" s="1" customFormat="1" ht="19.5">
      <c r="B156" s="24"/>
      <c r="D156" s="130" t="s">
        <v>114</v>
      </c>
      <c r="F156" s="131" t="s">
        <v>2664</v>
      </c>
      <c r="L156" s="24"/>
      <c r="M156" s="132"/>
      <c r="T156" s="48"/>
      <c r="AT156" s="12" t="s">
        <v>114</v>
      </c>
      <c r="AU156" s="12" t="s">
        <v>75</v>
      </c>
    </row>
    <row r="157" spans="2:65" s="1" customFormat="1" ht="16.5" customHeight="1">
      <c r="B157" s="117"/>
      <c r="C157" s="118" t="s">
        <v>199</v>
      </c>
      <c r="D157" s="118" t="s">
        <v>108</v>
      </c>
      <c r="E157" s="119" t="s">
        <v>2665</v>
      </c>
      <c r="F157" s="120" t="s">
        <v>2666</v>
      </c>
      <c r="G157" s="121" t="s">
        <v>128</v>
      </c>
      <c r="H157" s="122">
        <v>2</v>
      </c>
      <c r="I157" s="123">
        <v>396</v>
      </c>
      <c r="J157" s="123">
        <f>ROUND(I157*H157,2)</f>
        <v>792</v>
      </c>
      <c r="K157" s="120" t="s">
        <v>2596</v>
      </c>
      <c r="L157" s="24"/>
      <c r="M157" s="124" t="s">
        <v>1</v>
      </c>
      <c r="N157" s="125" t="s">
        <v>35</v>
      </c>
      <c r="O157" s="126">
        <v>0.80200000000000005</v>
      </c>
      <c r="P157" s="126">
        <f>O157*H157</f>
        <v>1.6040000000000001</v>
      </c>
      <c r="Q157" s="126">
        <v>0</v>
      </c>
      <c r="R157" s="126">
        <f>Q157*H157</f>
        <v>0</v>
      </c>
      <c r="S157" s="126">
        <v>0</v>
      </c>
      <c r="T157" s="127">
        <f>S157*H157</f>
        <v>0</v>
      </c>
      <c r="AR157" s="128" t="s">
        <v>106</v>
      </c>
      <c r="AT157" s="128" t="s">
        <v>108</v>
      </c>
      <c r="AU157" s="128" t="s">
        <v>75</v>
      </c>
      <c r="AY157" s="12" t="s">
        <v>107</v>
      </c>
      <c r="BE157" s="129">
        <f>IF(N157="základní",J157,0)</f>
        <v>792</v>
      </c>
      <c r="BF157" s="129">
        <f>IF(N157="snížená",J157,0)</f>
        <v>0</v>
      </c>
      <c r="BG157" s="129">
        <f>IF(N157="zákl. přenesená",J157,0)</f>
        <v>0</v>
      </c>
      <c r="BH157" s="129">
        <f>IF(N157="sníž. přenesená",J157,0)</f>
        <v>0</v>
      </c>
      <c r="BI157" s="129">
        <f>IF(N157="nulová",J157,0)</f>
        <v>0</v>
      </c>
      <c r="BJ157" s="12" t="s">
        <v>75</v>
      </c>
      <c r="BK157" s="129">
        <f>ROUND(I157*H157,2)</f>
        <v>792</v>
      </c>
      <c r="BL157" s="12" t="s">
        <v>106</v>
      </c>
      <c r="BM157" s="128" t="s">
        <v>2667</v>
      </c>
    </row>
    <row r="158" spans="2:65" s="1" customFormat="1" ht="19.5">
      <c r="B158" s="24"/>
      <c r="D158" s="130" t="s">
        <v>114</v>
      </c>
      <c r="F158" s="131" t="s">
        <v>2668</v>
      </c>
      <c r="L158" s="24"/>
      <c r="M158" s="132"/>
      <c r="T158" s="48"/>
      <c r="AT158" s="12" t="s">
        <v>114</v>
      </c>
      <c r="AU158" s="12" t="s">
        <v>75</v>
      </c>
    </row>
    <row r="159" spans="2:65" s="1" customFormat="1" ht="37.9" customHeight="1">
      <c r="B159" s="117"/>
      <c r="C159" s="118" t="s">
        <v>7</v>
      </c>
      <c r="D159" s="118" t="s">
        <v>108</v>
      </c>
      <c r="E159" s="119" t="s">
        <v>2669</v>
      </c>
      <c r="F159" s="120" t="s">
        <v>2670</v>
      </c>
      <c r="G159" s="121" t="s">
        <v>111</v>
      </c>
      <c r="H159" s="122">
        <v>106</v>
      </c>
      <c r="I159" s="123">
        <v>52.9</v>
      </c>
      <c r="J159" s="123">
        <f>ROUND(I159*H159,2)</f>
        <v>5607.4</v>
      </c>
      <c r="K159" s="120" t="s">
        <v>2596</v>
      </c>
      <c r="L159" s="24"/>
      <c r="M159" s="124" t="s">
        <v>1</v>
      </c>
      <c r="N159" s="125" t="s">
        <v>35</v>
      </c>
      <c r="O159" s="126">
        <v>9.6000000000000002E-2</v>
      </c>
      <c r="P159" s="126">
        <f>O159*H159</f>
        <v>10.176</v>
      </c>
      <c r="Q159" s="126">
        <v>0</v>
      </c>
      <c r="R159" s="126">
        <f>Q159*H159</f>
        <v>0</v>
      </c>
      <c r="S159" s="126">
        <v>0</v>
      </c>
      <c r="T159" s="127">
        <f>S159*H159</f>
        <v>0</v>
      </c>
      <c r="AR159" s="128" t="s">
        <v>106</v>
      </c>
      <c r="AT159" s="128" t="s">
        <v>108</v>
      </c>
      <c r="AU159" s="128" t="s">
        <v>75</v>
      </c>
      <c r="AY159" s="12" t="s">
        <v>107</v>
      </c>
      <c r="BE159" s="129">
        <f>IF(N159="základní",J159,0)</f>
        <v>5607.4</v>
      </c>
      <c r="BF159" s="129">
        <f>IF(N159="snížená",J159,0)</f>
        <v>0</v>
      </c>
      <c r="BG159" s="129">
        <f>IF(N159="zákl. přenesená",J159,0)</f>
        <v>0</v>
      </c>
      <c r="BH159" s="129">
        <f>IF(N159="sníž. přenesená",J159,0)</f>
        <v>0</v>
      </c>
      <c r="BI159" s="129">
        <f>IF(N159="nulová",J159,0)</f>
        <v>0</v>
      </c>
      <c r="BJ159" s="12" t="s">
        <v>75</v>
      </c>
      <c r="BK159" s="129">
        <f>ROUND(I159*H159,2)</f>
        <v>5607.4</v>
      </c>
      <c r="BL159" s="12" t="s">
        <v>106</v>
      </c>
      <c r="BM159" s="128" t="s">
        <v>2671</v>
      </c>
    </row>
    <row r="160" spans="2:65" s="1" customFormat="1" ht="29.25">
      <c r="B160" s="24"/>
      <c r="D160" s="130" t="s">
        <v>114</v>
      </c>
      <c r="F160" s="131" t="s">
        <v>2672</v>
      </c>
      <c r="L160" s="24"/>
      <c r="M160" s="132"/>
      <c r="T160" s="48"/>
      <c r="AT160" s="12" t="s">
        <v>114</v>
      </c>
      <c r="AU160" s="12" t="s">
        <v>75</v>
      </c>
    </row>
    <row r="161" spans="2:65" s="1" customFormat="1" ht="37.9" customHeight="1">
      <c r="B161" s="117"/>
      <c r="C161" s="118" t="s">
        <v>209</v>
      </c>
      <c r="D161" s="118" t="s">
        <v>108</v>
      </c>
      <c r="E161" s="119" t="s">
        <v>2673</v>
      </c>
      <c r="F161" s="120" t="s">
        <v>2674</v>
      </c>
      <c r="G161" s="121" t="s">
        <v>111</v>
      </c>
      <c r="H161" s="122">
        <v>100</v>
      </c>
      <c r="I161" s="123">
        <v>66.2</v>
      </c>
      <c r="J161" s="123">
        <f>ROUND(I161*H161,2)</f>
        <v>6620</v>
      </c>
      <c r="K161" s="120" t="s">
        <v>2596</v>
      </c>
      <c r="L161" s="24"/>
      <c r="M161" s="124" t="s">
        <v>1</v>
      </c>
      <c r="N161" s="125" t="s">
        <v>35</v>
      </c>
      <c r="O161" s="126">
        <v>0.12</v>
      </c>
      <c r="P161" s="126">
        <f>O161*H161</f>
        <v>12</v>
      </c>
      <c r="Q161" s="126">
        <v>0</v>
      </c>
      <c r="R161" s="126">
        <f>Q161*H161</f>
        <v>0</v>
      </c>
      <c r="S161" s="126">
        <v>0</v>
      </c>
      <c r="T161" s="127">
        <f>S161*H161</f>
        <v>0</v>
      </c>
      <c r="AR161" s="128" t="s">
        <v>106</v>
      </c>
      <c r="AT161" s="128" t="s">
        <v>108</v>
      </c>
      <c r="AU161" s="128" t="s">
        <v>75</v>
      </c>
      <c r="AY161" s="12" t="s">
        <v>107</v>
      </c>
      <c r="BE161" s="129">
        <f>IF(N161="základní",J161,0)</f>
        <v>6620</v>
      </c>
      <c r="BF161" s="129">
        <f>IF(N161="snížená",J161,0)</f>
        <v>0</v>
      </c>
      <c r="BG161" s="129">
        <f>IF(N161="zákl. přenesená",J161,0)</f>
        <v>0</v>
      </c>
      <c r="BH161" s="129">
        <f>IF(N161="sníž. přenesená",J161,0)</f>
        <v>0</v>
      </c>
      <c r="BI161" s="129">
        <f>IF(N161="nulová",J161,0)</f>
        <v>0</v>
      </c>
      <c r="BJ161" s="12" t="s">
        <v>75</v>
      </c>
      <c r="BK161" s="129">
        <f>ROUND(I161*H161,2)</f>
        <v>6620</v>
      </c>
      <c r="BL161" s="12" t="s">
        <v>106</v>
      </c>
      <c r="BM161" s="128" t="s">
        <v>2675</v>
      </c>
    </row>
    <row r="162" spans="2:65" s="1" customFormat="1" ht="29.25">
      <c r="B162" s="24"/>
      <c r="D162" s="130" t="s">
        <v>114</v>
      </c>
      <c r="F162" s="131" t="s">
        <v>2676</v>
      </c>
      <c r="L162" s="24"/>
      <c r="M162" s="132"/>
      <c r="T162" s="48"/>
      <c r="AT162" s="12" t="s">
        <v>114</v>
      </c>
      <c r="AU162" s="12" t="s">
        <v>75</v>
      </c>
    </row>
    <row r="163" spans="2:65" s="1" customFormat="1" ht="24.2" customHeight="1">
      <c r="B163" s="117"/>
      <c r="C163" s="118" t="s">
        <v>214</v>
      </c>
      <c r="D163" s="118" t="s">
        <v>108</v>
      </c>
      <c r="E163" s="119" t="s">
        <v>2677</v>
      </c>
      <c r="F163" s="120" t="s">
        <v>2678</v>
      </c>
      <c r="G163" s="121" t="s">
        <v>111</v>
      </c>
      <c r="H163" s="122">
        <v>150</v>
      </c>
      <c r="I163" s="123">
        <v>63.3</v>
      </c>
      <c r="J163" s="123">
        <f>ROUND(I163*H163,2)</f>
        <v>9495</v>
      </c>
      <c r="K163" s="120" t="s">
        <v>2596</v>
      </c>
      <c r="L163" s="24"/>
      <c r="M163" s="124" t="s">
        <v>1</v>
      </c>
      <c r="N163" s="125" t="s">
        <v>35</v>
      </c>
      <c r="O163" s="126">
        <v>0.11600000000000001</v>
      </c>
      <c r="P163" s="126">
        <f>O163*H163</f>
        <v>17.400000000000002</v>
      </c>
      <c r="Q163" s="126">
        <v>0</v>
      </c>
      <c r="R163" s="126">
        <f>Q163*H163</f>
        <v>0</v>
      </c>
      <c r="S163" s="126">
        <v>0</v>
      </c>
      <c r="T163" s="127">
        <f>S163*H163</f>
        <v>0</v>
      </c>
      <c r="AR163" s="128" t="s">
        <v>106</v>
      </c>
      <c r="AT163" s="128" t="s">
        <v>108</v>
      </c>
      <c r="AU163" s="128" t="s">
        <v>75</v>
      </c>
      <c r="AY163" s="12" t="s">
        <v>107</v>
      </c>
      <c r="BE163" s="129">
        <f>IF(N163="základní",J163,0)</f>
        <v>9495</v>
      </c>
      <c r="BF163" s="129">
        <f>IF(N163="snížená",J163,0)</f>
        <v>0</v>
      </c>
      <c r="BG163" s="129">
        <f>IF(N163="zákl. přenesená",J163,0)</f>
        <v>0</v>
      </c>
      <c r="BH163" s="129">
        <f>IF(N163="sníž. přenesená",J163,0)</f>
        <v>0</v>
      </c>
      <c r="BI163" s="129">
        <f>IF(N163="nulová",J163,0)</f>
        <v>0</v>
      </c>
      <c r="BJ163" s="12" t="s">
        <v>75</v>
      </c>
      <c r="BK163" s="129">
        <f>ROUND(I163*H163,2)</f>
        <v>9495</v>
      </c>
      <c r="BL163" s="12" t="s">
        <v>106</v>
      </c>
      <c r="BM163" s="128" t="s">
        <v>2679</v>
      </c>
    </row>
    <row r="164" spans="2:65" s="1" customFormat="1" ht="29.25">
      <c r="B164" s="24"/>
      <c r="D164" s="130" t="s">
        <v>114</v>
      </c>
      <c r="F164" s="131" t="s">
        <v>2680</v>
      </c>
      <c r="L164" s="24"/>
      <c r="M164" s="132"/>
      <c r="T164" s="48"/>
      <c r="AT164" s="12" t="s">
        <v>114</v>
      </c>
      <c r="AU164" s="12" t="s">
        <v>75</v>
      </c>
    </row>
    <row r="165" spans="2:65" s="1" customFormat="1" ht="24.2" customHeight="1">
      <c r="B165" s="117"/>
      <c r="C165" s="133" t="s">
        <v>219</v>
      </c>
      <c r="D165" s="133" t="s">
        <v>125</v>
      </c>
      <c r="E165" s="134" t="s">
        <v>2681</v>
      </c>
      <c r="F165" s="135" t="s">
        <v>2682</v>
      </c>
      <c r="G165" s="136" t="s">
        <v>111</v>
      </c>
      <c r="H165" s="137">
        <v>150</v>
      </c>
      <c r="I165" s="138">
        <v>170</v>
      </c>
      <c r="J165" s="138">
        <f>ROUND(I165*H165,2)</f>
        <v>25500</v>
      </c>
      <c r="K165" s="135" t="s">
        <v>2596</v>
      </c>
      <c r="L165" s="139"/>
      <c r="M165" s="140" t="s">
        <v>1</v>
      </c>
      <c r="N165" s="141" t="s">
        <v>35</v>
      </c>
      <c r="O165" s="126">
        <v>0</v>
      </c>
      <c r="P165" s="126">
        <f>O165*H165</f>
        <v>0</v>
      </c>
      <c r="Q165" s="126">
        <v>7.2000000000000005E-4</v>
      </c>
      <c r="R165" s="126">
        <f>Q165*H165</f>
        <v>0.10800000000000001</v>
      </c>
      <c r="S165" s="126">
        <v>0</v>
      </c>
      <c r="T165" s="127">
        <f>S165*H165</f>
        <v>0</v>
      </c>
      <c r="AR165" s="128" t="s">
        <v>129</v>
      </c>
      <c r="AT165" s="128" t="s">
        <v>125</v>
      </c>
      <c r="AU165" s="128" t="s">
        <v>75</v>
      </c>
      <c r="AY165" s="12" t="s">
        <v>107</v>
      </c>
      <c r="BE165" s="129">
        <f>IF(N165="základní",J165,0)</f>
        <v>25500</v>
      </c>
      <c r="BF165" s="129">
        <f>IF(N165="snížená",J165,0)</f>
        <v>0</v>
      </c>
      <c r="BG165" s="129">
        <f>IF(N165="zákl. přenesená",J165,0)</f>
        <v>0</v>
      </c>
      <c r="BH165" s="129">
        <f>IF(N165="sníž. přenesená",J165,0)</f>
        <v>0</v>
      </c>
      <c r="BI165" s="129">
        <f>IF(N165="nulová",J165,0)</f>
        <v>0</v>
      </c>
      <c r="BJ165" s="12" t="s">
        <v>75</v>
      </c>
      <c r="BK165" s="129">
        <f>ROUND(I165*H165,2)</f>
        <v>25500</v>
      </c>
      <c r="BL165" s="12" t="s">
        <v>106</v>
      </c>
      <c r="BM165" s="128" t="s">
        <v>2683</v>
      </c>
    </row>
    <row r="166" spans="2:65" s="1" customFormat="1" ht="19.5">
      <c r="B166" s="24"/>
      <c r="D166" s="130" t="s">
        <v>114</v>
      </c>
      <c r="F166" s="131" t="s">
        <v>2682</v>
      </c>
      <c r="L166" s="24"/>
      <c r="M166" s="132"/>
      <c r="T166" s="48"/>
      <c r="AT166" s="12" t="s">
        <v>114</v>
      </c>
      <c r="AU166" s="12" t="s">
        <v>75</v>
      </c>
    </row>
    <row r="167" spans="2:65" s="1" customFormat="1" ht="21.75" customHeight="1">
      <c r="B167" s="117"/>
      <c r="C167" s="118" t="s">
        <v>223</v>
      </c>
      <c r="D167" s="118" t="s">
        <v>108</v>
      </c>
      <c r="E167" s="119" t="s">
        <v>2684</v>
      </c>
      <c r="F167" s="120" t="s">
        <v>2685</v>
      </c>
      <c r="G167" s="121" t="s">
        <v>111</v>
      </c>
      <c r="H167" s="122">
        <v>82</v>
      </c>
      <c r="I167" s="123">
        <v>180</v>
      </c>
      <c r="J167" s="123">
        <f>ROUND(I167*H167,2)</f>
        <v>14760</v>
      </c>
      <c r="K167" s="120" t="s">
        <v>2596</v>
      </c>
      <c r="L167" s="24"/>
      <c r="M167" s="124" t="s">
        <v>1</v>
      </c>
      <c r="N167" s="125" t="s">
        <v>35</v>
      </c>
      <c r="O167" s="126">
        <v>0.18</v>
      </c>
      <c r="P167" s="126">
        <f>O167*H167</f>
        <v>14.76</v>
      </c>
      <c r="Q167" s="126">
        <v>0</v>
      </c>
      <c r="R167" s="126">
        <f>Q167*H167</f>
        <v>0</v>
      </c>
      <c r="S167" s="126">
        <v>0</v>
      </c>
      <c r="T167" s="127">
        <f>S167*H167</f>
        <v>0</v>
      </c>
      <c r="AR167" s="128" t="s">
        <v>106</v>
      </c>
      <c r="AT167" s="128" t="s">
        <v>108</v>
      </c>
      <c r="AU167" s="128" t="s">
        <v>75</v>
      </c>
      <c r="AY167" s="12" t="s">
        <v>107</v>
      </c>
      <c r="BE167" s="129">
        <f>IF(N167="základní",J167,0)</f>
        <v>14760</v>
      </c>
      <c r="BF167" s="129">
        <f>IF(N167="snížená",J167,0)</f>
        <v>0</v>
      </c>
      <c r="BG167" s="129">
        <f>IF(N167="zákl. přenesená",J167,0)</f>
        <v>0</v>
      </c>
      <c r="BH167" s="129">
        <f>IF(N167="sníž. přenesená",J167,0)</f>
        <v>0</v>
      </c>
      <c r="BI167" s="129">
        <f>IF(N167="nulová",J167,0)</f>
        <v>0</v>
      </c>
      <c r="BJ167" s="12" t="s">
        <v>75</v>
      </c>
      <c r="BK167" s="129">
        <f>ROUND(I167*H167,2)</f>
        <v>14760</v>
      </c>
      <c r="BL167" s="12" t="s">
        <v>106</v>
      </c>
      <c r="BM167" s="128" t="s">
        <v>2686</v>
      </c>
    </row>
    <row r="168" spans="2:65" s="1" customFormat="1" ht="19.5">
      <c r="B168" s="24"/>
      <c r="D168" s="130" t="s">
        <v>114</v>
      </c>
      <c r="F168" s="131" t="s">
        <v>2687</v>
      </c>
      <c r="L168" s="24"/>
      <c r="M168" s="132"/>
      <c r="T168" s="48"/>
      <c r="AT168" s="12" t="s">
        <v>114</v>
      </c>
      <c r="AU168" s="12" t="s">
        <v>75</v>
      </c>
    </row>
    <row r="169" spans="2:65" s="1" customFormat="1" ht="24.2" customHeight="1">
      <c r="B169" s="117"/>
      <c r="C169" s="118" t="s">
        <v>228</v>
      </c>
      <c r="D169" s="118" t="s">
        <v>108</v>
      </c>
      <c r="E169" s="119" t="s">
        <v>2688</v>
      </c>
      <c r="F169" s="120" t="s">
        <v>2689</v>
      </c>
      <c r="G169" s="121" t="s">
        <v>1292</v>
      </c>
      <c r="H169" s="122">
        <v>12.5</v>
      </c>
      <c r="I169" s="123">
        <v>2220</v>
      </c>
      <c r="J169" s="123">
        <f>ROUND(I169*H169,2)</f>
        <v>27750</v>
      </c>
      <c r="K169" s="120" t="s">
        <v>2596</v>
      </c>
      <c r="L169" s="24"/>
      <c r="M169" s="124" t="s">
        <v>1</v>
      </c>
      <c r="N169" s="125" t="s">
        <v>35</v>
      </c>
      <c r="O169" s="126">
        <v>1.0249999999999999</v>
      </c>
      <c r="P169" s="126">
        <f>O169*H169</f>
        <v>12.812499999999998</v>
      </c>
      <c r="Q169" s="126">
        <v>2.16</v>
      </c>
      <c r="R169" s="126">
        <f>Q169*H169</f>
        <v>27</v>
      </c>
      <c r="S169" s="126">
        <v>0</v>
      </c>
      <c r="T169" s="127">
        <f>S169*H169</f>
        <v>0</v>
      </c>
      <c r="AR169" s="128" t="s">
        <v>106</v>
      </c>
      <c r="AT169" s="128" t="s">
        <v>108</v>
      </c>
      <c r="AU169" s="128" t="s">
        <v>75</v>
      </c>
      <c r="AY169" s="12" t="s">
        <v>107</v>
      </c>
      <c r="BE169" s="129">
        <f>IF(N169="základní",J169,0)</f>
        <v>27750</v>
      </c>
      <c r="BF169" s="129">
        <f>IF(N169="snížená",J169,0)</f>
        <v>0</v>
      </c>
      <c r="BG169" s="129">
        <f>IF(N169="zákl. přenesená",J169,0)</f>
        <v>0</v>
      </c>
      <c r="BH169" s="129">
        <f>IF(N169="sníž. přenesená",J169,0)</f>
        <v>0</v>
      </c>
      <c r="BI169" s="129">
        <f>IF(N169="nulová",J169,0)</f>
        <v>0</v>
      </c>
      <c r="BJ169" s="12" t="s">
        <v>75</v>
      </c>
      <c r="BK169" s="129">
        <f>ROUND(I169*H169,2)</f>
        <v>27750</v>
      </c>
      <c r="BL169" s="12" t="s">
        <v>106</v>
      </c>
      <c r="BM169" s="128" t="s">
        <v>2690</v>
      </c>
    </row>
    <row r="170" spans="2:65" s="1" customFormat="1" ht="19.5">
      <c r="B170" s="24"/>
      <c r="D170" s="130" t="s">
        <v>114</v>
      </c>
      <c r="F170" s="131" t="s">
        <v>2691</v>
      </c>
      <c r="L170" s="24"/>
      <c r="M170" s="132"/>
      <c r="T170" s="48"/>
      <c r="AT170" s="12" t="s">
        <v>114</v>
      </c>
      <c r="AU170" s="12" t="s">
        <v>75</v>
      </c>
    </row>
    <row r="171" spans="2:65" s="1" customFormat="1" ht="16.5" customHeight="1">
      <c r="B171" s="117"/>
      <c r="C171" s="118" t="s">
        <v>233</v>
      </c>
      <c r="D171" s="118" t="s">
        <v>108</v>
      </c>
      <c r="E171" s="119" t="s">
        <v>2692</v>
      </c>
      <c r="F171" s="120" t="s">
        <v>2693</v>
      </c>
      <c r="G171" s="121" t="s">
        <v>1292</v>
      </c>
      <c r="H171" s="122">
        <v>1</v>
      </c>
      <c r="I171" s="123">
        <v>4340</v>
      </c>
      <c r="J171" s="123">
        <f>ROUND(I171*H171,2)</f>
        <v>4340</v>
      </c>
      <c r="K171" s="120" t="s">
        <v>2596</v>
      </c>
      <c r="L171" s="24"/>
      <c r="M171" s="124" t="s">
        <v>1</v>
      </c>
      <c r="N171" s="125" t="s">
        <v>35</v>
      </c>
      <c r="O171" s="126">
        <v>0.58399999999999996</v>
      </c>
      <c r="P171" s="126">
        <f>O171*H171</f>
        <v>0.58399999999999996</v>
      </c>
      <c r="Q171" s="126">
        <v>2.5018699999999998</v>
      </c>
      <c r="R171" s="126">
        <f>Q171*H171</f>
        <v>2.5018699999999998</v>
      </c>
      <c r="S171" s="126">
        <v>0</v>
      </c>
      <c r="T171" s="127">
        <f>S171*H171</f>
        <v>0</v>
      </c>
      <c r="AR171" s="128" t="s">
        <v>106</v>
      </c>
      <c r="AT171" s="128" t="s">
        <v>108</v>
      </c>
      <c r="AU171" s="128" t="s">
        <v>75</v>
      </c>
      <c r="AY171" s="12" t="s">
        <v>107</v>
      </c>
      <c r="BE171" s="129">
        <f>IF(N171="základní",J171,0)</f>
        <v>4340</v>
      </c>
      <c r="BF171" s="129">
        <f>IF(N171="snížená",J171,0)</f>
        <v>0</v>
      </c>
      <c r="BG171" s="129">
        <f>IF(N171="zákl. přenesená",J171,0)</f>
        <v>0</v>
      </c>
      <c r="BH171" s="129">
        <f>IF(N171="sníž. přenesená",J171,0)</f>
        <v>0</v>
      </c>
      <c r="BI171" s="129">
        <f>IF(N171="nulová",J171,0)</f>
        <v>0</v>
      </c>
      <c r="BJ171" s="12" t="s">
        <v>75</v>
      </c>
      <c r="BK171" s="129">
        <f>ROUND(I171*H171,2)</f>
        <v>4340</v>
      </c>
      <c r="BL171" s="12" t="s">
        <v>106</v>
      </c>
      <c r="BM171" s="128" t="s">
        <v>2694</v>
      </c>
    </row>
    <row r="172" spans="2:65" s="1" customFormat="1" ht="19.5">
      <c r="B172" s="24"/>
      <c r="D172" s="130" t="s">
        <v>114</v>
      </c>
      <c r="F172" s="131" t="s">
        <v>2695</v>
      </c>
      <c r="L172" s="24"/>
      <c r="M172" s="132"/>
      <c r="T172" s="48"/>
      <c r="AT172" s="12" t="s">
        <v>114</v>
      </c>
      <c r="AU172" s="12" t="s">
        <v>75</v>
      </c>
    </row>
    <row r="173" spans="2:65" s="1" customFormat="1" ht="24.2" customHeight="1">
      <c r="B173" s="117"/>
      <c r="C173" s="118" t="s">
        <v>238</v>
      </c>
      <c r="D173" s="118" t="s">
        <v>108</v>
      </c>
      <c r="E173" s="119" t="s">
        <v>2696</v>
      </c>
      <c r="F173" s="120" t="s">
        <v>2697</v>
      </c>
      <c r="G173" s="121" t="s">
        <v>1292</v>
      </c>
      <c r="H173" s="122">
        <v>152</v>
      </c>
      <c r="I173" s="123">
        <v>4470</v>
      </c>
      <c r="J173" s="123">
        <f>ROUND(I173*H173,2)</f>
        <v>679440</v>
      </c>
      <c r="K173" s="120" t="s">
        <v>2596</v>
      </c>
      <c r="L173" s="24"/>
      <c r="M173" s="124" t="s">
        <v>1</v>
      </c>
      <c r="N173" s="125" t="s">
        <v>35</v>
      </c>
      <c r="O173" s="126">
        <v>0.629</v>
      </c>
      <c r="P173" s="126">
        <f>O173*H173</f>
        <v>95.608000000000004</v>
      </c>
      <c r="Q173" s="126">
        <v>2.5018699999999998</v>
      </c>
      <c r="R173" s="126">
        <f>Q173*H173</f>
        <v>380.28423999999995</v>
      </c>
      <c r="S173" s="126">
        <v>0</v>
      </c>
      <c r="T173" s="127">
        <f>S173*H173</f>
        <v>0</v>
      </c>
      <c r="AR173" s="128" t="s">
        <v>106</v>
      </c>
      <c r="AT173" s="128" t="s">
        <v>108</v>
      </c>
      <c r="AU173" s="128" t="s">
        <v>75</v>
      </c>
      <c r="AY173" s="12" t="s">
        <v>107</v>
      </c>
      <c r="BE173" s="129">
        <f>IF(N173="základní",J173,0)</f>
        <v>679440</v>
      </c>
      <c r="BF173" s="129">
        <f>IF(N173="snížená",J173,0)</f>
        <v>0</v>
      </c>
      <c r="BG173" s="129">
        <f>IF(N173="zákl. přenesená",J173,0)</f>
        <v>0</v>
      </c>
      <c r="BH173" s="129">
        <f>IF(N173="sníž. přenesená",J173,0)</f>
        <v>0</v>
      </c>
      <c r="BI173" s="129">
        <f>IF(N173="nulová",J173,0)</f>
        <v>0</v>
      </c>
      <c r="BJ173" s="12" t="s">
        <v>75</v>
      </c>
      <c r="BK173" s="129">
        <f>ROUND(I173*H173,2)</f>
        <v>679440</v>
      </c>
      <c r="BL173" s="12" t="s">
        <v>106</v>
      </c>
      <c r="BM173" s="128" t="s">
        <v>2698</v>
      </c>
    </row>
    <row r="174" spans="2:65" s="1" customFormat="1" ht="19.5">
      <c r="B174" s="24"/>
      <c r="D174" s="130" t="s">
        <v>114</v>
      </c>
      <c r="F174" s="131" t="s">
        <v>2699</v>
      </c>
      <c r="L174" s="24"/>
      <c r="M174" s="132"/>
      <c r="T174" s="48"/>
      <c r="AT174" s="12" t="s">
        <v>114</v>
      </c>
      <c r="AU174" s="12" t="s">
        <v>75</v>
      </c>
    </row>
    <row r="175" spans="2:65" s="1" customFormat="1" ht="16.5" customHeight="1">
      <c r="B175" s="117"/>
      <c r="C175" s="118" t="s">
        <v>242</v>
      </c>
      <c r="D175" s="118" t="s">
        <v>108</v>
      </c>
      <c r="E175" s="119" t="s">
        <v>2700</v>
      </c>
      <c r="F175" s="120" t="s">
        <v>2701</v>
      </c>
      <c r="G175" s="121" t="s">
        <v>202</v>
      </c>
      <c r="H175" s="122">
        <v>80</v>
      </c>
      <c r="I175" s="123">
        <v>455</v>
      </c>
      <c r="J175" s="123">
        <f>ROUND(I175*H175,2)</f>
        <v>36400</v>
      </c>
      <c r="K175" s="120" t="s">
        <v>2596</v>
      </c>
      <c r="L175" s="24"/>
      <c r="M175" s="124" t="s">
        <v>1</v>
      </c>
      <c r="N175" s="125" t="s">
        <v>35</v>
      </c>
      <c r="O175" s="126">
        <v>0.27400000000000002</v>
      </c>
      <c r="P175" s="126">
        <f>O175*H175</f>
        <v>21.92</v>
      </c>
      <c r="Q175" s="126">
        <v>2.64E-3</v>
      </c>
      <c r="R175" s="126">
        <f>Q175*H175</f>
        <v>0.2112</v>
      </c>
      <c r="S175" s="126">
        <v>0</v>
      </c>
      <c r="T175" s="127">
        <f>S175*H175</f>
        <v>0</v>
      </c>
      <c r="AR175" s="128" t="s">
        <v>106</v>
      </c>
      <c r="AT175" s="128" t="s">
        <v>108</v>
      </c>
      <c r="AU175" s="128" t="s">
        <v>75</v>
      </c>
      <c r="AY175" s="12" t="s">
        <v>107</v>
      </c>
      <c r="BE175" s="129">
        <f>IF(N175="základní",J175,0)</f>
        <v>36400</v>
      </c>
      <c r="BF175" s="129">
        <f>IF(N175="snížená",J175,0)</f>
        <v>0</v>
      </c>
      <c r="BG175" s="129">
        <f>IF(N175="zákl. přenesená",J175,0)</f>
        <v>0</v>
      </c>
      <c r="BH175" s="129">
        <f>IF(N175="sníž. přenesená",J175,0)</f>
        <v>0</v>
      </c>
      <c r="BI175" s="129">
        <f>IF(N175="nulová",J175,0)</f>
        <v>0</v>
      </c>
      <c r="BJ175" s="12" t="s">
        <v>75</v>
      </c>
      <c r="BK175" s="129">
        <f>ROUND(I175*H175,2)</f>
        <v>36400</v>
      </c>
      <c r="BL175" s="12" t="s">
        <v>106</v>
      </c>
      <c r="BM175" s="128" t="s">
        <v>2702</v>
      </c>
    </row>
    <row r="176" spans="2:65" s="1" customFormat="1" ht="11.25">
      <c r="B176" s="24"/>
      <c r="D176" s="130" t="s">
        <v>114</v>
      </c>
      <c r="F176" s="131" t="s">
        <v>2703</v>
      </c>
      <c r="L176" s="24"/>
      <c r="M176" s="132"/>
      <c r="T176" s="48"/>
      <c r="AT176" s="12" t="s">
        <v>114</v>
      </c>
      <c r="AU176" s="12" t="s">
        <v>75</v>
      </c>
    </row>
    <row r="177" spans="2:65" s="1" customFormat="1" ht="16.5" customHeight="1">
      <c r="B177" s="117"/>
      <c r="C177" s="118" t="s">
        <v>246</v>
      </c>
      <c r="D177" s="118" t="s">
        <v>108</v>
      </c>
      <c r="E177" s="119" t="s">
        <v>2704</v>
      </c>
      <c r="F177" s="120" t="s">
        <v>2705</v>
      </c>
      <c r="G177" s="121" t="s">
        <v>202</v>
      </c>
      <c r="H177" s="122">
        <v>80</v>
      </c>
      <c r="I177" s="123">
        <v>83.5</v>
      </c>
      <c r="J177" s="123">
        <f>ROUND(I177*H177,2)</f>
        <v>6680</v>
      </c>
      <c r="K177" s="120" t="s">
        <v>2596</v>
      </c>
      <c r="L177" s="24"/>
      <c r="M177" s="124" t="s">
        <v>1</v>
      </c>
      <c r="N177" s="125" t="s">
        <v>35</v>
      </c>
      <c r="O177" s="126">
        <v>9.1999999999999998E-2</v>
      </c>
      <c r="P177" s="126">
        <f>O177*H177</f>
        <v>7.3599999999999994</v>
      </c>
      <c r="Q177" s="126">
        <v>0</v>
      </c>
      <c r="R177" s="126">
        <f>Q177*H177</f>
        <v>0</v>
      </c>
      <c r="S177" s="126">
        <v>0</v>
      </c>
      <c r="T177" s="127">
        <f>S177*H177</f>
        <v>0</v>
      </c>
      <c r="AR177" s="128" t="s">
        <v>106</v>
      </c>
      <c r="AT177" s="128" t="s">
        <v>108</v>
      </c>
      <c r="AU177" s="128" t="s">
        <v>75</v>
      </c>
      <c r="AY177" s="12" t="s">
        <v>107</v>
      </c>
      <c r="BE177" s="129">
        <f>IF(N177="základní",J177,0)</f>
        <v>6680</v>
      </c>
      <c r="BF177" s="129">
        <f>IF(N177="snížená",J177,0)</f>
        <v>0</v>
      </c>
      <c r="BG177" s="129">
        <f>IF(N177="zákl. přenesená",J177,0)</f>
        <v>0</v>
      </c>
      <c r="BH177" s="129">
        <f>IF(N177="sníž. přenesená",J177,0)</f>
        <v>0</v>
      </c>
      <c r="BI177" s="129">
        <f>IF(N177="nulová",J177,0)</f>
        <v>0</v>
      </c>
      <c r="BJ177" s="12" t="s">
        <v>75</v>
      </c>
      <c r="BK177" s="129">
        <f>ROUND(I177*H177,2)</f>
        <v>6680</v>
      </c>
      <c r="BL177" s="12" t="s">
        <v>106</v>
      </c>
      <c r="BM177" s="128" t="s">
        <v>2706</v>
      </c>
    </row>
    <row r="178" spans="2:65" s="1" customFormat="1" ht="11.25">
      <c r="B178" s="24"/>
      <c r="D178" s="130" t="s">
        <v>114</v>
      </c>
      <c r="F178" s="131" t="s">
        <v>2707</v>
      </c>
      <c r="L178" s="24"/>
      <c r="M178" s="132"/>
      <c r="T178" s="48"/>
      <c r="AT178" s="12" t="s">
        <v>114</v>
      </c>
      <c r="AU178" s="12" t="s">
        <v>75</v>
      </c>
    </row>
    <row r="179" spans="2:65" s="1" customFormat="1" ht="24.2" customHeight="1">
      <c r="B179" s="117"/>
      <c r="C179" s="118" t="s">
        <v>250</v>
      </c>
      <c r="D179" s="118" t="s">
        <v>108</v>
      </c>
      <c r="E179" s="119" t="s">
        <v>2708</v>
      </c>
      <c r="F179" s="120" t="s">
        <v>2709</v>
      </c>
      <c r="G179" s="121" t="s">
        <v>1292</v>
      </c>
      <c r="H179" s="122">
        <v>152</v>
      </c>
      <c r="I179" s="123">
        <v>774</v>
      </c>
      <c r="J179" s="123">
        <f>ROUND(I179*H179,2)</f>
        <v>117648</v>
      </c>
      <c r="K179" s="120" t="s">
        <v>2596</v>
      </c>
      <c r="L179" s="24"/>
      <c r="M179" s="124" t="s">
        <v>1</v>
      </c>
      <c r="N179" s="125" t="s">
        <v>35</v>
      </c>
      <c r="O179" s="126">
        <v>0.93</v>
      </c>
      <c r="P179" s="126">
        <f>O179*H179</f>
        <v>141.36000000000001</v>
      </c>
      <c r="Q179" s="126">
        <v>0</v>
      </c>
      <c r="R179" s="126">
        <f>Q179*H179</f>
        <v>0</v>
      </c>
      <c r="S179" s="126">
        <v>0</v>
      </c>
      <c r="T179" s="127">
        <f>S179*H179</f>
        <v>0</v>
      </c>
      <c r="AR179" s="128" t="s">
        <v>106</v>
      </c>
      <c r="AT179" s="128" t="s">
        <v>108</v>
      </c>
      <c r="AU179" s="128" t="s">
        <v>75</v>
      </c>
      <c r="AY179" s="12" t="s">
        <v>107</v>
      </c>
      <c r="BE179" s="129">
        <f>IF(N179="základní",J179,0)</f>
        <v>117648</v>
      </c>
      <c r="BF179" s="129">
        <f>IF(N179="snížená",J179,0)</f>
        <v>0</v>
      </c>
      <c r="BG179" s="129">
        <f>IF(N179="zákl. přenesená",J179,0)</f>
        <v>0</v>
      </c>
      <c r="BH179" s="129">
        <f>IF(N179="sníž. přenesená",J179,0)</f>
        <v>0</v>
      </c>
      <c r="BI179" s="129">
        <f>IF(N179="nulová",J179,0)</f>
        <v>0</v>
      </c>
      <c r="BJ179" s="12" t="s">
        <v>75</v>
      </c>
      <c r="BK179" s="129">
        <f>ROUND(I179*H179,2)</f>
        <v>117648</v>
      </c>
      <c r="BL179" s="12" t="s">
        <v>106</v>
      </c>
      <c r="BM179" s="128" t="s">
        <v>2710</v>
      </c>
    </row>
    <row r="180" spans="2:65" s="1" customFormat="1" ht="29.25">
      <c r="B180" s="24"/>
      <c r="D180" s="130" t="s">
        <v>114</v>
      </c>
      <c r="F180" s="131" t="s">
        <v>2711</v>
      </c>
      <c r="L180" s="24"/>
      <c r="M180" s="132"/>
      <c r="T180" s="48"/>
      <c r="AT180" s="12" t="s">
        <v>114</v>
      </c>
      <c r="AU180" s="12" t="s">
        <v>75</v>
      </c>
    </row>
    <row r="181" spans="2:65" s="1" customFormat="1" ht="24.2" customHeight="1">
      <c r="B181" s="117"/>
      <c r="C181" s="118" t="s">
        <v>254</v>
      </c>
      <c r="D181" s="118" t="s">
        <v>108</v>
      </c>
      <c r="E181" s="119" t="s">
        <v>2712</v>
      </c>
      <c r="F181" s="120" t="s">
        <v>2713</v>
      </c>
      <c r="G181" s="121" t="s">
        <v>1909</v>
      </c>
      <c r="H181" s="122">
        <v>2</v>
      </c>
      <c r="I181" s="123">
        <v>1720</v>
      </c>
      <c r="J181" s="123">
        <f>ROUND(I181*H181,2)</f>
        <v>3440</v>
      </c>
      <c r="K181" s="120" t="s">
        <v>2596</v>
      </c>
      <c r="L181" s="24"/>
      <c r="M181" s="124" t="s">
        <v>1</v>
      </c>
      <c r="N181" s="125" t="s">
        <v>35</v>
      </c>
      <c r="O181" s="126">
        <v>4.1120000000000001</v>
      </c>
      <c r="P181" s="126">
        <f>O181*H181</f>
        <v>8.2240000000000002</v>
      </c>
      <c r="Q181" s="126">
        <v>8.8000000000000005E-3</v>
      </c>
      <c r="R181" s="126">
        <f>Q181*H181</f>
        <v>1.7600000000000001E-2</v>
      </c>
      <c r="S181" s="126">
        <v>0</v>
      </c>
      <c r="T181" s="127">
        <f>S181*H181</f>
        <v>0</v>
      </c>
      <c r="AR181" s="128" t="s">
        <v>106</v>
      </c>
      <c r="AT181" s="128" t="s">
        <v>108</v>
      </c>
      <c r="AU181" s="128" t="s">
        <v>75</v>
      </c>
      <c r="AY181" s="12" t="s">
        <v>107</v>
      </c>
      <c r="BE181" s="129">
        <f>IF(N181="základní",J181,0)</f>
        <v>3440</v>
      </c>
      <c r="BF181" s="129">
        <f>IF(N181="snížená",J181,0)</f>
        <v>0</v>
      </c>
      <c r="BG181" s="129">
        <f>IF(N181="zákl. přenesená",J181,0)</f>
        <v>0</v>
      </c>
      <c r="BH181" s="129">
        <f>IF(N181="sníž. přenesená",J181,0)</f>
        <v>0</v>
      </c>
      <c r="BI181" s="129">
        <f>IF(N181="nulová",J181,0)</f>
        <v>0</v>
      </c>
      <c r="BJ181" s="12" t="s">
        <v>75</v>
      </c>
      <c r="BK181" s="129">
        <f>ROUND(I181*H181,2)</f>
        <v>3440</v>
      </c>
      <c r="BL181" s="12" t="s">
        <v>106</v>
      </c>
      <c r="BM181" s="128" t="s">
        <v>2714</v>
      </c>
    </row>
    <row r="182" spans="2:65" s="1" customFormat="1" ht="19.5">
      <c r="B182" s="24"/>
      <c r="D182" s="130" t="s">
        <v>114</v>
      </c>
      <c r="F182" s="131" t="s">
        <v>2715</v>
      </c>
      <c r="L182" s="24"/>
      <c r="M182" s="132"/>
      <c r="T182" s="48"/>
      <c r="AT182" s="12" t="s">
        <v>114</v>
      </c>
      <c r="AU182" s="12" t="s">
        <v>75</v>
      </c>
    </row>
    <row r="183" spans="2:65" s="1" customFormat="1" ht="21.75" customHeight="1">
      <c r="B183" s="117"/>
      <c r="C183" s="118" t="s">
        <v>258</v>
      </c>
      <c r="D183" s="118" t="s">
        <v>108</v>
      </c>
      <c r="E183" s="119" t="s">
        <v>2716</v>
      </c>
      <c r="F183" s="120" t="s">
        <v>2717</v>
      </c>
      <c r="G183" s="121" t="s">
        <v>202</v>
      </c>
      <c r="H183" s="122">
        <v>70.5</v>
      </c>
      <c r="I183" s="123">
        <v>64.8</v>
      </c>
      <c r="J183" s="123">
        <f>ROUND(I183*H183,2)</f>
        <v>4568.3999999999996</v>
      </c>
      <c r="K183" s="120" t="s">
        <v>2596</v>
      </c>
      <c r="L183" s="24"/>
      <c r="M183" s="124" t="s">
        <v>1</v>
      </c>
      <c r="N183" s="125" t="s">
        <v>35</v>
      </c>
      <c r="O183" s="126">
        <v>0.17</v>
      </c>
      <c r="P183" s="126">
        <f>O183*H183</f>
        <v>11.985000000000001</v>
      </c>
      <c r="Q183" s="126">
        <v>0</v>
      </c>
      <c r="R183" s="126">
        <f>Q183*H183</f>
        <v>0</v>
      </c>
      <c r="S183" s="126">
        <v>0</v>
      </c>
      <c r="T183" s="127">
        <f>S183*H183</f>
        <v>0</v>
      </c>
      <c r="AR183" s="128" t="s">
        <v>106</v>
      </c>
      <c r="AT183" s="128" t="s">
        <v>108</v>
      </c>
      <c r="AU183" s="128" t="s">
        <v>75</v>
      </c>
      <c r="AY183" s="12" t="s">
        <v>107</v>
      </c>
      <c r="BE183" s="129">
        <f>IF(N183="základní",J183,0)</f>
        <v>4568.3999999999996</v>
      </c>
      <c r="BF183" s="129">
        <f>IF(N183="snížená",J183,0)</f>
        <v>0</v>
      </c>
      <c r="BG183" s="129">
        <f>IF(N183="zákl. přenesená",J183,0)</f>
        <v>0</v>
      </c>
      <c r="BH183" s="129">
        <f>IF(N183="sníž. přenesená",J183,0)</f>
        <v>0</v>
      </c>
      <c r="BI183" s="129">
        <f>IF(N183="nulová",J183,0)</f>
        <v>0</v>
      </c>
      <c r="BJ183" s="12" t="s">
        <v>75</v>
      </c>
      <c r="BK183" s="129">
        <f>ROUND(I183*H183,2)</f>
        <v>4568.3999999999996</v>
      </c>
      <c r="BL183" s="12" t="s">
        <v>106</v>
      </c>
      <c r="BM183" s="128" t="s">
        <v>2718</v>
      </c>
    </row>
    <row r="184" spans="2:65" s="1" customFormat="1" ht="29.25">
      <c r="B184" s="24"/>
      <c r="D184" s="130" t="s">
        <v>114</v>
      </c>
      <c r="F184" s="131" t="s">
        <v>2719</v>
      </c>
      <c r="L184" s="24"/>
      <c r="M184" s="132"/>
      <c r="T184" s="48"/>
      <c r="AT184" s="12" t="s">
        <v>114</v>
      </c>
      <c r="AU184" s="12" t="s">
        <v>75</v>
      </c>
    </row>
    <row r="185" spans="2:65" s="1" customFormat="1" ht="24.2" customHeight="1">
      <c r="B185" s="117"/>
      <c r="C185" s="118" t="s">
        <v>262</v>
      </c>
      <c r="D185" s="118" t="s">
        <v>108</v>
      </c>
      <c r="E185" s="119" t="s">
        <v>2720</v>
      </c>
      <c r="F185" s="120" t="s">
        <v>2721</v>
      </c>
      <c r="G185" s="121" t="s">
        <v>202</v>
      </c>
      <c r="H185" s="122">
        <v>70.5</v>
      </c>
      <c r="I185" s="123">
        <v>5.72</v>
      </c>
      <c r="J185" s="123">
        <f>ROUND(I185*H185,2)</f>
        <v>403.26</v>
      </c>
      <c r="K185" s="120" t="s">
        <v>2596</v>
      </c>
      <c r="L185" s="24"/>
      <c r="M185" s="124" t="s">
        <v>1</v>
      </c>
      <c r="N185" s="125" t="s">
        <v>35</v>
      </c>
      <c r="O185" s="126">
        <v>1.4999999999999999E-2</v>
      </c>
      <c r="P185" s="126">
        <f>O185*H185</f>
        <v>1.0574999999999999</v>
      </c>
      <c r="Q185" s="126">
        <v>0</v>
      </c>
      <c r="R185" s="126">
        <f>Q185*H185</f>
        <v>0</v>
      </c>
      <c r="S185" s="126">
        <v>0</v>
      </c>
      <c r="T185" s="127">
        <f>S185*H185</f>
        <v>0</v>
      </c>
      <c r="AR185" s="128" t="s">
        <v>106</v>
      </c>
      <c r="AT185" s="128" t="s">
        <v>108</v>
      </c>
      <c r="AU185" s="128" t="s">
        <v>75</v>
      </c>
      <c r="AY185" s="12" t="s">
        <v>107</v>
      </c>
      <c r="BE185" s="129">
        <f>IF(N185="základní",J185,0)</f>
        <v>403.26</v>
      </c>
      <c r="BF185" s="129">
        <f>IF(N185="snížená",J185,0)</f>
        <v>0</v>
      </c>
      <c r="BG185" s="129">
        <f>IF(N185="zákl. přenesená",J185,0)</f>
        <v>0</v>
      </c>
      <c r="BH185" s="129">
        <f>IF(N185="sníž. přenesená",J185,0)</f>
        <v>0</v>
      </c>
      <c r="BI185" s="129">
        <f>IF(N185="nulová",J185,0)</f>
        <v>0</v>
      </c>
      <c r="BJ185" s="12" t="s">
        <v>75</v>
      </c>
      <c r="BK185" s="129">
        <f>ROUND(I185*H185,2)</f>
        <v>403.26</v>
      </c>
      <c r="BL185" s="12" t="s">
        <v>106</v>
      </c>
      <c r="BM185" s="128" t="s">
        <v>2722</v>
      </c>
    </row>
    <row r="186" spans="2:65" s="1" customFormat="1" ht="19.5">
      <c r="B186" s="24"/>
      <c r="D186" s="130" t="s">
        <v>114</v>
      </c>
      <c r="F186" s="131" t="s">
        <v>2723</v>
      </c>
      <c r="L186" s="24"/>
      <c r="M186" s="132"/>
      <c r="T186" s="48"/>
      <c r="AT186" s="12" t="s">
        <v>114</v>
      </c>
      <c r="AU186" s="12" t="s">
        <v>75</v>
      </c>
    </row>
    <row r="187" spans="2:65" s="1" customFormat="1" ht="24.2" customHeight="1">
      <c r="B187" s="117"/>
      <c r="C187" s="118" t="s">
        <v>266</v>
      </c>
      <c r="D187" s="118" t="s">
        <v>108</v>
      </c>
      <c r="E187" s="119" t="s">
        <v>2724</v>
      </c>
      <c r="F187" s="120" t="s">
        <v>2725</v>
      </c>
      <c r="G187" s="121" t="s">
        <v>202</v>
      </c>
      <c r="H187" s="122">
        <v>200</v>
      </c>
      <c r="I187" s="123">
        <v>114</v>
      </c>
      <c r="J187" s="123">
        <f>ROUND(I187*H187,2)</f>
        <v>22800</v>
      </c>
      <c r="K187" s="120" t="s">
        <v>2596</v>
      </c>
      <c r="L187" s="24"/>
      <c r="M187" s="124" t="s">
        <v>1</v>
      </c>
      <c r="N187" s="125" t="s">
        <v>35</v>
      </c>
      <c r="O187" s="126">
        <v>0.3</v>
      </c>
      <c r="P187" s="126">
        <f>O187*H187</f>
        <v>60</v>
      </c>
      <c r="Q187" s="126">
        <v>0</v>
      </c>
      <c r="R187" s="126">
        <f>Q187*H187</f>
        <v>0</v>
      </c>
      <c r="S187" s="126">
        <v>0</v>
      </c>
      <c r="T187" s="127">
        <f>S187*H187</f>
        <v>0</v>
      </c>
      <c r="AR187" s="128" t="s">
        <v>106</v>
      </c>
      <c r="AT187" s="128" t="s">
        <v>108</v>
      </c>
      <c r="AU187" s="128" t="s">
        <v>75</v>
      </c>
      <c r="AY187" s="12" t="s">
        <v>107</v>
      </c>
      <c r="BE187" s="129">
        <f>IF(N187="základní",J187,0)</f>
        <v>22800</v>
      </c>
      <c r="BF187" s="129">
        <f>IF(N187="snížená",J187,0)</f>
        <v>0</v>
      </c>
      <c r="BG187" s="129">
        <f>IF(N187="zákl. přenesená",J187,0)</f>
        <v>0</v>
      </c>
      <c r="BH187" s="129">
        <f>IF(N187="sníž. přenesená",J187,0)</f>
        <v>0</v>
      </c>
      <c r="BI187" s="129">
        <f>IF(N187="nulová",J187,0)</f>
        <v>0</v>
      </c>
      <c r="BJ187" s="12" t="s">
        <v>75</v>
      </c>
      <c r="BK187" s="129">
        <f>ROUND(I187*H187,2)</f>
        <v>22800</v>
      </c>
      <c r="BL187" s="12" t="s">
        <v>106</v>
      </c>
      <c r="BM187" s="128" t="s">
        <v>2726</v>
      </c>
    </row>
    <row r="188" spans="2:65" s="1" customFormat="1" ht="39">
      <c r="B188" s="24"/>
      <c r="D188" s="130" t="s">
        <v>114</v>
      </c>
      <c r="F188" s="131" t="s">
        <v>2727</v>
      </c>
      <c r="L188" s="24"/>
      <c r="M188" s="132"/>
      <c r="T188" s="48"/>
      <c r="AT188" s="12" t="s">
        <v>114</v>
      </c>
      <c r="AU188" s="12" t="s">
        <v>75</v>
      </c>
    </row>
    <row r="189" spans="2:65" s="1" customFormat="1" ht="24.2" customHeight="1">
      <c r="B189" s="117"/>
      <c r="C189" s="118" t="s">
        <v>270</v>
      </c>
      <c r="D189" s="118" t="s">
        <v>108</v>
      </c>
      <c r="E189" s="119" t="s">
        <v>2728</v>
      </c>
      <c r="F189" s="120" t="s">
        <v>2729</v>
      </c>
      <c r="G189" s="121" t="s">
        <v>202</v>
      </c>
      <c r="H189" s="122">
        <v>35.25</v>
      </c>
      <c r="I189" s="123">
        <v>172</v>
      </c>
      <c r="J189" s="123">
        <f>ROUND(I189*H189,2)</f>
        <v>6063</v>
      </c>
      <c r="K189" s="120" t="s">
        <v>2596</v>
      </c>
      <c r="L189" s="24"/>
      <c r="M189" s="124" t="s">
        <v>1</v>
      </c>
      <c r="N189" s="125" t="s">
        <v>35</v>
      </c>
      <c r="O189" s="126">
        <v>0.45</v>
      </c>
      <c r="P189" s="126">
        <f>O189*H189</f>
        <v>15.862500000000001</v>
      </c>
      <c r="Q189" s="126">
        <v>0</v>
      </c>
      <c r="R189" s="126">
        <f>Q189*H189</f>
        <v>0</v>
      </c>
      <c r="S189" s="126">
        <v>0</v>
      </c>
      <c r="T189" s="127">
        <f>S189*H189</f>
        <v>0</v>
      </c>
      <c r="AR189" s="128" t="s">
        <v>106</v>
      </c>
      <c r="AT189" s="128" t="s">
        <v>108</v>
      </c>
      <c r="AU189" s="128" t="s">
        <v>75</v>
      </c>
      <c r="AY189" s="12" t="s">
        <v>107</v>
      </c>
      <c r="BE189" s="129">
        <f>IF(N189="základní",J189,0)</f>
        <v>6063</v>
      </c>
      <c r="BF189" s="129">
        <f>IF(N189="snížená",J189,0)</f>
        <v>0</v>
      </c>
      <c r="BG189" s="129">
        <f>IF(N189="zákl. přenesená",J189,0)</f>
        <v>0</v>
      </c>
      <c r="BH189" s="129">
        <f>IF(N189="sníž. přenesená",J189,0)</f>
        <v>0</v>
      </c>
      <c r="BI189" s="129">
        <f>IF(N189="nulová",J189,0)</f>
        <v>0</v>
      </c>
      <c r="BJ189" s="12" t="s">
        <v>75</v>
      </c>
      <c r="BK189" s="129">
        <f>ROUND(I189*H189,2)</f>
        <v>6063</v>
      </c>
      <c r="BL189" s="12" t="s">
        <v>106</v>
      </c>
      <c r="BM189" s="128" t="s">
        <v>2730</v>
      </c>
    </row>
    <row r="190" spans="2:65" s="1" customFormat="1" ht="39">
      <c r="B190" s="24"/>
      <c r="D190" s="130" t="s">
        <v>114</v>
      </c>
      <c r="F190" s="131" t="s">
        <v>2731</v>
      </c>
      <c r="L190" s="24"/>
      <c r="M190" s="132"/>
      <c r="T190" s="48"/>
      <c r="AT190" s="12" t="s">
        <v>114</v>
      </c>
      <c r="AU190" s="12" t="s">
        <v>75</v>
      </c>
    </row>
    <row r="191" spans="2:65" s="1" customFormat="1" ht="24.2" customHeight="1">
      <c r="B191" s="117"/>
      <c r="C191" s="118" t="s">
        <v>274</v>
      </c>
      <c r="D191" s="118" t="s">
        <v>108</v>
      </c>
      <c r="E191" s="119" t="s">
        <v>2732</v>
      </c>
      <c r="F191" s="120" t="s">
        <v>2733</v>
      </c>
      <c r="G191" s="121" t="s">
        <v>202</v>
      </c>
      <c r="H191" s="122">
        <v>3</v>
      </c>
      <c r="I191" s="123">
        <v>222</v>
      </c>
      <c r="J191" s="123">
        <f>ROUND(I191*H191,2)</f>
        <v>666</v>
      </c>
      <c r="K191" s="120" t="s">
        <v>2596</v>
      </c>
      <c r="L191" s="24"/>
      <c r="M191" s="124" t="s">
        <v>1</v>
      </c>
      <c r="N191" s="125" t="s">
        <v>35</v>
      </c>
      <c r="O191" s="126">
        <v>0.375</v>
      </c>
      <c r="P191" s="126">
        <f>O191*H191</f>
        <v>1.125</v>
      </c>
      <c r="Q191" s="126">
        <v>0</v>
      </c>
      <c r="R191" s="126">
        <f>Q191*H191</f>
        <v>0</v>
      </c>
      <c r="S191" s="126">
        <v>0.12</v>
      </c>
      <c r="T191" s="127">
        <f>S191*H191</f>
        <v>0.36</v>
      </c>
      <c r="AR191" s="128" t="s">
        <v>106</v>
      </c>
      <c r="AT191" s="128" t="s">
        <v>108</v>
      </c>
      <c r="AU191" s="128" t="s">
        <v>75</v>
      </c>
      <c r="AY191" s="12" t="s">
        <v>107</v>
      </c>
      <c r="BE191" s="129">
        <f>IF(N191="základní",J191,0)</f>
        <v>666</v>
      </c>
      <c r="BF191" s="129">
        <f>IF(N191="snížená",J191,0)</f>
        <v>0</v>
      </c>
      <c r="BG191" s="129">
        <f>IF(N191="zákl. přenesená",J191,0)</f>
        <v>0</v>
      </c>
      <c r="BH191" s="129">
        <f>IF(N191="sníž. přenesená",J191,0)</f>
        <v>0</v>
      </c>
      <c r="BI191" s="129">
        <f>IF(N191="nulová",J191,0)</f>
        <v>0</v>
      </c>
      <c r="BJ191" s="12" t="s">
        <v>75</v>
      </c>
      <c r="BK191" s="129">
        <f>ROUND(I191*H191,2)</f>
        <v>666</v>
      </c>
      <c r="BL191" s="12" t="s">
        <v>106</v>
      </c>
      <c r="BM191" s="128" t="s">
        <v>2734</v>
      </c>
    </row>
    <row r="192" spans="2:65" s="1" customFormat="1" ht="19.5">
      <c r="B192" s="24"/>
      <c r="D192" s="130" t="s">
        <v>114</v>
      </c>
      <c r="F192" s="131" t="s">
        <v>2735</v>
      </c>
      <c r="L192" s="24"/>
      <c r="M192" s="132"/>
      <c r="T192" s="48"/>
      <c r="AT192" s="12" t="s">
        <v>114</v>
      </c>
      <c r="AU192" s="12" t="s">
        <v>75</v>
      </c>
    </row>
    <row r="193" spans="2:65" s="1" customFormat="1" ht="24.2" customHeight="1">
      <c r="B193" s="117"/>
      <c r="C193" s="118" t="s">
        <v>278</v>
      </c>
      <c r="D193" s="118" t="s">
        <v>108</v>
      </c>
      <c r="E193" s="119" t="s">
        <v>2736</v>
      </c>
      <c r="F193" s="120" t="s">
        <v>2737</v>
      </c>
      <c r="G193" s="121" t="s">
        <v>111</v>
      </c>
      <c r="H193" s="122">
        <v>8</v>
      </c>
      <c r="I193" s="123">
        <v>118</v>
      </c>
      <c r="J193" s="123">
        <f>ROUND(I193*H193,2)</f>
        <v>944</v>
      </c>
      <c r="K193" s="120" t="s">
        <v>2596</v>
      </c>
      <c r="L193" s="24"/>
      <c r="M193" s="124" t="s">
        <v>1</v>
      </c>
      <c r="N193" s="125" t="s">
        <v>35</v>
      </c>
      <c r="O193" s="126">
        <v>0.193</v>
      </c>
      <c r="P193" s="126">
        <f>O193*H193</f>
        <v>1.544</v>
      </c>
      <c r="Q193" s="126">
        <v>0</v>
      </c>
      <c r="R193" s="126">
        <f>Q193*H193</f>
        <v>0</v>
      </c>
      <c r="S193" s="126">
        <v>0</v>
      </c>
      <c r="T193" s="127">
        <f>S193*H193</f>
        <v>0</v>
      </c>
      <c r="AR193" s="128" t="s">
        <v>106</v>
      </c>
      <c r="AT193" s="128" t="s">
        <v>108</v>
      </c>
      <c r="AU193" s="128" t="s">
        <v>75</v>
      </c>
      <c r="AY193" s="12" t="s">
        <v>107</v>
      </c>
      <c r="BE193" s="129">
        <f>IF(N193="základní",J193,0)</f>
        <v>944</v>
      </c>
      <c r="BF193" s="129">
        <f>IF(N193="snížená",J193,0)</f>
        <v>0</v>
      </c>
      <c r="BG193" s="129">
        <f>IF(N193="zákl. přenesená",J193,0)</f>
        <v>0</v>
      </c>
      <c r="BH193" s="129">
        <f>IF(N193="sníž. přenesená",J193,0)</f>
        <v>0</v>
      </c>
      <c r="BI193" s="129">
        <f>IF(N193="nulová",J193,0)</f>
        <v>0</v>
      </c>
      <c r="BJ193" s="12" t="s">
        <v>75</v>
      </c>
      <c r="BK193" s="129">
        <f>ROUND(I193*H193,2)</f>
        <v>944</v>
      </c>
      <c r="BL193" s="12" t="s">
        <v>106</v>
      </c>
      <c r="BM193" s="128" t="s">
        <v>2738</v>
      </c>
    </row>
    <row r="194" spans="2:65" s="1" customFormat="1" ht="19.5">
      <c r="B194" s="24"/>
      <c r="D194" s="130" t="s">
        <v>114</v>
      </c>
      <c r="F194" s="131" t="s">
        <v>2739</v>
      </c>
      <c r="L194" s="24"/>
      <c r="M194" s="132"/>
      <c r="T194" s="48"/>
      <c r="AT194" s="12" t="s">
        <v>114</v>
      </c>
      <c r="AU194" s="12" t="s">
        <v>75</v>
      </c>
    </row>
    <row r="195" spans="2:65" s="1" customFormat="1" ht="24.2" customHeight="1">
      <c r="B195" s="117"/>
      <c r="C195" s="118" t="s">
        <v>282</v>
      </c>
      <c r="D195" s="118" t="s">
        <v>108</v>
      </c>
      <c r="E195" s="119" t="s">
        <v>2740</v>
      </c>
      <c r="F195" s="120" t="s">
        <v>2741</v>
      </c>
      <c r="G195" s="121" t="s">
        <v>1292</v>
      </c>
      <c r="H195" s="122">
        <v>1.95</v>
      </c>
      <c r="I195" s="123">
        <v>4170</v>
      </c>
      <c r="J195" s="123">
        <f>ROUND(I195*H195,2)</f>
        <v>8131.5</v>
      </c>
      <c r="K195" s="120" t="s">
        <v>2596</v>
      </c>
      <c r="L195" s="24"/>
      <c r="M195" s="124" t="s">
        <v>1</v>
      </c>
      <c r="N195" s="125" t="s">
        <v>35</v>
      </c>
      <c r="O195" s="126">
        <v>0.629</v>
      </c>
      <c r="P195" s="126">
        <f>O195*H195</f>
        <v>1.22655</v>
      </c>
      <c r="Q195" s="126">
        <v>0</v>
      </c>
      <c r="R195" s="126">
        <f>Q195*H195</f>
        <v>0</v>
      </c>
      <c r="S195" s="126">
        <v>0</v>
      </c>
      <c r="T195" s="127">
        <f>S195*H195</f>
        <v>0</v>
      </c>
      <c r="AR195" s="128" t="s">
        <v>106</v>
      </c>
      <c r="AT195" s="128" t="s">
        <v>108</v>
      </c>
      <c r="AU195" s="128" t="s">
        <v>75</v>
      </c>
      <c r="AY195" s="12" t="s">
        <v>107</v>
      </c>
      <c r="BE195" s="129">
        <f>IF(N195="základní",J195,0)</f>
        <v>8131.5</v>
      </c>
      <c r="BF195" s="129">
        <f>IF(N195="snížená",J195,0)</f>
        <v>0</v>
      </c>
      <c r="BG195" s="129">
        <f>IF(N195="zákl. přenesená",J195,0)</f>
        <v>0</v>
      </c>
      <c r="BH195" s="129">
        <f>IF(N195="sníž. přenesená",J195,0)</f>
        <v>0</v>
      </c>
      <c r="BI195" s="129">
        <f>IF(N195="nulová",J195,0)</f>
        <v>0</v>
      </c>
      <c r="BJ195" s="12" t="s">
        <v>75</v>
      </c>
      <c r="BK195" s="129">
        <f>ROUND(I195*H195,2)</f>
        <v>8131.5</v>
      </c>
      <c r="BL195" s="12" t="s">
        <v>106</v>
      </c>
      <c r="BM195" s="128" t="s">
        <v>2742</v>
      </c>
    </row>
    <row r="196" spans="2:65" s="1" customFormat="1" ht="29.25">
      <c r="B196" s="24"/>
      <c r="D196" s="130" t="s">
        <v>114</v>
      </c>
      <c r="F196" s="131" t="s">
        <v>2743</v>
      </c>
      <c r="L196" s="24"/>
      <c r="M196" s="132"/>
      <c r="T196" s="48"/>
      <c r="AT196" s="12" t="s">
        <v>114</v>
      </c>
      <c r="AU196" s="12" t="s">
        <v>75</v>
      </c>
    </row>
    <row r="197" spans="2:65" s="1" customFormat="1" ht="24.2" customHeight="1">
      <c r="B197" s="117"/>
      <c r="C197" s="118" t="s">
        <v>286</v>
      </c>
      <c r="D197" s="118" t="s">
        <v>108</v>
      </c>
      <c r="E197" s="119" t="s">
        <v>2744</v>
      </c>
      <c r="F197" s="120" t="s">
        <v>2745</v>
      </c>
      <c r="G197" s="121" t="s">
        <v>202</v>
      </c>
      <c r="H197" s="122">
        <v>18</v>
      </c>
      <c r="I197" s="123">
        <v>407</v>
      </c>
      <c r="J197" s="123">
        <f>ROUND(I197*H197,2)</f>
        <v>7326</v>
      </c>
      <c r="K197" s="120" t="s">
        <v>2596</v>
      </c>
      <c r="L197" s="24"/>
      <c r="M197" s="124" t="s">
        <v>1</v>
      </c>
      <c r="N197" s="125" t="s">
        <v>35</v>
      </c>
      <c r="O197" s="126">
        <v>0.35799999999999998</v>
      </c>
      <c r="P197" s="126">
        <f>O197*H197</f>
        <v>6.444</v>
      </c>
      <c r="Q197" s="126">
        <v>1.16E-3</v>
      </c>
      <c r="R197" s="126">
        <f>Q197*H197</f>
        <v>2.0879999999999999E-2</v>
      </c>
      <c r="S197" s="126">
        <v>0</v>
      </c>
      <c r="T197" s="127">
        <f>S197*H197</f>
        <v>0</v>
      </c>
      <c r="AR197" s="128" t="s">
        <v>106</v>
      </c>
      <c r="AT197" s="128" t="s">
        <v>108</v>
      </c>
      <c r="AU197" s="128" t="s">
        <v>75</v>
      </c>
      <c r="AY197" s="12" t="s">
        <v>107</v>
      </c>
      <c r="BE197" s="129">
        <f>IF(N197="základní",J197,0)</f>
        <v>7326</v>
      </c>
      <c r="BF197" s="129">
        <f>IF(N197="snížená",J197,0)</f>
        <v>0</v>
      </c>
      <c r="BG197" s="129">
        <f>IF(N197="zákl. přenesená",J197,0)</f>
        <v>0</v>
      </c>
      <c r="BH197" s="129">
        <f>IF(N197="sníž. přenesená",J197,0)</f>
        <v>0</v>
      </c>
      <c r="BI197" s="129">
        <f>IF(N197="nulová",J197,0)</f>
        <v>0</v>
      </c>
      <c r="BJ197" s="12" t="s">
        <v>75</v>
      </c>
      <c r="BK197" s="129">
        <f>ROUND(I197*H197,2)</f>
        <v>7326</v>
      </c>
      <c r="BL197" s="12" t="s">
        <v>106</v>
      </c>
      <c r="BM197" s="128" t="s">
        <v>2746</v>
      </c>
    </row>
    <row r="198" spans="2:65" s="1" customFormat="1" ht="19.5">
      <c r="B198" s="24"/>
      <c r="D198" s="130" t="s">
        <v>114</v>
      </c>
      <c r="F198" s="131" t="s">
        <v>2747</v>
      </c>
      <c r="L198" s="24"/>
      <c r="M198" s="132"/>
      <c r="T198" s="48"/>
      <c r="AT198" s="12" t="s">
        <v>114</v>
      </c>
      <c r="AU198" s="12" t="s">
        <v>75</v>
      </c>
    </row>
    <row r="199" spans="2:65" s="1" customFormat="1" ht="24.2" customHeight="1">
      <c r="B199" s="117"/>
      <c r="C199" s="118" t="s">
        <v>290</v>
      </c>
      <c r="D199" s="118" t="s">
        <v>108</v>
      </c>
      <c r="E199" s="119" t="s">
        <v>2748</v>
      </c>
      <c r="F199" s="120" t="s">
        <v>2749</v>
      </c>
      <c r="G199" s="121" t="s">
        <v>202</v>
      </c>
      <c r="H199" s="122">
        <v>18</v>
      </c>
      <c r="I199" s="123">
        <v>88.2</v>
      </c>
      <c r="J199" s="123">
        <f>ROUND(I199*H199,2)</f>
        <v>1587.6</v>
      </c>
      <c r="K199" s="120" t="s">
        <v>2596</v>
      </c>
      <c r="L199" s="24"/>
      <c r="M199" s="124" t="s">
        <v>1</v>
      </c>
      <c r="N199" s="125" t="s">
        <v>35</v>
      </c>
      <c r="O199" s="126">
        <v>0.20100000000000001</v>
      </c>
      <c r="P199" s="126">
        <f>O199*H199</f>
        <v>3.6180000000000003</v>
      </c>
      <c r="Q199" s="126">
        <v>0</v>
      </c>
      <c r="R199" s="126">
        <f>Q199*H199</f>
        <v>0</v>
      </c>
      <c r="S199" s="126">
        <v>0</v>
      </c>
      <c r="T199" s="127">
        <f>S199*H199</f>
        <v>0</v>
      </c>
      <c r="AR199" s="128" t="s">
        <v>106</v>
      </c>
      <c r="AT199" s="128" t="s">
        <v>108</v>
      </c>
      <c r="AU199" s="128" t="s">
        <v>75</v>
      </c>
      <c r="AY199" s="12" t="s">
        <v>107</v>
      </c>
      <c r="BE199" s="129">
        <f>IF(N199="základní",J199,0)</f>
        <v>1587.6</v>
      </c>
      <c r="BF199" s="129">
        <f>IF(N199="snížená",J199,0)</f>
        <v>0</v>
      </c>
      <c r="BG199" s="129">
        <f>IF(N199="zákl. přenesená",J199,0)</f>
        <v>0</v>
      </c>
      <c r="BH199" s="129">
        <f>IF(N199="sníž. přenesená",J199,0)</f>
        <v>0</v>
      </c>
      <c r="BI199" s="129">
        <f>IF(N199="nulová",J199,0)</f>
        <v>0</v>
      </c>
      <c r="BJ199" s="12" t="s">
        <v>75</v>
      </c>
      <c r="BK199" s="129">
        <f>ROUND(I199*H199,2)</f>
        <v>1587.6</v>
      </c>
      <c r="BL199" s="12" t="s">
        <v>106</v>
      </c>
      <c r="BM199" s="128" t="s">
        <v>2750</v>
      </c>
    </row>
    <row r="200" spans="2:65" s="1" customFormat="1" ht="19.5">
      <c r="B200" s="24"/>
      <c r="D200" s="130" t="s">
        <v>114</v>
      </c>
      <c r="F200" s="131" t="s">
        <v>2751</v>
      </c>
      <c r="L200" s="24"/>
      <c r="M200" s="132"/>
      <c r="T200" s="48"/>
      <c r="AT200" s="12" t="s">
        <v>114</v>
      </c>
      <c r="AU200" s="12" t="s">
        <v>75</v>
      </c>
    </row>
    <row r="201" spans="2:65" s="1" customFormat="1" ht="24.2" customHeight="1">
      <c r="B201" s="117"/>
      <c r="C201" s="118" t="s">
        <v>294</v>
      </c>
      <c r="D201" s="118" t="s">
        <v>108</v>
      </c>
      <c r="E201" s="119" t="s">
        <v>2752</v>
      </c>
      <c r="F201" s="120" t="s">
        <v>2753</v>
      </c>
      <c r="G201" s="121" t="s">
        <v>1292</v>
      </c>
      <c r="H201" s="122">
        <v>498</v>
      </c>
      <c r="I201" s="123">
        <v>1230</v>
      </c>
      <c r="J201" s="123">
        <f>ROUND(I201*H201,2)</f>
        <v>612540</v>
      </c>
      <c r="K201" s="120" t="s">
        <v>2596</v>
      </c>
      <c r="L201" s="24"/>
      <c r="M201" s="124" t="s">
        <v>1</v>
      </c>
      <c r="N201" s="125" t="s">
        <v>35</v>
      </c>
      <c r="O201" s="126">
        <v>3.3</v>
      </c>
      <c r="P201" s="126">
        <f>O201*H201</f>
        <v>1643.3999999999999</v>
      </c>
      <c r="Q201" s="126">
        <v>0</v>
      </c>
      <c r="R201" s="126">
        <f>Q201*H201</f>
        <v>0</v>
      </c>
      <c r="S201" s="126">
        <v>0</v>
      </c>
      <c r="T201" s="127">
        <f>S201*H201</f>
        <v>0</v>
      </c>
      <c r="AR201" s="128" t="s">
        <v>106</v>
      </c>
      <c r="AT201" s="128" t="s">
        <v>108</v>
      </c>
      <c r="AU201" s="128" t="s">
        <v>75</v>
      </c>
      <c r="AY201" s="12" t="s">
        <v>107</v>
      </c>
      <c r="BE201" s="129">
        <f>IF(N201="základní",J201,0)</f>
        <v>612540</v>
      </c>
      <c r="BF201" s="129">
        <f>IF(N201="snížená",J201,0)</f>
        <v>0</v>
      </c>
      <c r="BG201" s="129">
        <f>IF(N201="zákl. přenesená",J201,0)</f>
        <v>0</v>
      </c>
      <c r="BH201" s="129">
        <f>IF(N201="sníž. přenesená",J201,0)</f>
        <v>0</v>
      </c>
      <c r="BI201" s="129">
        <f>IF(N201="nulová",J201,0)</f>
        <v>0</v>
      </c>
      <c r="BJ201" s="12" t="s">
        <v>75</v>
      </c>
      <c r="BK201" s="129">
        <f>ROUND(I201*H201,2)</f>
        <v>612540</v>
      </c>
      <c r="BL201" s="12" t="s">
        <v>106</v>
      </c>
      <c r="BM201" s="128" t="s">
        <v>2754</v>
      </c>
    </row>
    <row r="202" spans="2:65" s="1" customFormat="1" ht="39">
      <c r="B202" s="24"/>
      <c r="D202" s="130" t="s">
        <v>114</v>
      </c>
      <c r="F202" s="131" t="s">
        <v>2755</v>
      </c>
      <c r="L202" s="24"/>
      <c r="M202" s="132"/>
      <c r="T202" s="48"/>
      <c r="AT202" s="12" t="s">
        <v>114</v>
      </c>
      <c r="AU202" s="12" t="s">
        <v>75</v>
      </c>
    </row>
    <row r="203" spans="2:65" s="1" customFormat="1" ht="24.2" customHeight="1">
      <c r="B203" s="117"/>
      <c r="C203" s="118" t="s">
        <v>298</v>
      </c>
      <c r="D203" s="118" t="s">
        <v>108</v>
      </c>
      <c r="E203" s="119" t="s">
        <v>2756</v>
      </c>
      <c r="F203" s="120" t="s">
        <v>2757</v>
      </c>
      <c r="G203" s="121" t="s">
        <v>1292</v>
      </c>
      <c r="H203" s="122">
        <v>56.5</v>
      </c>
      <c r="I203" s="123">
        <v>1770</v>
      </c>
      <c r="J203" s="123">
        <f>ROUND(I203*H203,2)</f>
        <v>100005</v>
      </c>
      <c r="K203" s="120" t="s">
        <v>2596</v>
      </c>
      <c r="L203" s="24"/>
      <c r="M203" s="124" t="s">
        <v>1</v>
      </c>
      <c r="N203" s="125" t="s">
        <v>35</v>
      </c>
      <c r="O203" s="126">
        <v>4.665</v>
      </c>
      <c r="P203" s="126">
        <f>O203*H203</f>
        <v>263.57249999999999</v>
      </c>
      <c r="Q203" s="126">
        <v>0</v>
      </c>
      <c r="R203" s="126">
        <f>Q203*H203</f>
        <v>0</v>
      </c>
      <c r="S203" s="126">
        <v>0</v>
      </c>
      <c r="T203" s="127">
        <f>S203*H203</f>
        <v>0</v>
      </c>
      <c r="AR203" s="128" t="s">
        <v>106</v>
      </c>
      <c r="AT203" s="128" t="s">
        <v>108</v>
      </c>
      <c r="AU203" s="128" t="s">
        <v>75</v>
      </c>
      <c r="AY203" s="12" t="s">
        <v>107</v>
      </c>
      <c r="BE203" s="129">
        <f>IF(N203="základní",J203,0)</f>
        <v>100005</v>
      </c>
      <c r="BF203" s="129">
        <f>IF(N203="snížená",J203,0)</f>
        <v>0</v>
      </c>
      <c r="BG203" s="129">
        <f>IF(N203="zákl. přenesená",J203,0)</f>
        <v>0</v>
      </c>
      <c r="BH203" s="129">
        <f>IF(N203="sníž. přenesená",J203,0)</f>
        <v>0</v>
      </c>
      <c r="BI203" s="129">
        <f>IF(N203="nulová",J203,0)</f>
        <v>0</v>
      </c>
      <c r="BJ203" s="12" t="s">
        <v>75</v>
      </c>
      <c r="BK203" s="129">
        <f>ROUND(I203*H203,2)</f>
        <v>100005</v>
      </c>
      <c r="BL203" s="12" t="s">
        <v>106</v>
      </c>
      <c r="BM203" s="128" t="s">
        <v>2758</v>
      </c>
    </row>
    <row r="204" spans="2:65" s="1" customFormat="1" ht="39">
      <c r="B204" s="24"/>
      <c r="D204" s="130" t="s">
        <v>114</v>
      </c>
      <c r="F204" s="131" t="s">
        <v>2759</v>
      </c>
      <c r="L204" s="24"/>
      <c r="M204" s="132"/>
      <c r="T204" s="48"/>
      <c r="AT204" s="12" t="s">
        <v>114</v>
      </c>
      <c r="AU204" s="12" t="s">
        <v>75</v>
      </c>
    </row>
    <row r="205" spans="2:65" s="1" customFormat="1" ht="24.2" customHeight="1">
      <c r="B205" s="117"/>
      <c r="C205" s="118" t="s">
        <v>302</v>
      </c>
      <c r="D205" s="118" t="s">
        <v>108</v>
      </c>
      <c r="E205" s="119" t="s">
        <v>2760</v>
      </c>
      <c r="F205" s="120" t="s">
        <v>2761</v>
      </c>
      <c r="G205" s="121" t="s">
        <v>1292</v>
      </c>
      <c r="H205" s="122">
        <v>23</v>
      </c>
      <c r="I205" s="123">
        <v>323</v>
      </c>
      <c r="J205" s="123">
        <f>ROUND(I205*H205,2)</f>
        <v>7429</v>
      </c>
      <c r="K205" s="120" t="s">
        <v>2596</v>
      </c>
      <c r="L205" s="24"/>
      <c r="M205" s="124" t="s">
        <v>1</v>
      </c>
      <c r="N205" s="125" t="s">
        <v>35</v>
      </c>
      <c r="O205" s="126">
        <v>0.39700000000000002</v>
      </c>
      <c r="P205" s="126">
        <f>O205*H205</f>
        <v>9.1310000000000002</v>
      </c>
      <c r="Q205" s="126">
        <v>0</v>
      </c>
      <c r="R205" s="126">
        <f>Q205*H205</f>
        <v>0</v>
      </c>
      <c r="S205" s="126">
        <v>0</v>
      </c>
      <c r="T205" s="127">
        <f>S205*H205</f>
        <v>0</v>
      </c>
      <c r="AR205" s="128" t="s">
        <v>106</v>
      </c>
      <c r="AT205" s="128" t="s">
        <v>108</v>
      </c>
      <c r="AU205" s="128" t="s">
        <v>75</v>
      </c>
      <c r="AY205" s="12" t="s">
        <v>107</v>
      </c>
      <c r="BE205" s="129">
        <f>IF(N205="základní",J205,0)</f>
        <v>7429</v>
      </c>
      <c r="BF205" s="129">
        <f>IF(N205="snížená",J205,0)</f>
        <v>0</v>
      </c>
      <c r="BG205" s="129">
        <f>IF(N205="zákl. přenesená",J205,0)</f>
        <v>0</v>
      </c>
      <c r="BH205" s="129">
        <f>IF(N205="sníž. přenesená",J205,0)</f>
        <v>0</v>
      </c>
      <c r="BI205" s="129">
        <f>IF(N205="nulová",J205,0)</f>
        <v>0</v>
      </c>
      <c r="BJ205" s="12" t="s">
        <v>75</v>
      </c>
      <c r="BK205" s="129">
        <f>ROUND(I205*H205,2)</f>
        <v>7429</v>
      </c>
      <c r="BL205" s="12" t="s">
        <v>106</v>
      </c>
      <c r="BM205" s="128" t="s">
        <v>2762</v>
      </c>
    </row>
    <row r="206" spans="2:65" s="1" customFormat="1" ht="39">
      <c r="B206" s="24"/>
      <c r="D206" s="130" t="s">
        <v>114</v>
      </c>
      <c r="F206" s="131" t="s">
        <v>2763</v>
      </c>
      <c r="L206" s="24"/>
      <c r="M206" s="132"/>
      <c r="T206" s="48"/>
      <c r="AT206" s="12" t="s">
        <v>114</v>
      </c>
      <c r="AU206" s="12" t="s">
        <v>75</v>
      </c>
    </row>
    <row r="207" spans="2:65" s="1" customFormat="1" ht="24.2" customHeight="1">
      <c r="B207" s="117"/>
      <c r="C207" s="118" t="s">
        <v>306</v>
      </c>
      <c r="D207" s="118" t="s">
        <v>108</v>
      </c>
      <c r="E207" s="119" t="s">
        <v>2764</v>
      </c>
      <c r="F207" s="120" t="s">
        <v>2765</v>
      </c>
      <c r="G207" s="121" t="s">
        <v>111</v>
      </c>
      <c r="H207" s="122">
        <v>200</v>
      </c>
      <c r="I207" s="123">
        <v>440</v>
      </c>
      <c r="J207" s="123">
        <f>ROUND(I207*H207,2)</f>
        <v>88000</v>
      </c>
      <c r="K207" s="120" t="s">
        <v>2596</v>
      </c>
      <c r="L207" s="24"/>
      <c r="M207" s="124" t="s">
        <v>1</v>
      </c>
      <c r="N207" s="125" t="s">
        <v>35</v>
      </c>
      <c r="O207" s="126">
        <v>1.1830000000000001</v>
      </c>
      <c r="P207" s="126">
        <f>O207*H207</f>
        <v>236.60000000000002</v>
      </c>
      <c r="Q207" s="126">
        <v>0</v>
      </c>
      <c r="R207" s="126">
        <f>Q207*H207</f>
        <v>0</v>
      </c>
      <c r="S207" s="126">
        <v>0</v>
      </c>
      <c r="T207" s="127">
        <f>S207*H207</f>
        <v>0</v>
      </c>
      <c r="AR207" s="128" t="s">
        <v>106</v>
      </c>
      <c r="AT207" s="128" t="s">
        <v>108</v>
      </c>
      <c r="AU207" s="128" t="s">
        <v>75</v>
      </c>
      <c r="AY207" s="12" t="s">
        <v>107</v>
      </c>
      <c r="BE207" s="129">
        <f>IF(N207="základní",J207,0)</f>
        <v>88000</v>
      </c>
      <c r="BF207" s="129">
        <f>IF(N207="snížená",J207,0)</f>
        <v>0</v>
      </c>
      <c r="BG207" s="129">
        <f>IF(N207="zákl. přenesená",J207,0)</f>
        <v>0</v>
      </c>
      <c r="BH207" s="129">
        <f>IF(N207="sníž. přenesená",J207,0)</f>
        <v>0</v>
      </c>
      <c r="BI207" s="129">
        <f>IF(N207="nulová",J207,0)</f>
        <v>0</v>
      </c>
      <c r="BJ207" s="12" t="s">
        <v>75</v>
      </c>
      <c r="BK207" s="129">
        <f>ROUND(I207*H207,2)</f>
        <v>88000</v>
      </c>
      <c r="BL207" s="12" t="s">
        <v>106</v>
      </c>
      <c r="BM207" s="128" t="s">
        <v>2766</v>
      </c>
    </row>
    <row r="208" spans="2:65" s="1" customFormat="1" ht="39">
      <c r="B208" s="24"/>
      <c r="D208" s="130" t="s">
        <v>114</v>
      </c>
      <c r="F208" s="131" t="s">
        <v>2767</v>
      </c>
      <c r="L208" s="24"/>
      <c r="M208" s="132"/>
      <c r="T208" s="48"/>
      <c r="AT208" s="12" t="s">
        <v>114</v>
      </c>
      <c r="AU208" s="12" t="s">
        <v>75</v>
      </c>
    </row>
    <row r="209" spans="2:65" s="1" customFormat="1" ht="24.2" customHeight="1">
      <c r="B209" s="117"/>
      <c r="C209" s="118" t="s">
        <v>310</v>
      </c>
      <c r="D209" s="118" t="s">
        <v>108</v>
      </c>
      <c r="E209" s="119" t="s">
        <v>2768</v>
      </c>
      <c r="F209" s="120" t="s">
        <v>2769</v>
      </c>
      <c r="G209" s="121" t="s">
        <v>111</v>
      </c>
      <c r="H209" s="122">
        <v>454</v>
      </c>
      <c r="I209" s="123">
        <v>629</v>
      </c>
      <c r="J209" s="123">
        <f>ROUND(I209*H209,2)</f>
        <v>285566</v>
      </c>
      <c r="K209" s="120" t="s">
        <v>2596</v>
      </c>
      <c r="L209" s="24"/>
      <c r="M209" s="124" t="s">
        <v>1</v>
      </c>
      <c r="N209" s="125" t="s">
        <v>35</v>
      </c>
      <c r="O209" s="126">
        <v>1.665</v>
      </c>
      <c r="P209" s="126">
        <f>O209*H209</f>
        <v>755.91</v>
      </c>
      <c r="Q209" s="126">
        <v>0</v>
      </c>
      <c r="R209" s="126">
        <f>Q209*H209</f>
        <v>0</v>
      </c>
      <c r="S209" s="126">
        <v>0</v>
      </c>
      <c r="T209" s="127">
        <f>S209*H209</f>
        <v>0</v>
      </c>
      <c r="AR209" s="128" t="s">
        <v>106</v>
      </c>
      <c r="AT209" s="128" t="s">
        <v>108</v>
      </c>
      <c r="AU209" s="128" t="s">
        <v>75</v>
      </c>
      <c r="AY209" s="12" t="s">
        <v>107</v>
      </c>
      <c r="BE209" s="129">
        <f>IF(N209="základní",J209,0)</f>
        <v>285566</v>
      </c>
      <c r="BF209" s="129">
        <f>IF(N209="snížená",J209,0)</f>
        <v>0</v>
      </c>
      <c r="BG209" s="129">
        <f>IF(N209="zákl. přenesená",J209,0)</f>
        <v>0</v>
      </c>
      <c r="BH209" s="129">
        <f>IF(N209="sníž. přenesená",J209,0)</f>
        <v>0</v>
      </c>
      <c r="BI209" s="129">
        <f>IF(N209="nulová",J209,0)</f>
        <v>0</v>
      </c>
      <c r="BJ209" s="12" t="s">
        <v>75</v>
      </c>
      <c r="BK209" s="129">
        <f>ROUND(I209*H209,2)</f>
        <v>285566</v>
      </c>
      <c r="BL209" s="12" t="s">
        <v>106</v>
      </c>
      <c r="BM209" s="128" t="s">
        <v>2770</v>
      </c>
    </row>
    <row r="210" spans="2:65" s="1" customFormat="1" ht="39">
      <c r="B210" s="24"/>
      <c r="D210" s="130" t="s">
        <v>114</v>
      </c>
      <c r="F210" s="131" t="s">
        <v>2771</v>
      </c>
      <c r="L210" s="24"/>
      <c r="M210" s="132"/>
      <c r="T210" s="48"/>
      <c r="AT210" s="12" t="s">
        <v>114</v>
      </c>
      <c r="AU210" s="12" t="s">
        <v>75</v>
      </c>
    </row>
    <row r="211" spans="2:65" s="1" customFormat="1" ht="24.2" customHeight="1">
      <c r="B211" s="117"/>
      <c r="C211" s="118" t="s">
        <v>314</v>
      </c>
      <c r="D211" s="118" t="s">
        <v>108</v>
      </c>
      <c r="E211" s="119" t="s">
        <v>2772</v>
      </c>
      <c r="F211" s="120" t="s">
        <v>2773</v>
      </c>
      <c r="G211" s="121" t="s">
        <v>111</v>
      </c>
      <c r="H211" s="122">
        <v>760</v>
      </c>
      <c r="I211" s="123">
        <v>899</v>
      </c>
      <c r="J211" s="123">
        <f>ROUND(I211*H211,2)</f>
        <v>683240</v>
      </c>
      <c r="K211" s="120" t="s">
        <v>2596</v>
      </c>
      <c r="L211" s="24"/>
      <c r="M211" s="124" t="s">
        <v>1</v>
      </c>
      <c r="N211" s="125" t="s">
        <v>35</v>
      </c>
      <c r="O211" s="126">
        <v>2.379</v>
      </c>
      <c r="P211" s="126">
        <f>O211*H211</f>
        <v>1808.04</v>
      </c>
      <c r="Q211" s="126">
        <v>0</v>
      </c>
      <c r="R211" s="126">
        <f>Q211*H211</f>
        <v>0</v>
      </c>
      <c r="S211" s="126">
        <v>0</v>
      </c>
      <c r="T211" s="127">
        <f>S211*H211</f>
        <v>0</v>
      </c>
      <c r="AR211" s="128" t="s">
        <v>106</v>
      </c>
      <c r="AT211" s="128" t="s">
        <v>108</v>
      </c>
      <c r="AU211" s="128" t="s">
        <v>75</v>
      </c>
      <c r="AY211" s="12" t="s">
        <v>107</v>
      </c>
      <c r="BE211" s="129">
        <f>IF(N211="základní",J211,0)</f>
        <v>683240</v>
      </c>
      <c r="BF211" s="129">
        <f>IF(N211="snížená",J211,0)</f>
        <v>0</v>
      </c>
      <c r="BG211" s="129">
        <f>IF(N211="zákl. přenesená",J211,0)</f>
        <v>0</v>
      </c>
      <c r="BH211" s="129">
        <f>IF(N211="sníž. přenesená",J211,0)</f>
        <v>0</v>
      </c>
      <c r="BI211" s="129">
        <f>IF(N211="nulová",J211,0)</f>
        <v>0</v>
      </c>
      <c r="BJ211" s="12" t="s">
        <v>75</v>
      </c>
      <c r="BK211" s="129">
        <f>ROUND(I211*H211,2)</f>
        <v>683240</v>
      </c>
      <c r="BL211" s="12" t="s">
        <v>106</v>
      </c>
      <c r="BM211" s="128" t="s">
        <v>2774</v>
      </c>
    </row>
    <row r="212" spans="2:65" s="1" customFormat="1" ht="39">
      <c r="B212" s="24"/>
      <c r="D212" s="130" t="s">
        <v>114</v>
      </c>
      <c r="F212" s="131" t="s">
        <v>2775</v>
      </c>
      <c r="L212" s="24"/>
      <c r="M212" s="132"/>
      <c r="T212" s="48"/>
      <c r="AT212" s="12" t="s">
        <v>114</v>
      </c>
      <c r="AU212" s="12" t="s">
        <v>75</v>
      </c>
    </row>
    <row r="213" spans="2:65" s="1" customFormat="1" ht="24.2" customHeight="1">
      <c r="B213" s="117"/>
      <c r="C213" s="118" t="s">
        <v>319</v>
      </c>
      <c r="D213" s="118" t="s">
        <v>108</v>
      </c>
      <c r="E213" s="119" t="s">
        <v>2776</v>
      </c>
      <c r="F213" s="120" t="s">
        <v>2777</v>
      </c>
      <c r="G213" s="121" t="s">
        <v>111</v>
      </c>
      <c r="H213" s="122">
        <v>796</v>
      </c>
      <c r="I213" s="123">
        <v>1260</v>
      </c>
      <c r="J213" s="123">
        <f>ROUND(I213*H213,2)</f>
        <v>1002960</v>
      </c>
      <c r="K213" s="120" t="s">
        <v>2596</v>
      </c>
      <c r="L213" s="24"/>
      <c r="M213" s="124" t="s">
        <v>1</v>
      </c>
      <c r="N213" s="125" t="s">
        <v>35</v>
      </c>
      <c r="O213" s="126">
        <v>3.38</v>
      </c>
      <c r="P213" s="126">
        <f>O213*H213</f>
        <v>2690.48</v>
      </c>
      <c r="Q213" s="126">
        <v>0</v>
      </c>
      <c r="R213" s="126">
        <f>Q213*H213</f>
        <v>0</v>
      </c>
      <c r="S213" s="126">
        <v>0</v>
      </c>
      <c r="T213" s="127">
        <f>S213*H213</f>
        <v>0</v>
      </c>
      <c r="AR213" s="128" t="s">
        <v>106</v>
      </c>
      <c r="AT213" s="128" t="s">
        <v>108</v>
      </c>
      <c r="AU213" s="128" t="s">
        <v>75</v>
      </c>
      <c r="AY213" s="12" t="s">
        <v>107</v>
      </c>
      <c r="BE213" s="129">
        <f>IF(N213="základní",J213,0)</f>
        <v>1002960</v>
      </c>
      <c r="BF213" s="129">
        <f>IF(N213="snížená",J213,0)</f>
        <v>0</v>
      </c>
      <c r="BG213" s="129">
        <f>IF(N213="zákl. přenesená",J213,0)</f>
        <v>0</v>
      </c>
      <c r="BH213" s="129">
        <f>IF(N213="sníž. přenesená",J213,0)</f>
        <v>0</v>
      </c>
      <c r="BI213" s="129">
        <f>IF(N213="nulová",J213,0)</f>
        <v>0</v>
      </c>
      <c r="BJ213" s="12" t="s">
        <v>75</v>
      </c>
      <c r="BK213" s="129">
        <f>ROUND(I213*H213,2)</f>
        <v>1002960</v>
      </c>
      <c r="BL213" s="12" t="s">
        <v>106</v>
      </c>
      <c r="BM213" s="128" t="s">
        <v>2778</v>
      </c>
    </row>
    <row r="214" spans="2:65" s="1" customFormat="1" ht="39">
      <c r="B214" s="24"/>
      <c r="D214" s="130" t="s">
        <v>114</v>
      </c>
      <c r="F214" s="131" t="s">
        <v>2779</v>
      </c>
      <c r="L214" s="24"/>
      <c r="M214" s="132"/>
      <c r="T214" s="48"/>
      <c r="AT214" s="12" t="s">
        <v>114</v>
      </c>
      <c r="AU214" s="12" t="s">
        <v>75</v>
      </c>
    </row>
    <row r="215" spans="2:65" s="1" customFormat="1" ht="24.2" customHeight="1">
      <c r="B215" s="117"/>
      <c r="C215" s="118" t="s">
        <v>323</v>
      </c>
      <c r="D215" s="118" t="s">
        <v>108</v>
      </c>
      <c r="E215" s="119" t="s">
        <v>2780</v>
      </c>
      <c r="F215" s="120" t="s">
        <v>2781</v>
      </c>
      <c r="G215" s="121" t="s">
        <v>111</v>
      </c>
      <c r="H215" s="122">
        <v>760</v>
      </c>
      <c r="I215" s="123">
        <v>43.2</v>
      </c>
      <c r="J215" s="123">
        <f>ROUND(I215*H215,2)</f>
        <v>32832</v>
      </c>
      <c r="K215" s="120" t="s">
        <v>2596</v>
      </c>
      <c r="L215" s="24"/>
      <c r="M215" s="124" t="s">
        <v>1</v>
      </c>
      <c r="N215" s="125" t="s">
        <v>35</v>
      </c>
      <c r="O215" s="126">
        <v>1.9E-2</v>
      </c>
      <c r="P215" s="126">
        <f>O215*H215</f>
        <v>14.44</v>
      </c>
      <c r="Q215" s="126">
        <v>1.9E-3</v>
      </c>
      <c r="R215" s="126">
        <f>Q215*H215</f>
        <v>1.444</v>
      </c>
      <c r="S215" s="126">
        <v>0</v>
      </c>
      <c r="T215" s="127">
        <f>S215*H215</f>
        <v>0</v>
      </c>
      <c r="AR215" s="128" t="s">
        <v>106</v>
      </c>
      <c r="AT215" s="128" t="s">
        <v>108</v>
      </c>
      <c r="AU215" s="128" t="s">
        <v>75</v>
      </c>
      <c r="AY215" s="12" t="s">
        <v>107</v>
      </c>
      <c r="BE215" s="129">
        <f>IF(N215="základní",J215,0)</f>
        <v>32832</v>
      </c>
      <c r="BF215" s="129">
        <f>IF(N215="snížená",J215,0)</f>
        <v>0</v>
      </c>
      <c r="BG215" s="129">
        <f>IF(N215="zákl. přenesená",J215,0)</f>
        <v>0</v>
      </c>
      <c r="BH215" s="129">
        <f>IF(N215="sníž. přenesená",J215,0)</f>
        <v>0</v>
      </c>
      <c r="BI215" s="129">
        <f>IF(N215="nulová",J215,0)</f>
        <v>0</v>
      </c>
      <c r="BJ215" s="12" t="s">
        <v>75</v>
      </c>
      <c r="BK215" s="129">
        <f>ROUND(I215*H215,2)</f>
        <v>32832</v>
      </c>
      <c r="BL215" s="12" t="s">
        <v>106</v>
      </c>
      <c r="BM215" s="128" t="s">
        <v>2782</v>
      </c>
    </row>
    <row r="216" spans="2:65" s="1" customFormat="1" ht="19.5">
      <c r="B216" s="24"/>
      <c r="D216" s="130" t="s">
        <v>114</v>
      </c>
      <c r="F216" s="131" t="s">
        <v>2783</v>
      </c>
      <c r="L216" s="24"/>
      <c r="M216" s="132"/>
      <c r="T216" s="48"/>
      <c r="AT216" s="12" t="s">
        <v>114</v>
      </c>
      <c r="AU216" s="12" t="s">
        <v>75</v>
      </c>
    </row>
    <row r="217" spans="2:65" s="1" customFormat="1" ht="24.2" customHeight="1">
      <c r="B217" s="117"/>
      <c r="C217" s="118" t="s">
        <v>327</v>
      </c>
      <c r="D217" s="118" t="s">
        <v>108</v>
      </c>
      <c r="E217" s="119" t="s">
        <v>2784</v>
      </c>
      <c r="F217" s="120" t="s">
        <v>2785</v>
      </c>
      <c r="G217" s="121" t="s">
        <v>2468</v>
      </c>
      <c r="H217" s="122">
        <v>370</v>
      </c>
      <c r="I217" s="123">
        <v>1700</v>
      </c>
      <c r="J217" s="123">
        <f>ROUND(I217*H217,2)</f>
        <v>629000</v>
      </c>
      <c r="K217" s="120" t="s">
        <v>2596</v>
      </c>
      <c r="L217" s="24"/>
      <c r="M217" s="124" t="s">
        <v>1</v>
      </c>
      <c r="N217" s="125" t="s">
        <v>35</v>
      </c>
      <c r="O217" s="126">
        <v>0</v>
      </c>
      <c r="P217" s="126">
        <f>O217*H217</f>
        <v>0</v>
      </c>
      <c r="Q217" s="126">
        <v>0</v>
      </c>
      <c r="R217" s="126">
        <f>Q217*H217</f>
        <v>0</v>
      </c>
      <c r="S217" s="126">
        <v>0</v>
      </c>
      <c r="T217" s="127">
        <f>S217*H217</f>
        <v>0</v>
      </c>
      <c r="AR217" s="128" t="s">
        <v>106</v>
      </c>
      <c r="AT217" s="128" t="s">
        <v>108</v>
      </c>
      <c r="AU217" s="128" t="s">
        <v>75</v>
      </c>
      <c r="AY217" s="12" t="s">
        <v>107</v>
      </c>
      <c r="BE217" s="129">
        <f>IF(N217="základní",J217,0)</f>
        <v>629000</v>
      </c>
      <c r="BF217" s="129">
        <f>IF(N217="snížená",J217,0)</f>
        <v>0</v>
      </c>
      <c r="BG217" s="129">
        <f>IF(N217="zákl. přenesená",J217,0)</f>
        <v>0</v>
      </c>
      <c r="BH217" s="129">
        <f>IF(N217="sníž. přenesená",J217,0)</f>
        <v>0</v>
      </c>
      <c r="BI217" s="129">
        <f>IF(N217="nulová",J217,0)</f>
        <v>0</v>
      </c>
      <c r="BJ217" s="12" t="s">
        <v>75</v>
      </c>
      <c r="BK217" s="129">
        <f>ROUND(I217*H217,2)</f>
        <v>629000</v>
      </c>
      <c r="BL217" s="12" t="s">
        <v>106</v>
      </c>
      <c r="BM217" s="128" t="s">
        <v>2786</v>
      </c>
    </row>
    <row r="218" spans="2:65" s="1" customFormat="1" ht="19.5">
      <c r="B218" s="24"/>
      <c r="D218" s="130" t="s">
        <v>114</v>
      </c>
      <c r="F218" s="131" t="s">
        <v>2787</v>
      </c>
      <c r="L218" s="24"/>
      <c r="M218" s="132"/>
      <c r="T218" s="48"/>
      <c r="AT218" s="12" t="s">
        <v>114</v>
      </c>
      <c r="AU218" s="12" t="s">
        <v>75</v>
      </c>
    </row>
    <row r="219" spans="2:65" s="1" customFormat="1" ht="24.2" customHeight="1">
      <c r="B219" s="117"/>
      <c r="C219" s="118" t="s">
        <v>331</v>
      </c>
      <c r="D219" s="118" t="s">
        <v>108</v>
      </c>
      <c r="E219" s="119" t="s">
        <v>2788</v>
      </c>
      <c r="F219" s="120" t="s">
        <v>2789</v>
      </c>
      <c r="G219" s="121" t="s">
        <v>1292</v>
      </c>
      <c r="H219" s="122">
        <v>495</v>
      </c>
      <c r="I219" s="123">
        <v>316</v>
      </c>
      <c r="J219" s="123">
        <f>ROUND(I219*H219,2)</f>
        <v>156420</v>
      </c>
      <c r="K219" s="120" t="s">
        <v>2596</v>
      </c>
      <c r="L219" s="24"/>
      <c r="M219" s="124" t="s">
        <v>1</v>
      </c>
      <c r="N219" s="125" t="s">
        <v>35</v>
      </c>
      <c r="O219" s="126">
        <v>0.70899999999999996</v>
      </c>
      <c r="P219" s="126">
        <f>O219*H219</f>
        <v>350.95499999999998</v>
      </c>
      <c r="Q219" s="126">
        <v>0</v>
      </c>
      <c r="R219" s="126">
        <f>Q219*H219</f>
        <v>0</v>
      </c>
      <c r="S219" s="126">
        <v>0</v>
      </c>
      <c r="T219" s="127">
        <f>S219*H219</f>
        <v>0</v>
      </c>
      <c r="AR219" s="128" t="s">
        <v>106</v>
      </c>
      <c r="AT219" s="128" t="s">
        <v>108</v>
      </c>
      <c r="AU219" s="128" t="s">
        <v>75</v>
      </c>
      <c r="AY219" s="12" t="s">
        <v>107</v>
      </c>
      <c r="BE219" s="129">
        <f>IF(N219="základní",J219,0)</f>
        <v>156420</v>
      </c>
      <c r="BF219" s="129">
        <f>IF(N219="snížená",J219,0)</f>
        <v>0</v>
      </c>
      <c r="BG219" s="129">
        <f>IF(N219="zákl. přenesená",J219,0)</f>
        <v>0</v>
      </c>
      <c r="BH219" s="129">
        <f>IF(N219="sníž. přenesená",J219,0)</f>
        <v>0</v>
      </c>
      <c r="BI219" s="129">
        <f>IF(N219="nulová",J219,0)</f>
        <v>0</v>
      </c>
      <c r="BJ219" s="12" t="s">
        <v>75</v>
      </c>
      <c r="BK219" s="129">
        <f>ROUND(I219*H219,2)</f>
        <v>156420</v>
      </c>
      <c r="BL219" s="12" t="s">
        <v>106</v>
      </c>
      <c r="BM219" s="128" t="s">
        <v>2790</v>
      </c>
    </row>
    <row r="220" spans="2:65" s="1" customFormat="1" ht="29.25">
      <c r="B220" s="24"/>
      <c r="D220" s="130" t="s">
        <v>114</v>
      </c>
      <c r="F220" s="131" t="s">
        <v>2791</v>
      </c>
      <c r="L220" s="24"/>
      <c r="M220" s="132"/>
      <c r="T220" s="48"/>
      <c r="AT220" s="12" t="s">
        <v>114</v>
      </c>
      <c r="AU220" s="12" t="s">
        <v>75</v>
      </c>
    </row>
    <row r="221" spans="2:65" s="1" customFormat="1" ht="24.2" customHeight="1">
      <c r="B221" s="117"/>
      <c r="C221" s="118" t="s">
        <v>336</v>
      </c>
      <c r="D221" s="118" t="s">
        <v>108</v>
      </c>
      <c r="E221" s="119" t="s">
        <v>2792</v>
      </c>
      <c r="F221" s="120" t="s">
        <v>2793</v>
      </c>
      <c r="G221" s="121" t="s">
        <v>1292</v>
      </c>
      <c r="H221" s="122">
        <v>54.5</v>
      </c>
      <c r="I221" s="123">
        <v>363</v>
      </c>
      <c r="J221" s="123">
        <f>ROUND(I221*H221,2)</f>
        <v>19783.5</v>
      </c>
      <c r="K221" s="120" t="s">
        <v>2596</v>
      </c>
      <c r="L221" s="24"/>
      <c r="M221" s="124" t="s">
        <v>1</v>
      </c>
      <c r="N221" s="125" t="s">
        <v>35</v>
      </c>
      <c r="O221" s="126">
        <v>0.81499999999999995</v>
      </c>
      <c r="P221" s="126">
        <f>O221*H221</f>
        <v>44.417499999999997</v>
      </c>
      <c r="Q221" s="126">
        <v>0</v>
      </c>
      <c r="R221" s="126">
        <f>Q221*H221</f>
        <v>0</v>
      </c>
      <c r="S221" s="126">
        <v>0</v>
      </c>
      <c r="T221" s="127">
        <f>S221*H221</f>
        <v>0</v>
      </c>
      <c r="AR221" s="128" t="s">
        <v>106</v>
      </c>
      <c r="AT221" s="128" t="s">
        <v>108</v>
      </c>
      <c r="AU221" s="128" t="s">
        <v>75</v>
      </c>
      <c r="AY221" s="12" t="s">
        <v>107</v>
      </c>
      <c r="BE221" s="129">
        <f>IF(N221="základní",J221,0)</f>
        <v>19783.5</v>
      </c>
      <c r="BF221" s="129">
        <f>IF(N221="snížená",J221,0)</f>
        <v>0</v>
      </c>
      <c r="BG221" s="129">
        <f>IF(N221="zákl. přenesená",J221,0)</f>
        <v>0</v>
      </c>
      <c r="BH221" s="129">
        <f>IF(N221="sníž. přenesená",J221,0)</f>
        <v>0</v>
      </c>
      <c r="BI221" s="129">
        <f>IF(N221="nulová",J221,0)</f>
        <v>0</v>
      </c>
      <c r="BJ221" s="12" t="s">
        <v>75</v>
      </c>
      <c r="BK221" s="129">
        <f>ROUND(I221*H221,2)</f>
        <v>19783.5</v>
      </c>
      <c r="BL221" s="12" t="s">
        <v>106</v>
      </c>
      <c r="BM221" s="128" t="s">
        <v>2794</v>
      </c>
    </row>
    <row r="222" spans="2:65" s="1" customFormat="1" ht="29.25">
      <c r="B222" s="24"/>
      <c r="D222" s="130" t="s">
        <v>114</v>
      </c>
      <c r="F222" s="131" t="s">
        <v>2795</v>
      </c>
      <c r="L222" s="24"/>
      <c r="M222" s="132"/>
      <c r="T222" s="48"/>
      <c r="AT222" s="12" t="s">
        <v>114</v>
      </c>
      <c r="AU222" s="12" t="s">
        <v>75</v>
      </c>
    </row>
    <row r="223" spans="2:65" s="1" customFormat="1" ht="24.2" customHeight="1">
      <c r="B223" s="117"/>
      <c r="C223" s="118" t="s">
        <v>341</v>
      </c>
      <c r="D223" s="118" t="s">
        <v>108</v>
      </c>
      <c r="E223" s="119" t="s">
        <v>2796</v>
      </c>
      <c r="F223" s="120" t="s">
        <v>2797</v>
      </c>
      <c r="G223" s="121" t="s">
        <v>111</v>
      </c>
      <c r="H223" s="122">
        <v>200</v>
      </c>
      <c r="I223" s="123">
        <v>97.1</v>
      </c>
      <c r="J223" s="123">
        <f>ROUND(I223*H223,2)</f>
        <v>19420</v>
      </c>
      <c r="K223" s="120" t="s">
        <v>2596</v>
      </c>
      <c r="L223" s="24"/>
      <c r="M223" s="124" t="s">
        <v>1</v>
      </c>
      <c r="N223" s="125" t="s">
        <v>35</v>
      </c>
      <c r="O223" s="126">
        <v>0.218</v>
      </c>
      <c r="P223" s="126">
        <f>O223*H223</f>
        <v>43.6</v>
      </c>
      <c r="Q223" s="126">
        <v>0</v>
      </c>
      <c r="R223" s="126">
        <f>Q223*H223</f>
        <v>0</v>
      </c>
      <c r="S223" s="126">
        <v>0</v>
      </c>
      <c r="T223" s="127">
        <f>S223*H223</f>
        <v>0</v>
      </c>
      <c r="AR223" s="128" t="s">
        <v>106</v>
      </c>
      <c r="AT223" s="128" t="s">
        <v>108</v>
      </c>
      <c r="AU223" s="128" t="s">
        <v>75</v>
      </c>
      <c r="AY223" s="12" t="s">
        <v>107</v>
      </c>
      <c r="BE223" s="129">
        <f>IF(N223="základní",J223,0)</f>
        <v>19420</v>
      </c>
      <c r="BF223" s="129">
        <f>IF(N223="snížená",J223,0)</f>
        <v>0</v>
      </c>
      <c r="BG223" s="129">
        <f>IF(N223="zákl. přenesená",J223,0)</f>
        <v>0</v>
      </c>
      <c r="BH223" s="129">
        <f>IF(N223="sníž. přenesená",J223,0)</f>
        <v>0</v>
      </c>
      <c r="BI223" s="129">
        <f>IF(N223="nulová",J223,0)</f>
        <v>0</v>
      </c>
      <c r="BJ223" s="12" t="s">
        <v>75</v>
      </c>
      <c r="BK223" s="129">
        <f>ROUND(I223*H223,2)</f>
        <v>19420</v>
      </c>
      <c r="BL223" s="12" t="s">
        <v>106</v>
      </c>
      <c r="BM223" s="128" t="s">
        <v>2798</v>
      </c>
    </row>
    <row r="224" spans="2:65" s="1" customFormat="1" ht="39">
      <c r="B224" s="24"/>
      <c r="D224" s="130" t="s">
        <v>114</v>
      </c>
      <c r="F224" s="131" t="s">
        <v>2799</v>
      </c>
      <c r="L224" s="24"/>
      <c r="M224" s="132"/>
      <c r="T224" s="48"/>
      <c r="AT224" s="12" t="s">
        <v>114</v>
      </c>
      <c r="AU224" s="12" t="s">
        <v>75</v>
      </c>
    </row>
    <row r="225" spans="2:65" s="1" customFormat="1" ht="24.2" customHeight="1">
      <c r="B225" s="117"/>
      <c r="C225" s="118" t="s">
        <v>346</v>
      </c>
      <c r="D225" s="118" t="s">
        <v>108</v>
      </c>
      <c r="E225" s="119" t="s">
        <v>2800</v>
      </c>
      <c r="F225" s="120" t="s">
        <v>2801</v>
      </c>
      <c r="G225" s="121" t="s">
        <v>111</v>
      </c>
      <c r="H225" s="122">
        <v>454</v>
      </c>
      <c r="I225" s="123">
        <v>112</v>
      </c>
      <c r="J225" s="123">
        <f>ROUND(I225*H225,2)</f>
        <v>50848</v>
      </c>
      <c r="K225" s="120" t="s">
        <v>2596</v>
      </c>
      <c r="L225" s="24"/>
      <c r="M225" s="124" t="s">
        <v>1</v>
      </c>
      <c r="N225" s="125" t="s">
        <v>35</v>
      </c>
      <c r="O225" s="126">
        <v>0.251</v>
      </c>
      <c r="P225" s="126">
        <f>O225*H225</f>
        <v>113.95399999999999</v>
      </c>
      <c r="Q225" s="126">
        <v>0</v>
      </c>
      <c r="R225" s="126">
        <f>Q225*H225</f>
        <v>0</v>
      </c>
      <c r="S225" s="126">
        <v>0</v>
      </c>
      <c r="T225" s="127">
        <f>S225*H225</f>
        <v>0</v>
      </c>
      <c r="AR225" s="128" t="s">
        <v>106</v>
      </c>
      <c r="AT225" s="128" t="s">
        <v>108</v>
      </c>
      <c r="AU225" s="128" t="s">
        <v>75</v>
      </c>
      <c r="AY225" s="12" t="s">
        <v>107</v>
      </c>
      <c r="BE225" s="129">
        <f>IF(N225="základní",J225,0)</f>
        <v>50848</v>
      </c>
      <c r="BF225" s="129">
        <f>IF(N225="snížená",J225,0)</f>
        <v>0</v>
      </c>
      <c r="BG225" s="129">
        <f>IF(N225="zákl. přenesená",J225,0)</f>
        <v>0</v>
      </c>
      <c r="BH225" s="129">
        <f>IF(N225="sníž. přenesená",J225,0)</f>
        <v>0</v>
      </c>
      <c r="BI225" s="129">
        <f>IF(N225="nulová",J225,0)</f>
        <v>0</v>
      </c>
      <c r="BJ225" s="12" t="s">
        <v>75</v>
      </c>
      <c r="BK225" s="129">
        <f>ROUND(I225*H225,2)</f>
        <v>50848</v>
      </c>
      <c r="BL225" s="12" t="s">
        <v>106</v>
      </c>
      <c r="BM225" s="128" t="s">
        <v>2802</v>
      </c>
    </row>
    <row r="226" spans="2:65" s="1" customFormat="1" ht="39">
      <c r="B226" s="24"/>
      <c r="D226" s="130" t="s">
        <v>114</v>
      </c>
      <c r="F226" s="131" t="s">
        <v>2803</v>
      </c>
      <c r="L226" s="24"/>
      <c r="M226" s="132"/>
      <c r="T226" s="48"/>
      <c r="AT226" s="12" t="s">
        <v>114</v>
      </c>
      <c r="AU226" s="12" t="s">
        <v>75</v>
      </c>
    </row>
    <row r="227" spans="2:65" s="1" customFormat="1" ht="24.2" customHeight="1">
      <c r="B227" s="117"/>
      <c r="C227" s="118" t="s">
        <v>351</v>
      </c>
      <c r="D227" s="118" t="s">
        <v>108</v>
      </c>
      <c r="E227" s="119" t="s">
        <v>2804</v>
      </c>
      <c r="F227" s="120" t="s">
        <v>2805</v>
      </c>
      <c r="G227" s="121" t="s">
        <v>111</v>
      </c>
      <c r="H227" s="122">
        <v>760</v>
      </c>
      <c r="I227" s="123">
        <v>160</v>
      </c>
      <c r="J227" s="123">
        <f>ROUND(I227*H227,2)</f>
        <v>121600</v>
      </c>
      <c r="K227" s="120" t="s">
        <v>2596</v>
      </c>
      <c r="L227" s="24"/>
      <c r="M227" s="124" t="s">
        <v>1</v>
      </c>
      <c r="N227" s="125" t="s">
        <v>35</v>
      </c>
      <c r="O227" s="126">
        <v>0.35899999999999999</v>
      </c>
      <c r="P227" s="126">
        <f>O227*H227</f>
        <v>272.83999999999997</v>
      </c>
      <c r="Q227" s="126">
        <v>0</v>
      </c>
      <c r="R227" s="126">
        <f>Q227*H227</f>
        <v>0</v>
      </c>
      <c r="S227" s="126">
        <v>0</v>
      </c>
      <c r="T227" s="127">
        <f>S227*H227</f>
        <v>0</v>
      </c>
      <c r="AR227" s="128" t="s">
        <v>106</v>
      </c>
      <c r="AT227" s="128" t="s">
        <v>108</v>
      </c>
      <c r="AU227" s="128" t="s">
        <v>75</v>
      </c>
      <c r="AY227" s="12" t="s">
        <v>107</v>
      </c>
      <c r="BE227" s="129">
        <f>IF(N227="základní",J227,0)</f>
        <v>121600</v>
      </c>
      <c r="BF227" s="129">
        <f>IF(N227="snížená",J227,0)</f>
        <v>0</v>
      </c>
      <c r="BG227" s="129">
        <f>IF(N227="zákl. přenesená",J227,0)</f>
        <v>0</v>
      </c>
      <c r="BH227" s="129">
        <f>IF(N227="sníž. přenesená",J227,0)</f>
        <v>0</v>
      </c>
      <c r="BI227" s="129">
        <f>IF(N227="nulová",J227,0)</f>
        <v>0</v>
      </c>
      <c r="BJ227" s="12" t="s">
        <v>75</v>
      </c>
      <c r="BK227" s="129">
        <f>ROUND(I227*H227,2)</f>
        <v>121600</v>
      </c>
      <c r="BL227" s="12" t="s">
        <v>106</v>
      </c>
      <c r="BM227" s="128" t="s">
        <v>2806</v>
      </c>
    </row>
    <row r="228" spans="2:65" s="1" customFormat="1" ht="39">
      <c r="B228" s="24"/>
      <c r="D228" s="130" t="s">
        <v>114</v>
      </c>
      <c r="F228" s="131" t="s">
        <v>2807</v>
      </c>
      <c r="L228" s="24"/>
      <c r="M228" s="132"/>
      <c r="T228" s="48"/>
      <c r="AT228" s="12" t="s">
        <v>114</v>
      </c>
      <c r="AU228" s="12" t="s">
        <v>75</v>
      </c>
    </row>
    <row r="229" spans="2:65" s="1" customFormat="1" ht="24.2" customHeight="1">
      <c r="B229" s="117"/>
      <c r="C229" s="118" t="s">
        <v>356</v>
      </c>
      <c r="D229" s="118" t="s">
        <v>108</v>
      </c>
      <c r="E229" s="119" t="s">
        <v>2808</v>
      </c>
      <c r="F229" s="120" t="s">
        <v>2809</v>
      </c>
      <c r="G229" s="121" t="s">
        <v>111</v>
      </c>
      <c r="H229" s="122">
        <v>796</v>
      </c>
      <c r="I229" s="123">
        <v>278</v>
      </c>
      <c r="J229" s="123">
        <f>ROUND(I229*H229,2)</f>
        <v>221288</v>
      </c>
      <c r="K229" s="120" t="s">
        <v>2596</v>
      </c>
      <c r="L229" s="24"/>
      <c r="M229" s="124" t="s">
        <v>1</v>
      </c>
      <c r="N229" s="125" t="s">
        <v>35</v>
      </c>
      <c r="O229" s="126">
        <v>0.624</v>
      </c>
      <c r="P229" s="126">
        <f>O229*H229</f>
        <v>496.70400000000001</v>
      </c>
      <c r="Q229" s="126">
        <v>0</v>
      </c>
      <c r="R229" s="126">
        <f>Q229*H229</f>
        <v>0</v>
      </c>
      <c r="S229" s="126">
        <v>0</v>
      </c>
      <c r="T229" s="127">
        <f>S229*H229</f>
        <v>0</v>
      </c>
      <c r="AR229" s="128" t="s">
        <v>106</v>
      </c>
      <c r="AT229" s="128" t="s">
        <v>108</v>
      </c>
      <c r="AU229" s="128" t="s">
        <v>75</v>
      </c>
      <c r="AY229" s="12" t="s">
        <v>107</v>
      </c>
      <c r="BE229" s="129">
        <f>IF(N229="základní",J229,0)</f>
        <v>221288</v>
      </c>
      <c r="BF229" s="129">
        <f>IF(N229="snížená",J229,0)</f>
        <v>0</v>
      </c>
      <c r="BG229" s="129">
        <f>IF(N229="zákl. přenesená",J229,0)</f>
        <v>0</v>
      </c>
      <c r="BH229" s="129">
        <f>IF(N229="sníž. přenesená",J229,0)</f>
        <v>0</v>
      </c>
      <c r="BI229" s="129">
        <f>IF(N229="nulová",J229,0)</f>
        <v>0</v>
      </c>
      <c r="BJ229" s="12" t="s">
        <v>75</v>
      </c>
      <c r="BK229" s="129">
        <f>ROUND(I229*H229,2)</f>
        <v>221288</v>
      </c>
      <c r="BL229" s="12" t="s">
        <v>106</v>
      </c>
      <c r="BM229" s="128" t="s">
        <v>2810</v>
      </c>
    </row>
    <row r="230" spans="2:65" s="1" customFormat="1" ht="39">
      <c r="B230" s="24"/>
      <c r="D230" s="130" t="s">
        <v>114</v>
      </c>
      <c r="F230" s="131" t="s">
        <v>2811</v>
      </c>
      <c r="L230" s="24"/>
      <c r="M230" s="132"/>
      <c r="T230" s="48"/>
      <c r="AT230" s="12" t="s">
        <v>114</v>
      </c>
      <c r="AU230" s="12" t="s">
        <v>75</v>
      </c>
    </row>
    <row r="231" spans="2:65" s="1" customFormat="1" ht="24.2" customHeight="1">
      <c r="B231" s="117"/>
      <c r="C231" s="118" t="s">
        <v>361</v>
      </c>
      <c r="D231" s="118" t="s">
        <v>108</v>
      </c>
      <c r="E231" s="119" t="s">
        <v>2812</v>
      </c>
      <c r="F231" s="120" t="s">
        <v>2813</v>
      </c>
      <c r="G231" s="121" t="s">
        <v>202</v>
      </c>
      <c r="H231" s="122">
        <v>1910</v>
      </c>
      <c r="I231" s="123">
        <v>58</v>
      </c>
      <c r="J231" s="123">
        <f>ROUND(I231*H231,2)</f>
        <v>110780</v>
      </c>
      <c r="K231" s="120" t="s">
        <v>2596</v>
      </c>
      <c r="L231" s="24"/>
      <c r="M231" s="124" t="s">
        <v>1</v>
      </c>
      <c r="N231" s="125" t="s">
        <v>35</v>
      </c>
      <c r="O231" s="126">
        <v>0.14899999999999999</v>
      </c>
      <c r="P231" s="126">
        <f>O231*H231</f>
        <v>284.58999999999997</v>
      </c>
      <c r="Q231" s="126">
        <v>0</v>
      </c>
      <c r="R231" s="126">
        <f>Q231*H231</f>
        <v>0</v>
      </c>
      <c r="S231" s="126">
        <v>0</v>
      </c>
      <c r="T231" s="127">
        <f>S231*H231</f>
        <v>0</v>
      </c>
      <c r="AR231" s="128" t="s">
        <v>106</v>
      </c>
      <c r="AT231" s="128" t="s">
        <v>108</v>
      </c>
      <c r="AU231" s="128" t="s">
        <v>75</v>
      </c>
      <c r="AY231" s="12" t="s">
        <v>107</v>
      </c>
      <c r="BE231" s="129">
        <f>IF(N231="základní",J231,0)</f>
        <v>110780</v>
      </c>
      <c r="BF231" s="129">
        <f>IF(N231="snížená",J231,0)</f>
        <v>0</v>
      </c>
      <c r="BG231" s="129">
        <f>IF(N231="zákl. přenesená",J231,0)</f>
        <v>0</v>
      </c>
      <c r="BH231" s="129">
        <f>IF(N231="sníž. přenesená",J231,0)</f>
        <v>0</v>
      </c>
      <c r="BI231" s="129">
        <f>IF(N231="nulová",J231,0)</f>
        <v>0</v>
      </c>
      <c r="BJ231" s="12" t="s">
        <v>75</v>
      </c>
      <c r="BK231" s="129">
        <f>ROUND(I231*H231,2)</f>
        <v>110780</v>
      </c>
      <c r="BL231" s="12" t="s">
        <v>106</v>
      </c>
      <c r="BM231" s="128" t="s">
        <v>2814</v>
      </c>
    </row>
    <row r="232" spans="2:65" s="1" customFormat="1" ht="19.5">
      <c r="B232" s="24"/>
      <c r="D232" s="130" t="s">
        <v>114</v>
      </c>
      <c r="F232" s="131" t="s">
        <v>2815</v>
      </c>
      <c r="L232" s="24"/>
      <c r="M232" s="132"/>
      <c r="T232" s="48"/>
      <c r="AT232" s="12" t="s">
        <v>114</v>
      </c>
      <c r="AU232" s="12" t="s">
        <v>75</v>
      </c>
    </row>
    <row r="233" spans="2:65" s="1" customFormat="1" ht="24.2" customHeight="1">
      <c r="B233" s="117"/>
      <c r="C233" s="118" t="s">
        <v>366</v>
      </c>
      <c r="D233" s="118" t="s">
        <v>108</v>
      </c>
      <c r="E233" s="119" t="s">
        <v>2816</v>
      </c>
      <c r="F233" s="120" t="s">
        <v>2817</v>
      </c>
      <c r="G233" s="121" t="s">
        <v>202</v>
      </c>
      <c r="H233" s="122">
        <v>90</v>
      </c>
      <c r="I233" s="123">
        <v>63.8</v>
      </c>
      <c r="J233" s="123">
        <f>ROUND(I233*H233,2)</f>
        <v>5742</v>
      </c>
      <c r="K233" s="120" t="s">
        <v>2596</v>
      </c>
      <c r="L233" s="24"/>
      <c r="M233" s="124" t="s">
        <v>1</v>
      </c>
      <c r="N233" s="125" t="s">
        <v>35</v>
      </c>
      <c r="O233" s="126">
        <v>0.16400000000000001</v>
      </c>
      <c r="P233" s="126">
        <f>O233*H233</f>
        <v>14.76</v>
      </c>
      <c r="Q233" s="126">
        <v>0</v>
      </c>
      <c r="R233" s="126">
        <f>Q233*H233</f>
        <v>0</v>
      </c>
      <c r="S233" s="126">
        <v>0</v>
      </c>
      <c r="T233" s="127">
        <f>S233*H233</f>
        <v>0</v>
      </c>
      <c r="AR233" s="128" t="s">
        <v>106</v>
      </c>
      <c r="AT233" s="128" t="s">
        <v>108</v>
      </c>
      <c r="AU233" s="128" t="s">
        <v>75</v>
      </c>
      <c r="AY233" s="12" t="s">
        <v>107</v>
      </c>
      <c r="BE233" s="129">
        <f>IF(N233="základní",J233,0)</f>
        <v>5742</v>
      </c>
      <c r="BF233" s="129">
        <f>IF(N233="snížená",J233,0)</f>
        <v>0</v>
      </c>
      <c r="BG233" s="129">
        <f>IF(N233="zákl. přenesená",J233,0)</f>
        <v>0</v>
      </c>
      <c r="BH233" s="129">
        <f>IF(N233="sníž. přenesená",J233,0)</f>
        <v>0</v>
      </c>
      <c r="BI233" s="129">
        <f>IF(N233="nulová",J233,0)</f>
        <v>0</v>
      </c>
      <c r="BJ233" s="12" t="s">
        <v>75</v>
      </c>
      <c r="BK233" s="129">
        <f>ROUND(I233*H233,2)</f>
        <v>5742</v>
      </c>
      <c r="BL233" s="12" t="s">
        <v>106</v>
      </c>
      <c r="BM233" s="128" t="s">
        <v>2818</v>
      </c>
    </row>
    <row r="234" spans="2:65" s="1" customFormat="1" ht="19.5">
      <c r="B234" s="24"/>
      <c r="D234" s="130" t="s">
        <v>114</v>
      </c>
      <c r="F234" s="131" t="s">
        <v>2819</v>
      </c>
      <c r="L234" s="24"/>
      <c r="M234" s="132"/>
      <c r="T234" s="48"/>
      <c r="AT234" s="12" t="s">
        <v>114</v>
      </c>
      <c r="AU234" s="12" t="s">
        <v>75</v>
      </c>
    </row>
    <row r="235" spans="2:65" s="1" customFormat="1" ht="44.25" customHeight="1">
      <c r="B235" s="117"/>
      <c r="C235" s="118" t="s">
        <v>370</v>
      </c>
      <c r="D235" s="118" t="s">
        <v>108</v>
      </c>
      <c r="E235" s="119" t="s">
        <v>2820</v>
      </c>
      <c r="F235" s="120" t="s">
        <v>2821</v>
      </c>
      <c r="G235" s="121" t="s">
        <v>202</v>
      </c>
      <c r="H235" s="122">
        <v>1760</v>
      </c>
      <c r="I235" s="123">
        <v>30.9</v>
      </c>
      <c r="J235" s="123">
        <f>ROUND(I235*H235,2)</f>
        <v>54384</v>
      </c>
      <c r="K235" s="120" t="s">
        <v>2596</v>
      </c>
      <c r="L235" s="24"/>
      <c r="M235" s="124" t="s">
        <v>1</v>
      </c>
      <c r="N235" s="125" t="s">
        <v>35</v>
      </c>
      <c r="O235" s="126">
        <v>7.3999999999999996E-2</v>
      </c>
      <c r="P235" s="126">
        <f>O235*H235</f>
        <v>130.23999999999998</v>
      </c>
      <c r="Q235" s="126">
        <v>2.0000000000000002E-5</v>
      </c>
      <c r="R235" s="126">
        <f>Q235*H235</f>
        <v>3.5200000000000002E-2</v>
      </c>
      <c r="S235" s="126">
        <v>0</v>
      </c>
      <c r="T235" s="127">
        <f>S235*H235</f>
        <v>0</v>
      </c>
      <c r="AR235" s="128" t="s">
        <v>106</v>
      </c>
      <c r="AT235" s="128" t="s">
        <v>108</v>
      </c>
      <c r="AU235" s="128" t="s">
        <v>75</v>
      </c>
      <c r="AY235" s="12" t="s">
        <v>107</v>
      </c>
      <c r="BE235" s="129">
        <f>IF(N235="základní",J235,0)</f>
        <v>54384</v>
      </c>
      <c r="BF235" s="129">
        <f>IF(N235="snížená",J235,0)</f>
        <v>0</v>
      </c>
      <c r="BG235" s="129">
        <f>IF(N235="zákl. přenesená",J235,0)</f>
        <v>0</v>
      </c>
      <c r="BH235" s="129">
        <f>IF(N235="sníž. přenesená",J235,0)</f>
        <v>0</v>
      </c>
      <c r="BI235" s="129">
        <f>IF(N235="nulová",J235,0)</f>
        <v>0</v>
      </c>
      <c r="BJ235" s="12" t="s">
        <v>75</v>
      </c>
      <c r="BK235" s="129">
        <f>ROUND(I235*H235,2)</f>
        <v>54384</v>
      </c>
      <c r="BL235" s="12" t="s">
        <v>106</v>
      </c>
      <c r="BM235" s="128" t="s">
        <v>2822</v>
      </c>
    </row>
    <row r="236" spans="2:65" s="1" customFormat="1" ht="29.25">
      <c r="B236" s="24"/>
      <c r="D236" s="130" t="s">
        <v>114</v>
      </c>
      <c r="F236" s="131" t="s">
        <v>2823</v>
      </c>
      <c r="L236" s="24"/>
      <c r="M236" s="132"/>
      <c r="T236" s="48"/>
      <c r="AT236" s="12" t="s">
        <v>114</v>
      </c>
      <c r="AU236" s="12" t="s">
        <v>75</v>
      </c>
    </row>
    <row r="237" spans="2:65" s="1" customFormat="1" ht="37.9" customHeight="1">
      <c r="B237" s="117"/>
      <c r="C237" s="118" t="s">
        <v>374</v>
      </c>
      <c r="D237" s="118" t="s">
        <v>108</v>
      </c>
      <c r="E237" s="119" t="s">
        <v>2824</v>
      </c>
      <c r="F237" s="120" t="s">
        <v>2825</v>
      </c>
      <c r="G237" s="121" t="s">
        <v>111</v>
      </c>
      <c r="H237" s="122">
        <v>25</v>
      </c>
      <c r="I237" s="123">
        <v>1790</v>
      </c>
      <c r="J237" s="123">
        <f>ROUND(I237*H237,2)</f>
        <v>44750</v>
      </c>
      <c r="K237" s="120" t="s">
        <v>2596</v>
      </c>
      <c r="L237" s="24"/>
      <c r="M237" s="124" t="s">
        <v>1</v>
      </c>
      <c r="N237" s="125" t="s">
        <v>35</v>
      </c>
      <c r="O237" s="126">
        <v>0.70299999999999996</v>
      </c>
      <c r="P237" s="126">
        <f>O237*H237</f>
        <v>17.574999999999999</v>
      </c>
      <c r="Q237" s="126">
        <v>2.7299999999999998E-3</v>
      </c>
      <c r="R237" s="126">
        <f>Q237*H237</f>
        <v>6.8249999999999991E-2</v>
      </c>
      <c r="S237" s="126">
        <v>0</v>
      </c>
      <c r="T237" s="127">
        <f>S237*H237</f>
        <v>0</v>
      </c>
      <c r="AR237" s="128" t="s">
        <v>106</v>
      </c>
      <c r="AT237" s="128" t="s">
        <v>108</v>
      </c>
      <c r="AU237" s="128" t="s">
        <v>75</v>
      </c>
      <c r="AY237" s="12" t="s">
        <v>107</v>
      </c>
      <c r="BE237" s="129">
        <f>IF(N237="základní",J237,0)</f>
        <v>44750</v>
      </c>
      <c r="BF237" s="129">
        <f>IF(N237="snížená",J237,0)</f>
        <v>0</v>
      </c>
      <c r="BG237" s="129">
        <f>IF(N237="zákl. přenesená",J237,0)</f>
        <v>0</v>
      </c>
      <c r="BH237" s="129">
        <f>IF(N237="sníž. přenesená",J237,0)</f>
        <v>0</v>
      </c>
      <c r="BI237" s="129">
        <f>IF(N237="nulová",J237,0)</f>
        <v>0</v>
      </c>
      <c r="BJ237" s="12" t="s">
        <v>75</v>
      </c>
      <c r="BK237" s="129">
        <f>ROUND(I237*H237,2)</f>
        <v>44750</v>
      </c>
      <c r="BL237" s="12" t="s">
        <v>106</v>
      </c>
      <c r="BM237" s="128" t="s">
        <v>2826</v>
      </c>
    </row>
    <row r="238" spans="2:65" s="1" customFormat="1" ht="29.25">
      <c r="B238" s="24"/>
      <c r="D238" s="130" t="s">
        <v>114</v>
      </c>
      <c r="F238" s="131" t="s">
        <v>2827</v>
      </c>
      <c r="L238" s="24"/>
      <c r="M238" s="132"/>
      <c r="T238" s="48"/>
      <c r="AT238" s="12" t="s">
        <v>114</v>
      </c>
      <c r="AU238" s="12" t="s">
        <v>75</v>
      </c>
    </row>
    <row r="239" spans="2:65" s="1" customFormat="1" ht="37.9" customHeight="1">
      <c r="B239" s="117"/>
      <c r="C239" s="118" t="s">
        <v>378</v>
      </c>
      <c r="D239" s="118" t="s">
        <v>108</v>
      </c>
      <c r="E239" s="119" t="s">
        <v>2828</v>
      </c>
      <c r="F239" s="120" t="s">
        <v>2829</v>
      </c>
      <c r="G239" s="121" t="s">
        <v>111</v>
      </c>
      <c r="H239" s="122">
        <v>500</v>
      </c>
      <c r="I239" s="123">
        <v>2110</v>
      </c>
      <c r="J239" s="123">
        <f>ROUND(I239*H239,2)</f>
        <v>1055000</v>
      </c>
      <c r="K239" s="120" t="s">
        <v>2596</v>
      </c>
      <c r="L239" s="24"/>
      <c r="M239" s="124" t="s">
        <v>1</v>
      </c>
      <c r="N239" s="125" t="s">
        <v>35</v>
      </c>
      <c r="O239" s="126">
        <v>0.82599999999999996</v>
      </c>
      <c r="P239" s="126">
        <f>O239*H239</f>
        <v>413</v>
      </c>
      <c r="Q239" s="126">
        <v>3.2599999999999999E-3</v>
      </c>
      <c r="R239" s="126">
        <f>Q239*H239</f>
        <v>1.63</v>
      </c>
      <c r="S239" s="126">
        <v>0</v>
      </c>
      <c r="T239" s="127">
        <f>S239*H239</f>
        <v>0</v>
      </c>
      <c r="AR239" s="128" t="s">
        <v>106</v>
      </c>
      <c r="AT239" s="128" t="s">
        <v>108</v>
      </c>
      <c r="AU239" s="128" t="s">
        <v>75</v>
      </c>
      <c r="AY239" s="12" t="s">
        <v>107</v>
      </c>
      <c r="BE239" s="129">
        <f>IF(N239="základní",J239,0)</f>
        <v>1055000</v>
      </c>
      <c r="BF239" s="129">
        <f>IF(N239="snížená",J239,0)</f>
        <v>0</v>
      </c>
      <c r="BG239" s="129">
        <f>IF(N239="zákl. přenesená",J239,0)</f>
        <v>0</v>
      </c>
      <c r="BH239" s="129">
        <f>IF(N239="sníž. přenesená",J239,0)</f>
        <v>0</v>
      </c>
      <c r="BI239" s="129">
        <f>IF(N239="nulová",J239,0)</f>
        <v>0</v>
      </c>
      <c r="BJ239" s="12" t="s">
        <v>75</v>
      </c>
      <c r="BK239" s="129">
        <f>ROUND(I239*H239,2)</f>
        <v>1055000</v>
      </c>
      <c r="BL239" s="12" t="s">
        <v>106</v>
      </c>
      <c r="BM239" s="128" t="s">
        <v>2830</v>
      </c>
    </row>
    <row r="240" spans="2:65" s="1" customFormat="1" ht="29.25">
      <c r="B240" s="24"/>
      <c r="D240" s="130" t="s">
        <v>114</v>
      </c>
      <c r="F240" s="131" t="s">
        <v>2831</v>
      </c>
      <c r="L240" s="24"/>
      <c r="M240" s="132"/>
      <c r="T240" s="48"/>
      <c r="AT240" s="12" t="s">
        <v>114</v>
      </c>
      <c r="AU240" s="12" t="s">
        <v>75</v>
      </c>
    </row>
    <row r="241" spans="2:65" s="1" customFormat="1" ht="37.9" customHeight="1">
      <c r="B241" s="117"/>
      <c r="C241" s="118" t="s">
        <v>382</v>
      </c>
      <c r="D241" s="118" t="s">
        <v>108</v>
      </c>
      <c r="E241" s="119" t="s">
        <v>2832</v>
      </c>
      <c r="F241" s="120" t="s">
        <v>2833</v>
      </c>
      <c r="G241" s="121" t="s">
        <v>111</v>
      </c>
      <c r="H241" s="122">
        <v>409</v>
      </c>
      <c r="I241" s="123">
        <v>2440</v>
      </c>
      <c r="J241" s="123">
        <f>ROUND(I241*H241,2)</f>
        <v>997960</v>
      </c>
      <c r="K241" s="120" t="s">
        <v>2596</v>
      </c>
      <c r="L241" s="24"/>
      <c r="M241" s="124" t="s">
        <v>1</v>
      </c>
      <c r="N241" s="125" t="s">
        <v>35</v>
      </c>
      <c r="O241" s="126">
        <v>0.94899999999999995</v>
      </c>
      <c r="P241" s="126">
        <f>O241*H241</f>
        <v>388.14099999999996</v>
      </c>
      <c r="Q241" s="126">
        <v>3.6600000000000001E-3</v>
      </c>
      <c r="R241" s="126">
        <f>Q241*H241</f>
        <v>1.4969399999999999</v>
      </c>
      <c r="S241" s="126">
        <v>0</v>
      </c>
      <c r="T241" s="127">
        <f>S241*H241</f>
        <v>0</v>
      </c>
      <c r="AR241" s="128" t="s">
        <v>106</v>
      </c>
      <c r="AT241" s="128" t="s">
        <v>108</v>
      </c>
      <c r="AU241" s="128" t="s">
        <v>75</v>
      </c>
      <c r="AY241" s="12" t="s">
        <v>107</v>
      </c>
      <c r="BE241" s="129">
        <f>IF(N241="základní",J241,0)</f>
        <v>997960</v>
      </c>
      <c r="BF241" s="129">
        <f>IF(N241="snížená",J241,0)</f>
        <v>0</v>
      </c>
      <c r="BG241" s="129">
        <f>IF(N241="zákl. přenesená",J241,0)</f>
        <v>0</v>
      </c>
      <c r="BH241" s="129">
        <f>IF(N241="sníž. přenesená",J241,0)</f>
        <v>0</v>
      </c>
      <c r="BI241" s="129">
        <f>IF(N241="nulová",J241,0)</f>
        <v>0</v>
      </c>
      <c r="BJ241" s="12" t="s">
        <v>75</v>
      </c>
      <c r="BK241" s="129">
        <f>ROUND(I241*H241,2)</f>
        <v>997960</v>
      </c>
      <c r="BL241" s="12" t="s">
        <v>106</v>
      </c>
      <c r="BM241" s="128" t="s">
        <v>2834</v>
      </c>
    </row>
    <row r="242" spans="2:65" s="1" customFormat="1" ht="29.25">
      <c r="B242" s="24"/>
      <c r="D242" s="130" t="s">
        <v>114</v>
      </c>
      <c r="F242" s="131" t="s">
        <v>2835</v>
      </c>
      <c r="L242" s="24"/>
      <c r="M242" s="132"/>
      <c r="T242" s="48"/>
      <c r="AT242" s="12" t="s">
        <v>114</v>
      </c>
      <c r="AU242" s="12" t="s">
        <v>75</v>
      </c>
    </row>
    <row r="243" spans="2:65" s="1" customFormat="1" ht="24.2" customHeight="1">
      <c r="B243" s="117"/>
      <c r="C243" s="118" t="s">
        <v>386</v>
      </c>
      <c r="D243" s="118" t="s">
        <v>108</v>
      </c>
      <c r="E243" s="119" t="s">
        <v>2836</v>
      </c>
      <c r="F243" s="120" t="s">
        <v>2837</v>
      </c>
      <c r="G243" s="121" t="s">
        <v>128</v>
      </c>
      <c r="H243" s="122">
        <v>5</v>
      </c>
      <c r="I243" s="123">
        <v>6400</v>
      </c>
      <c r="J243" s="123">
        <f>ROUND(I243*H243,2)</f>
        <v>32000</v>
      </c>
      <c r="K243" s="120" t="s">
        <v>2596</v>
      </c>
      <c r="L243" s="24"/>
      <c r="M243" s="124" t="s">
        <v>1</v>
      </c>
      <c r="N243" s="125" t="s">
        <v>35</v>
      </c>
      <c r="O243" s="126">
        <v>16.440000000000001</v>
      </c>
      <c r="P243" s="126">
        <f>O243*H243</f>
        <v>82.2</v>
      </c>
      <c r="Q243" s="126">
        <v>0</v>
      </c>
      <c r="R243" s="126">
        <f>Q243*H243</f>
        <v>0</v>
      </c>
      <c r="S243" s="126">
        <v>0</v>
      </c>
      <c r="T243" s="127">
        <f>S243*H243</f>
        <v>0</v>
      </c>
      <c r="AR243" s="128" t="s">
        <v>106</v>
      </c>
      <c r="AT243" s="128" t="s">
        <v>108</v>
      </c>
      <c r="AU243" s="128" t="s">
        <v>75</v>
      </c>
      <c r="AY243" s="12" t="s">
        <v>107</v>
      </c>
      <c r="BE243" s="129">
        <f>IF(N243="základní",J243,0)</f>
        <v>32000</v>
      </c>
      <c r="BF243" s="129">
        <f>IF(N243="snížená",J243,0)</f>
        <v>0</v>
      </c>
      <c r="BG243" s="129">
        <f>IF(N243="zákl. přenesená",J243,0)</f>
        <v>0</v>
      </c>
      <c r="BH243" s="129">
        <f>IF(N243="sníž. přenesená",J243,0)</f>
        <v>0</v>
      </c>
      <c r="BI243" s="129">
        <f>IF(N243="nulová",J243,0)</f>
        <v>0</v>
      </c>
      <c r="BJ243" s="12" t="s">
        <v>75</v>
      </c>
      <c r="BK243" s="129">
        <f>ROUND(I243*H243,2)</f>
        <v>32000</v>
      </c>
      <c r="BL243" s="12" t="s">
        <v>106</v>
      </c>
      <c r="BM243" s="128" t="s">
        <v>2838</v>
      </c>
    </row>
    <row r="244" spans="2:65" s="1" customFormat="1" ht="29.25">
      <c r="B244" s="24"/>
      <c r="D244" s="130" t="s">
        <v>114</v>
      </c>
      <c r="F244" s="131" t="s">
        <v>2839</v>
      </c>
      <c r="L244" s="24"/>
      <c r="M244" s="132"/>
      <c r="T244" s="48"/>
      <c r="AT244" s="12" t="s">
        <v>114</v>
      </c>
      <c r="AU244" s="12" t="s">
        <v>75</v>
      </c>
    </row>
    <row r="245" spans="2:65" s="1" customFormat="1" ht="24.2" customHeight="1">
      <c r="B245" s="117"/>
      <c r="C245" s="118" t="s">
        <v>390</v>
      </c>
      <c r="D245" s="118" t="s">
        <v>108</v>
      </c>
      <c r="E245" s="119" t="s">
        <v>2840</v>
      </c>
      <c r="F245" s="120" t="s">
        <v>2841</v>
      </c>
      <c r="G245" s="121" t="s">
        <v>128</v>
      </c>
      <c r="H245" s="122">
        <v>5</v>
      </c>
      <c r="I245" s="123">
        <v>3200</v>
      </c>
      <c r="J245" s="123">
        <f>ROUND(I245*H245,2)</f>
        <v>16000</v>
      </c>
      <c r="K245" s="120" t="s">
        <v>2596</v>
      </c>
      <c r="L245" s="24"/>
      <c r="M245" s="124" t="s">
        <v>1</v>
      </c>
      <c r="N245" s="125" t="s">
        <v>35</v>
      </c>
      <c r="O245" s="126">
        <v>8.2230000000000008</v>
      </c>
      <c r="P245" s="126">
        <f>O245*H245</f>
        <v>41.115000000000002</v>
      </c>
      <c r="Q245" s="126">
        <v>0</v>
      </c>
      <c r="R245" s="126">
        <f>Q245*H245</f>
        <v>0</v>
      </c>
      <c r="S245" s="126">
        <v>0</v>
      </c>
      <c r="T245" s="127">
        <f>S245*H245</f>
        <v>0</v>
      </c>
      <c r="AR245" s="128" t="s">
        <v>106</v>
      </c>
      <c r="AT245" s="128" t="s">
        <v>108</v>
      </c>
      <c r="AU245" s="128" t="s">
        <v>75</v>
      </c>
      <c r="AY245" s="12" t="s">
        <v>107</v>
      </c>
      <c r="BE245" s="129">
        <f>IF(N245="základní",J245,0)</f>
        <v>16000</v>
      </c>
      <c r="BF245" s="129">
        <f>IF(N245="snížená",J245,0)</f>
        <v>0</v>
      </c>
      <c r="BG245" s="129">
        <f>IF(N245="zákl. přenesená",J245,0)</f>
        <v>0</v>
      </c>
      <c r="BH245" s="129">
        <f>IF(N245="sníž. přenesená",J245,0)</f>
        <v>0</v>
      </c>
      <c r="BI245" s="129">
        <f>IF(N245="nulová",J245,0)</f>
        <v>0</v>
      </c>
      <c r="BJ245" s="12" t="s">
        <v>75</v>
      </c>
      <c r="BK245" s="129">
        <f>ROUND(I245*H245,2)</f>
        <v>16000</v>
      </c>
      <c r="BL245" s="12" t="s">
        <v>106</v>
      </c>
      <c r="BM245" s="128" t="s">
        <v>2842</v>
      </c>
    </row>
    <row r="246" spans="2:65" s="1" customFormat="1" ht="29.25">
      <c r="B246" s="24"/>
      <c r="D246" s="130" t="s">
        <v>114</v>
      </c>
      <c r="F246" s="131" t="s">
        <v>2843</v>
      </c>
      <c r="L246" s="24"/>
      <c r="M246" s="132"/>
      <c r="T246" s="48"/>
      <c r="AT246" s="12" t="s">
        <v>114</v>
      </c>
      <c r="AU246" s="12" t="s">
        <v>75</v>
      </c>
    </row>
    <row r="247" spans="2:65" s="1" customFormat="1" ht="24.2" customHeight="1">
      <c r="B247" s="117"/>
      <c r="C247" s="118" t="s">
        <v>394</v>
      </c>
      <c r="D247" s="118" t="s">
        <v>108</v>
      </c>
      <c r="E247" s="119" t="s">
        <v>2844</v>
      </c>
      <c r="F247" s="120" t="s">
        <v>2845</v>
      </c>
      <c r="G247" s="121" t="s">
        <v>2468</v>
      </c>
      <c r="H247" s="122">
        <v>2.109</v>
      </c>
      <c r="I247" s="123">
        <v>55300</v>
      </c>
      <c r="J247" s="123">
        <f>ROUND(I247*H247,2)</f>
        <v>116627.7</v>
      </c>
      <c r="K247" s="120" t="s">
        <v>2596</v>
      </c>
      <c r="L247" s="24"/>
      <c r="M247" s="124" t="s">
        <v>1</v>
      </c>
      <c r="N247" s="125" t="s">
        <v>35</v>
      </c>
      <c r="O247" s="126">
        <v>25.117999999999999</v>
      </c>
      <c r="P247" s="126">
        <f>O247*H247</f>
        <v>52.973861999999997</v>
      </c>
      <c r="Q247" s="126">
        <v>1.0606500000000001</v>
      </c>
      <c r="R247" s="126">
        <f>Q247*H247</f>
        <v>2.2369108500000001</v>
      </c>
      <c r="S247" s="126">
        <v>0</v>
      </c>
      <c r="T247" s="127">
        <f>S247*H247</f>
        <v>0</v>
      </c>
      <c r="AR247" s="128" t="s">
        <v>106</v>
      </c>
      <c r="AT247" s="128" t="s">
        <v>108</v>
      </c>
      <c r="AU247" s="128" t="s">
        <v>75</v>
      </c>
      <c r="AY247" s="12" t="s">
        <v>107</v>
      </c>
      <c r="BE247" s="129">
        <f>IF(N247="základní",J247,0)</f>
        <v>116627.7</v>
      </c>
      <c r="BF247" s="129">
        <f>IF(N247="snížená",J247,0)</f>
        <v>0</v>
      </c>
      <c r="BG247" s="129">
        <f>IF(N247="zákl. přenesená",J247,0)</f>
        <v>0</v>
      </c>
      <c r="BH247" s="129">
        <f>IF(N247="sníž. přenesená",J247,0)</f>
        <v>0</v>
      </c>
      <c r="BI247" s="129">
        <f>IF(N247="nulová",J247,0)</f>
        <v>0</v>
      </c>
      <c r="BJ247" s="12" t="s">
        <v>75</v>
      </c>
      <c r="BK247" s="129">
        <f>ROUND(I247*H247,2)</f>
        <v>116627.7</v>
      </c>
      <c r="BL247" s="12" t="s">
        <v>106</v>
      </c>
      <c r="BM247" s="128" t="s">
        <v>2846</v>
      </c>
    </row>
    <row r="248" spans="2:65" s="1" customFormat="1" ht="11.25">
      <c r="B248" s="24"/>
      <c r="D248" s="130" t="s">
        <v>114</v>
      </c>
      <c r="F248" s="131" t="s">
        <v>2847</v>
      </c>
      <c r="L248" s="24"/>
      <c r="M248" s="132"/>
      <c r="T248" s="48"/>
      <c r="AT248" s="12" t="s">
        <v>114</v>
      </c>
      <c r="AU248" s="12" t="s">
        <v>75</v>
      </c>
    </row>
    <row r="249" spans="2:65" s="1" customFormat="1" ht="24.2" customHeight="1">
      <c r="B249" s="117"/>
      <c r="C249" s="118" t="s">
        <v>398</v>
      </c>
      <c r="D249" s="118" t="s">
        <v>108</v>
      </c>
      <c r="E249" s="119" t="s">
        <v>2848</v>
      </c>
      <c r="F249" s="120" t="s">
        <v>2849</v>
      </c>
      <c r="G249" s="121" t="s">
        <v>202</v>
      </c>
      <c r="H249" s="122">
        <v>3</v>
      </c>
      <c r="I249" s="123">
        <v>74.099999999999994</v>
      </c>
      <c r="J249" s="123">
        <f>ROUND(I249*H249,2)</f>
        <v>222.3</v>
      </c>
      <c r="K249" s="120" t="s">
        <v>2596</v>
      </c>
      <c r="L249" s="24"/>
      <c r="M249" s="124" t="s">
        <v>1</v>
      </c>
      <c r="N249" s="125" t="s">
        <v>35</v>
      </c>
      <c r="O249" s="126">
        <v>3.4000000000000002E-2</v>
      </c>
      <c r="P249" s="126">
        <f>O249*H249</f>
        <v>0.10200000000000001</v>
      </c>
      <c r="Q249" s="126">
        <v>0</v>
      </c>
      <c r="R249" s="126">
        <f>Q249*H249</f>
        <v>0</v>
      </c>
      <c r="S249" s="126">
        <v>0</v>
      </c>
      <c r="T249" s="127">
        <f>S249*H249</f>
        <v>0</v>
      </c>
      <c r="AR249" s="128" t="s">
        <v>106</v>
      </c>
      <c r="AT249" s="128" t="s">
        <v>108</v>
      </c>
      <c r="AU249" s="128" t="s">
        <v>75</v>
      </c>
      <c r="AY249" s="12" t="s">
        <v>107</v>
      </c>
      <c r="BE249" s="129">
        <f>IF(N249="základní",J249,0)</f>
        <v>222.3</v>
      </c>
      <c r="BF249" s="129">
        <f>IF(N249="snížená",J249,0)</f>
        <v>0</v>
      </c>
      <c r="BG249" s="129">
        <f>IF(N249="zákl. přenesená",J249,0)</f>
        <v>0</v>
      </c>
      <c r="BH249" s="129">
        <f>IF(N249="sníž. přenesená",J249,0)</f>
        <v>0</v>
      </c>
      <c r="BI249" s="129">
        <f>IF(N249="nulová",J249,0)</f>
        <v>0</v>
      </c>
      <c r="BJ249" s="12" t="s">
        <v>75</v>
      </c>
      <c r="BK249" s="129">
        <f>ROUND(I249*H249,2)</f>
        <v>222.3</v>
      </c>
      <c r="BL249" s="12" t="s">
        <v>106</v>
      </c>
      <c r="BM249" s="128" t="s">
        <v>2850</v>
      </c>
    </row>
    <row r="250" spans="2:65" s="1" customFormat="1" ht="19.5">
      <c r="B250" s="24"/>
      <c r="D250" s="130" t="s">
        <v>114</v>
      </c>
      <c r="F250" s="131" t="s">
        <v>2851</v>
      </c>
      <c r="L250" s="24"/>
      <c r="M250" s="132"/>
      <c r="T250" s="48"/>
      <c r="AT250" s="12" t="s">
        <v>114</v>
      </c>
      <c r="AU250" s="12" t="s">
        <v>75</v>
      </c>
    </row>
    <row r="251" spans="2:65" s="1" customFormat="1" ht="24.2" customHeight="1">
      <c r="B251" s="117"/>
      <c r="C251" s="118" t="s">
        <v>403</v>
      </c>
      <c r="D251" s="118" t="s">
        <v>108</v>
      </c>
      <c r="E251" s="119" t="s">
        <v>2852</v>
      </c>
      <c r="F251" s="120" t="s">
        <v>2853</v>
      </c>
      <c r="G251" s="121" t="s">
        <v>202</v>
      </c>
      <c r="H251" s="122">
        <v>3</v>
      </c>
      <c r="I251" s="123">
        <v>671</v>
      </c>
      <c r="J251" s="123">
        <f>ROUND(I251*H251,2)</f>
        <v>2013</v>
      </c>
      <c r="K251" s="120" t="s">
        <v>2596</v>
      </c>
      <c r="L251" s="24"/>
      <c r="M251" s="124" t="s">
        <v>1</v>
      </c>
      <c r="N251" s="125" t="s">
        <v>35</v>
      </c>
      <c r="O251" s="126">
        <v>0.19900000000000001</v>
      </c>
      <c r="P251" s="126">
        <f>O251*H251</f>
        <v>0.59699999999999998</v>
      </c>
      <c r="Q251" s="126">
        <v>0</v>
      </c>
      <c r="R251" s="126">
        <f>Q251*H251</f>
        <v>0</v>
      </c>
      <c r="S251" s="126">
        <v>0</v>
      </c>
      <c r="T251" s="127">
        <f>S251*H251</f>
        <v>0</v>
      </c>
      <c r="AR251" s="128" t="s">
        <v>106</v>
      </c>
      <c r="AT251" s="128" t="s">
        <v>108</v>
      </c>
      <c r="AU251" s="128" t="s">
        <v>75</v>
      </c>
      <c r="AY251" s="12" t="s">
        <v>107</v>
      </c>
      <c r="BE251" s="129">
        <f>IF(N251="základní",J251,0)</f>
        <v>2013</v>
      </c>
      <c r="BF251" s="129">
        <f>IF(N251="snížená",J251,0)</f>
        <v>0</v>
      </c>
      <c r="BG251" s="129">
        <f>IF(N251="zákl. přenesená",J251,0)</f>
        <v>0</v>
      </c>
      <c r="BH251" s="129">
        <f>IF(N251="sníž. přenesená",J251,0)</f>
        <v>0</v>
      </c>
      <c r="BI251" s="129">
        <f>IF(N251="nulová",J251,0)</f>
        <v>0</v>
      </c>
      <c r="BJ251" s="12" t="s">
        <v>75</v>
      </c>
      <c r="BK251" s="129">
        <f>ROUND(I251*H251,2)</f>
        <v>2013</v>
      </c>
      <c r="BL251" s="12" t="s">
        <v>106</v>
      </c>
      <c r="BM251" s="128" t="s">
        <v>2854</v>
      </c>
    </row>
    <row r="252" spans="2:65" s="1" customFormat="1" ht="19.5">
      <c r="B252" s="24"/>
      <c r="D252" s="130" t="s">
        <v>114</v>
      </c>
      <c r="F252" s="131" t="s">
        <v>2855</v>
      </c>
      <c r="L252" s="24"/>
      <c r="M252" s="132"/>
      <c r="T252" s="48"/>
      <c r="AT252" s="12" t="s">
        <v>114</v>
      </c>
      <c r="AU252" s="12" t="s">
        <v>75</v>
      </c>
    </row>
    <row r="253" spans="2:65" s="1" customFormat="1" ht="24.2" customHeight="1">
      <c r="B253" s="117"/>
      <c r="C253" s="118" t="s">
        <v>407</v>
      </c>
      <c r="D253" s="118" t="s">
        <v>108</v>
      </c>
      <c r="E253" s="119" t="s">
        <v>2856</v>
      </c>
      <c r="F253" s="120" t="s">
        <v>2857</v>
      </c>
      <c r="G253" s="121" t="s">
        <v>111</v>
      </c>
      <c r="H253" s="122">
        <v>82</v>
      </c>
      <c r="I253" s="123">
        <v>84.2</v>
      </c>
      <c r="J253" s="123">
        <f>ROUND(I253*H253,2)</f>
        <v>6904.4</v>
      </c>
      <c r="K253" s="120" t="s">
        <v>2596</v>
      </c>
      <c r="L253" s="24"/>
      <c r="M253" s="124" t="s">
        <v>1</v>
      </c>
      <c r="N253" s="125" t="s">
        <v>35</v>
      </c>
      <c r="O253" s="126">
        <v>4.2000000000000003E-2</v>
      </c>
      <c r="P253" s="126">
        <f>O253*H253</f>
        <v>3.4440000000000004</v>
      </c>
      <c r="Q253" s="126">
        <v>0.10007000000000001</v>
      </c>
      <c r="R253" s="126">
        <f>Q253*H253</f>
        <v>8.2057400000000005</v>
      </c>
      <c r="S253" s="126">
        <v>0</v>
      </c>
      <c r="T253" s="127">
        <f>S253*H253</f>
        <v>0</v>
      </c>
      <c r="AR253" s="128" t="s">
        <v>106</v>
      </c>
      <c r="AT253" s="128" t="s">
        <v>108</v>
      </c>
      <c r="AU253" s="128" t="s">
        <v>75</v>
      </c>
      <c r="AY253" s="12" t="s">
        <v>107</v>
      </c>
      <c r="BE253" s="129">
        <f>IF(N253="základní",J253,0)</f>
        <v>6904.4</v>
      </c>
      <c r="BF253" s="129">
        <f>IF(N253="snížená",J253,0)</f>
        <v>0</v>
      </c>
      <c r="BG253" s="129">
        <f>IF(N253="zákl. přenesená",J253,0)</f>
        <v>0</v>
      </c>
      <c r="BH253" s="129">
        <f>IF(N253="sníž. přenesená",J253,0)</f>
        <v>0</v>
      </c>
      <c r="BI253" s="129">
        <f>IF(N253="nulová",J253,0)</f>
        <v>0</v>
      </c>
      <c r="BJ253" s="12" t="s">
        <v>75</v>
      </c>
      <c r="BK253" s="129">
        <f>ROUND(I253*H253,2)</f>
        <v>6904.4</v>
      </c>
      <c r="BL253" s="12" t="s">
        <v>106</v>
      </c>
      <c r="BM253" s="128" t="s">
        <v>2858</v>
      </c>
    </row>
    <row r="254" spans="2:65" s="1" customFormat="1" ht="19.5">
      <c r="B254" s="24"/>
      <c r="D254" s="130" t="s">
        <v>114</v>
      </c>
      <c r="F254" s="131" t="s">
        <v>2859</v>
      </c>
      <c r="L254" s="24"/>
      <c r="M254" s="132"/>
      <c r="T254" s="48"/>
      <c r="AT254" s="12" t="s">
        <v>114</v>
      </c>
      <c r="AU254" s="12" t="s">
        <v>75</v>
      </c>
    </row>
    <row r="255" spans="2:65" s="1" customFormat="1" ht="21.75" customHeight="1">
      <c r="B255" s="117"/>
      <c r="C255" s="118" t="s">
        <v>411</v>
      </c>
      <c r="D255" s="118" t="s">
        <v>108</v>
      </c>
      <c r="E255" s="119" t="s">
        <v>2860</v>
      </c>
      <c r="F255" s="120" t="s">
        <v>2861</v>
      </c>
      <c r="G255" s="121" t="s">
        <v>111</v>
      </c>
      <c r="H255" s="122">
        <v>1140</v>
      </c>
      <c r="I255" s="123">
        <v>22.8</v>
      </c>
      <c r="J255" s="123">
        <f>ROUND(I255*H255,2)</f>
        <v>25992</v>
      </c>
      <c r="K255" s="120" t="s">
        <v>2596</v>
      </c>
      <c r="L255" s="24"/>
      <c r="M255" s="124" t="s">
        <v>1</v>
      </c>
      <c r="N255" s="125" t="s">
        <v>35</v>
      </c>
      <c r="O255" s="126">
        <v>2.7E-2</v>
      </c>
      <c r="P255" s="126">
        <f>O255*H255</f>
        <v>30.78</v>
      </c>
      <c r="Q255" s="126">
        <v>1.2E-4</v>
      </c>
      <c r="R255" s="126">
        <f>Q255*H255</f>
        <v>0.1368</v>
      </c>
      <c r="S255" s="126">
        <v>0</v>
      </c>
      <c r="T255" s="127">
        <f>S255*H255</f>
        <v>0</v>
      </c>
      <c r="AR255" s="128" t="s">
        <v>106</v>
      </c>
      <c r="AT255" s="128" t="s">
        <v>108</v>
      </c>
      <c r="AU255" s="128" t="s">
        <v>75</v>
      </c>
      <c r="AY255" s="12" t="s">
        <v>107</v>
      </c>
      <c r="BE255" s="129">
        <f>IF(N255="základní",J255,0)</f>
        <v>25992</v>
      </c>
      <c r="BF255" s="129">
        <f>IF(N255="snížená",J255,0)</f>
        <v>0</v>
      </c>
      <c r="BG255" s="129">
        <f>IF(N255="zákl. přenesená",J255,0)</f>
        <v>0</v>
      </c>
      <c r="BH255" s="129">
        <f>IF(N255="sníž. přenesená",J255,0)</f>
        <v>0</v>
      </c>
      <c r="BI255" s="129">
        <f>IF(N255="nulová",J255,0)</f>
        <v>0</v>
      </c>
      <c r="BJ255" s="12" t="s">
        <v>75</v>
      </c>
      <c r="BK255" s="129">
        <f>ROUND(I255*H255,2)</f>
        <v>25992</v>
      </c>
      <c r="BL255" s="12" t="s">
        <v>106</v>
      </c>
      <c r="BM255" s="128" t="s">
        <v>2862</v>
      </c>
    </row>
    <row r="256" spans="2:65" s="1" customFormat="1" ht="19.5">
      <c r="B256" s="24"/>
      <c r="D256" s="130" t="s">
        <v>114</v>
      </c>
      <c r="F256" s="131" t="s">
        <v>2863</v>
      </c>
      <c r="L256" s="24"/>
      <c r="M256" s="132"/>
      <c r="T256" s="48"/>
      <c r="AT256" s="12" t="s">
        <v>114</v>
      </c>
      <c r="AU256" s="12" t="s">
        <v>75</v>
      </c>
    </row>
    <row r="257" spans="2:65" s="1" customFormat="1" ht="24.2" customHeight="1">
      <c r="B257" s="117"/>
      <c r="C257" s="118" t="s">
        <v>415</v>
      </c>
      <c r="D257" s="118" t="s">
        <v>108</v>
      </c>
      <c r="E257" s="119" t="s">
        <v>2864</v>
      </c>
      <c r="F257" s="120" t="s">
        <v>2865</v>
      </c>
      <c r="G257" s="121" t="s">
        <v>128</v>
      </c>
      <c r="H257" s="122">
        <v>3</v>
      </c>
      <c r="I257" s="123">
        <v>429</v>
      </c>
      <c r="J257" s="123">
        <f>ROUND(I257*H257,2)</f>
        <v>1287</v>
      </c>
      <c r="K257" s="120" t="s">
        <v>2596</v>
      </c>
      <c r="L257" s="24"/>
      <c r="M257" s="124" t="s">
        <v>1</v>
      </c>
      <c r="N257" s="125" t="s">
        <v>35</v>
      </c>
      <c r="O257" s="126">
        <v>1.0049999999999999</v>
      </c>
      <c r="P257" s="126">
        <f>O257*H257</f>
        <v>3.0149999999999997</v>
      </c>
      <c r="Q257" s="126">
        <v>7.1199999999999996E-3</v>
      </c>
      <c r="R257" s="126">
        <f>Q257*H257</f>
        <v>2.1359999999999997E-2</v>
      </c>
      <c r="S257" s="126">
        <v>0</v>
      </c>
      <c r="T257" s="127">
        <f>S257*H257</f>
        <v>0</v>
      </c>
      <c r="AR257" s="128" t="s">
        <v>106</v>
      </c>
      <c r="AT257" s="128" t="s">
        <v>108</v>
      </c>
      <c r="AU257" s="128" t="s">
        <v>75</v>
      </c>
      <c r="AY257" s="12" t="s">
        <v>107</v>
      </c>
      <c r="BE257" s="129">
        <f>IF(N257="základní",J257,0)</f>
        <v>1287</v>
      </c>
      <c r="BF257" s="129">
        <f>IF(N257="snížená",J257,0)</f>
        <v>0</v>
      </c>
      <c r="BG257" s="129">
        <f>IF(N257="zákl. přenesená",J257,0)</f>
        <v>0</v>
      </c>
      <c r="BH257" s="129">
        <f>IF(N257="sníž. přenesená",J257,0)</f>
        <v>0</v>
      </c>
      <c r="BI257" s="129">
        <f>IF(N257="nulová",J257,0)</f>
        <v>0</v>
      </c>
      <c r="BJ257" s="12" t="s">
        <v>75</v>
      </c>
      <c r="BK257" s="129">
        <f>ROUND(I257*H257,2)</f>
        <v>1287</v>
      </c>
      <c r="BL257" s="12" t="s">
        <v>106</v>
      </c>
      <c r="BM257" s="128" t="s">
        <v>2866</v>
      </c>
    </row>
    <row r="258" spans="2:65" s="1" customFormat="1" ht="29.25">
      <c r="B258" s="24"/>
      <c r="D258" s="130" t="s">
        <v>114</v>
      </c>
      <c r="F258" s="131" t="s">
        <v>2867</v>
      </c>
      <c r="L258" s="24"/>
      <c r="M258" s="132"/>
      <c r="T258" s="48"/>
      <c r="AT258" s="12" t="s">
        <v>114</v>
      </c>
      <c r="AU258" s="12" t="s">
        <v>75</v>
      </c>
    </row>
    <row r="259" spans="2:65" s="1" customFormat="1" ht="24.2" customHeight="1">
      <c r="B259" s="117"/>
      <c r="C259" s="118" t="s">
        <v>419</v>
      </c>
      <c r="D259" s="118" t="s">
        <v>108</v>
      </c>
      <c r="E259" s="119" t="s">
        <v>2868</v>
      </c>
      <c r="F259" s="120" t="s">
        <v>2869</v>
      </c>
      <c r="G259" s="121" t="s">
        <v>111</v>
      </c>
      <c r="H259" s="122">
        <v>1700</v>
      </c>
      <c r="I259" s="123">
        <v>37.4</v>
      </c>
      <c r="J259" s="123">
        <f>ROUND(I259*H259,2)</f>
        <v>63580</v>
      </c>
      <c r="K259" s="120" t="s">
        <v>2596</v>
      </c>
      <c r="L259" s="24"/>
      <c r="M259" s="124" t="s">
        <v>1</v>
      </c>
      <c r="N259" s="125" t="s">
        <v>35</v>
      </c>
      <c r="O259" s="126">
        <v>9.1999999999999998E-2</v>
      </c>
      <c r="P259" s="126">
        <f>O259*H259</f>
        <v>156.4</v>
      </c>
      <c r="Q259" s="126">
        <v>0</v>
      </c>
      <c r="R259" s="126">
        <f>Q259*H259</f>
        <v>0</v>
      </c>
      <c r="S259" s="126">
        <v>0</v>
      </c>
      <c r="T259" s="127">
        <f>S259*H259</f>
        <v>0</v>
      </c>
      <c r="AR259" s="128" t="s">
        <v>106</v>
      </c>
      <c r="AT259" s="128" t="s">
        <v>108</v>
      </c>
      <c r="AU259" s="128" t="s">
        <v>75</v>
      </c>
      <c r="AY259" s="12" t="s">
        <v>107</v>
      </c>
      <c r="BE259" s="129">
        <f>IF(N259="základní",J259,0)</f>
        <v>63580</v>
      </c>
      <c r="BF259" s="129">
        <f>IF(N259="snížená",J259,0)</f>
        <v>0</v>
      </c>
      <c r="BG259" s="129">
        <f>IF(N259="zákl. přenesená",J259,0)</f>
        <v>0</v>
      </c>
      <c r="BH259" s="129">
        <f>IF(N259="sníž. přenesená",J259,0)</f>
        <v>0</v>
      </c>
      <c r="BI259" s="129">
        <f>IF(N259="nulová",J259,0)</f>
        <v>0</v>
      </c>
      <c r="BJ259" s="12" t="s">
        <v>75</v>
      </c>
      <c r="BK259" s="129">
        <f>ROUND(I259*H259,2)</f>
        <v>63580</v>
      </c>
      <c r="BL259" s="12" t="s">
        <v>106</v>
      </c>
      <c r="BM259" s="128" t="s">
        <v>2870</v>
      </c>
    </row>
    <row r="260" spans="2:65" s="1" customFormat="1" ht="29.25">
      <c r="B260" s="24"/>
      <c r="D260" s="130" t="s">
        <v>114</v>
      </c>
      <c r="F260" s="131" t="s">
        <v>2871</v>
      </c>
      <c r="L260" s="24"/>
      <c r="M260" s="132"/>
      <c r="T260" s="48"/>
      <c r="AT260" s="12" t="s">
        <v>114</v>
      </c>
      <c r="AU260" s="12" t="s">
        <v>75</v>
      </c>
    </row>
    <row r="261" spans="2:65" s="1" customFormat="1" ht="33" customHeight="1">
      <c r="B261" s="117"/>
      <c r="C261" s="118" t="s">
        <v>423</v>
      </c>
      <c r="D261" s="118" t="s">
        <v>108</v>
      </c>
      <c r="E261" s="119" t="s">
        <v>2872</v>
      </c>
      <c r="F261" s="120" t="s">
        <v>2873</v>
      </c>
      <c r="G261" s="121" t="s">
        <v>111</v>
      </c>
      <c r="H261" s="122">
        <v>60</v>
      </c>
      <c r="I261" s="123">
        <v>406</v>
      </c>
      <c r="J261" s="123">
        <f>ROUND(I261*H261,2)</f>
        <v>24360</v>
      </c>
      <c r="K261" s="120" t="s">
        <v>2596</v>
      </c>
      <c r="L261" s="24"/>
      <c r="M261" s="124" t="s">
        <v>1</v>
      </c>
      <c r="N261" s="125" t="s">
        <v>35</v>
      </c>
      <c r="O261" s="126">
        <v>0.76600000000000001</v>
      </c>
      <c r="P261" s="126">
        <f>O261*H261</f>
        <v>45.96</v>
      </c>
      <c r="Q261" s="126">
        <v>0.23402999999999999</v>
      </c>
      <c r="R261" s="126">
        <f>Q261*H261</f>
        <v>14.041799999999999</v>
      </c>
      <c r="S261" s="126">
        <v>0</v>
      </c>
      <c r="T261" s="127">
        <f>S261*H261</f>
        <v>0</v>
      </c>
      <c r="AR261" s="128" t="s">
        <v>106</v>
      </c>
      <c r="AT261" s="128" t="s">
        <v>108</v>
      </c>
      <c r="AU261" s="128" t="s">
        <v>75</v>
      </c>
      <c r="AY261" s="12" t="s">
        <v>107</v>
      </c>
      <c r="BE261" s="129">
        <f>IF(N261="základní",J261,0)</f>
        <v>24360</v>
      </c>
      <c r="BF261" s="129">
        <f>IF(N261="snížená",J261,0)</f>
        <v>0</v>
      </c>
      <c r="BG261" s="129">
        <f>IF(N261="zákl. přenesená",J261,0)</f>
        <v>0</v>
      </c>
      <c r="BH261" s="129">
        <f>IF(N261="sníž. přenesená",J261,0)</f>
        <v>0</v>
      </c>
      <c r="BI261" s="129">
        <f>IF(N261="nulová",J261,0)</f>
        <v>0</v>
      </c>
      <c r="BJ261" s="12" t="s">
        <v>75</v>
      </c>
      <c r="BK261" s="129">
        <f>ROUND(I261*H261,2)</f>
        <v>24360</v>
      </c>
      <c r="BL261" s="12" t="s">
        <v>106</v>
      </c>
      <c r="BM261" s="128" t="s">
        <v>2874</v>
      </c>
    </row>
    <row r="262" spans="2:65" s="1" customFormat="1" ht="29.25">
      <c r="B262" s="24"/>
      <c r="D262" s="130" t="s">
        <v>114</v>
      </c>
      <c r="F262" s="131" t="s">
        <v>2875</v>
      </c>
      <c r="L262" s="24"/>
      <c r="M262" s="132"/>
      <c r="T262" s="48"/>
      <c r="AT262" s="12" t="s">
        <v>114</v>
      </c>
      <c r="AU262" s="12" t="s">
        <v>75</v>
      </c>
    </row>
    <row r="263" spans="2:65" s="1" customFormat="1" ht="24.2" customHeight="1">
      <c r="B263" s="117"/>
      <c r="C263" s="118" t="s">
        <v>427</v>
      </c>
      <c r="D263" s="118" t="s">
        <v>108</v>
      </c>
      <c r="E263" s="119" t="s">
        <v>2876</v>
      </c>
      <c r="F263" s="120" t="s">
        <v>2877</v>
      </c>
      <c r="G263" s="121" t="s">
        <v>111</v>
      </c>
      <c r="H263" s="122">
        <v>8</v>
      </c>
      <c r="I263" s="123">
        <v>51.3</v>
      </c>
      <c r="J263" s="123">
        <f>ROUND(I263*H263,2)</f>
        <v>410.4</v>
      </c>
      <c r="K263" s="120" t="s">
        <v>2596</v>
      </c>
      <c r="L263" s="24"/>
      <c r="M263" s="124" t="s">
        <v>1</v>
      </c>
      <c r="N263" s="125" t="s">
        <v>35</v>
      </c>
      <c r="O263" s="126">
        <v>0.126</v>
      </c>
      <c r="P263" s="126">
        <f>O263*H263</f>
        <v>1.008</v>
      </c>
      <c r="Q263" s="126">
        <v>0</v>
      </c>
      <c r="R263" s="126">
        <f>Q263*H263</f>
        <v>0</v>
      </c>
      <c r="S263" s="126">
        <v>0</v>
      </c>
      <c r="T263" s="127">
        <f>S263*H263</f>
        <v>0</v>
      </c>
      <c r="AR263" s="128" t="s">
        <v>106</v>
      </c>
      <c r="AT263" s="128" t="s">
        <v>108</v>
      </c>
      <c r="AU263" s="128" t="s">
        <v>75</v>
      </c>
      <c r="AY263" s="12" t="s">
        <v>107</v>
      </c>
      <c r="BE263" s="129">
        <f>IF(N263="základní",J263,0)</f>
        <v>410.4</v>
      </c>
      <c r="BF263" s="129">
        <f>IF(N263="snížená",J263,0)</f>
        <v>0</v>
      </c>
      <c r="BG263" s="129">
        <f>IF(N263="zákl. přenesená",J263,0)</f>
        <v>0</v>
      </c>
      <c r="BH263" s="129">
        <f>IF(N263="sníž. přenesená",J263,0)</f>
        <v>0</v>
      </c>
      <c r="BI263" s="129">
        <f>IF(N263="nulová",J263,0)</f>
        <v>0</v>
      </c>
      <c r="BJ263" s="12" t="s">
        <v>75</v>
      </c>
      <c r="BK263" s="129">
        <f>ROUND(I263*H263,2)</f>
        <v>410.4</v>
      </c>
      <c r="BL263" s="12" t="s">
        <v>106</v>
      </c>
      <c r="BM263" s="128" t="s">
        <v>2878</v>
      </c>
    </row>
    <row r="264" spans="2:65" s="1" customFormat="1" ht="19.5">
      <c r="B264" s="24"/>
      <c r="D264" s="130" t="s">
        <v>114</v>
      </c>
      <c r="F264" s="131" t="s">
        <v>2879</v>
      </c>
      <c r="L264" s="24"/>
      <c r="M264" s="132"/>
      <c r="T264" s="48"/>
      <c r="AT264" s="12" t="s">
        <v>114</v>
      </c>
      <c r="AU264" s="12" t="s">
        <v>75</v>
      </c>
    </row>
    <row r="265" spans="2:65" s="1" customFormat="1" ht="24.2" customHeight="1">
      <c r="B265" s="117"/>
      <c r="C265" s="118" t="s">
        <v>431</v>
      </c>
      <c r="D265" s="118" t="s">
        <v>108</v>
      </c>
      <c r="E265" s="119" t="s">
        <v>2880</v>
      </c>
      <c r="F265" s="120" t="s">
        <v>2881</v>
      </c>
      <c r="G265" s="121" t="s">
        <v>111</v>
      </c>
      <c r="H265" s="122">
        <v>890</v>
      </c>
      <c r="I265" s="123">
        <v>57.8</v>
      </c>
      <c r="J265" s="123">
        <f>ROUND(I265*H265,2)</f>
        <v>51442</v>
      </c>
      <c r="K265" s="120" t="s">
        <v>2596</v>
      </c>
      <c r="L265" s="24"/>
      <c r="M265" s="124" t="s">
        <v>1</v>
      </c>
      <c r="N265" s="125" t="s">
        <v>35</v>
      </c>
      <c r="O265" s="126">
        <v>0.14199999999999999</v>
      </c>
      <c r="P265" s="126">
        <f>O265*H265</f>
        <v>126.38</v>
      </c>
      <c r="Q265" s="126">
        <v>0</v>
      </c>
      <c r="R265" s="126">
        <f>Q265*H265</f>
        <v>0</v>
      </c>
      <c r="S265" s="126">
        <v>0</v>
      </c>
      <c r="T265" s="127">
        <f>S265*H265</f>
        <v>0</v>
      </c>
      <c r="AR265" s="128" t="s">
        <v>106</v>
      </c>
      <c r="AT265" s="128" t="s">
        <v>108</v>
      </c>
      <c r="AU265" s="128" t="s">
        <v>75</v>
      </c>
      <c r="AY265" s="12" t="s">
        <v>107</v>
      </c>
      <c r="BE265" s="129">
        <f>IF(N265="základní",J265,0)</f>
        <v>51442</v>
      </c>
      <c r="BF265" s="129">
        <f>IF(N265="snížená",J265,0)</f>
        <v>0</v>
      </c>
      <c r="BG265" s="129">
        <f>IF(N265="zákl. přenesená",J265,0)</f>
        <v>0</v>
      </c>
      <c r="BH265" s="129">
        <f>IF(N265="sníž. přenesená",J265,0)</f>
        <v>0</v>
      </c>
      <c r="BI265" s="129">
        <f>IF(N265="nulová",J265,0)</f>
        <v>0</v>
      </c>
      <c r="BJ265" s="12" t="s">
        <v>75</v>
      </c>
      <c r="BK265" s="129">
        <f>ROUND(I265*H265,2)</f>
        <v>51442</v>
      </c>
      <c r="BL265" s="12" t="s">
        <v>106</v>
      </c>
      <c r="BM265" s="128" t="s">
        <v>2882</v>
      </c>
    </row>
    <row r="266" spans="2:65" s="1" customFormat="1" ht="19.5">
      <c r="B266" s="24"/>
      <c r="D266" s="130" t="s">
        <v>114</v>
      </c>
      <c r="F266" s="131" t="s">
        <v>2883</v>
      </c>
      <c r="L266" s="24"/>
      <c r="M266" s="132"/>
      <c r="T266" s="48"/>
      <c r="AT266" s="12" t="s">
        <v>114</v>
      </c>
      <c r="AU266" s="12" t="s">
        <v>75</v>
      </c>
    </row>
    <row r="267" spans="2:65" s="1" customFormat="1" ht="24.2" customHeight="1">
      <c r="B267" s="117"/>
      <c r="C267" s="118" t="s">
        <v>435</v>
      </c>
      <c r="D267" s="118" t="s">
        <v>108</v>
      </c>
      <c r="E267" s="119" t="s">
        <v>2884</v>
      </c>
      <c r="F267" s="120" t="s">
        <v>2885</v>
      </c>
      <c r="G267" s="121" t="s">
        <v>111</v>
      </c>
      <c r="H267" s="122">
        <v>210</v>
      </c>
      <c r="I267" s="123">
        <v>76.900000000000006</v>
      </c>
      <c r="J267" s="123">
        <f>ROUND(I267*H267,2)</f>
        <v>16149</v>
      </c>
      <c r="K267" s="120" t="s">
        <v>2596</v>
      </c>
      <c r="L267" s="24"/>
      <c r="M267" s="124" t="s">
        <v>1</v>
      </c>
      <c r="N267" s="125" t="s">
        <v>35</v>
      </c>
      <c r="O267" s="126">
        <v>0.189</v>
      </c>
      <c r="P267" s="126">
        <f>O267*H267</f>
        <v>39.69</v>
      </c>
      <c r="Q267" s="126">
        <v>0</v>
      </c>
      <c r="R267" s="126">
        <f>Q267*H267</f>
        <v>0</v>
      </c>
      <c r="S267" s="126">
        <v>0</v>
      </c>
      <c r="T267" s="127">
        <f>S267*H267</f>
        <v>0</v>
      </c>
      <c r="AR267" s="128" t="s">
        <v>106</v>
      </c>
      <c r="AT267" s="128" t="s">
        <v>108</v>
      </c>
      <c r="AU267" s="128" t="s">
        <v>75</v>
      </c>
      <c r="AY267" s="12" t="s">
        <v>107</v>
      </c>
      <c r="BE267" s="129">
        <f>IF(N267="základní",J267,0)</f>
        <v>16149</v>
      </c>
      <c r="BF267" s="129">
        <f>IF(N267="snížená",J267,0)</f>
        <v>0</v>
      </c>
      <c r="BG267" s="129">
        <f>IF(N267="zákl. přenesená",J267,0)</f>
        <v>0</v>
      </c>
      <c r="BH267" s="129">
        <f>IF(N267="sníž. přenesená",J267,0)</f>
        <v>0</v>
      </c>
      <c r="BI267" s="129">
        <f>IF(N267="nulová",J267,0)</f>
        <v>0</v>
      </c>
      <c r="BJ267" s="12" t="s">
        <v>75</v>
      </c>
      <c r="BK267" s="129">
        <f>ROUND(I267*H267,2)</f>
        <v>16149</v>
      </c>
      <c r="BL267" s="12" t="s">
        <v>106</v>
      </c>
      <c r="BM267" s="128" t="s">
        <v>2886</v>
      </c>
    </row>
    <row r="268" spans="2:65" s="1" customFormat="1" ht="19.5">
      <c r="B268" s="24"/>
      <c r="D268" s="130" t="s">
        <v>114</v>
      </c>
      <c r="F268" s="131" t="s">
        <v>2887</v>
      </c>
      <c r="L268" s="24"/>
      <c r="M268" s="132"/>
      <c r="T268" s="48"/>
      <c r="AT268" s="12" t="s">
        <v>114</v>
      </c>
      <c r="AU268" s="12" t="s">
        <v>75</v>
      </c>
    </row>
    <row r="269" spans="2:65" s="1" customFormat="1" ht="33" customHeight="1">
      <c r="B269" s="117"/>
      <c r="C269" s="118" t="s">
        <v>439</v>
      </c>
      <c r="D269" s="118" t="s">
        <v>108</v>
      </c>
      <c r="E269" s="119" t="s">
        <v>2888</v>
      </c>
      <c r="F269" s="120" t="s">
        <v>2889</v>
      </c>
      <c r="G269" s="121" t="s">
        <v>128</v>
      </c>
      <c r="H269" s="122">
        <v>6</v>
      </c>
      <c r="I269" s="123">
        <v>1040</v>
      </c>
      <c r="J269" s="123">
        <f>ROUND(I269*H269,2)</f>
        <v>6240</v>
      </c>
      <c r="K269" s="120" t="s">
        <v>2596</v>
      </c>
      <c r="L269" s="24"/>
      <c r="M269" s="124" t="s">
        <v>1</v>
      </c>
      <c r="N269" s="125" t="s">
        <v>35</v>
      </c>
      <c r="O269" s="126">
        <v>1.26</v>
      </c>
      <c r="P269" s="126">
        <f>O269*H269</f>
        <v>7.5600000000000005</v>
      </c>
      <c r="Q269" s="126">
        <v>0.37430000000000002</v>
      </c>
      <c r="R269" s="126">
        <f>Q269*H269</f>
        <v>2.2458</v>
      </c>
      <c r="S269" s="126">
        <v>0</v>
      </c>
      <c r="T269" s="127">
        <f>S269*H269</f>
        <v>0</v>
      </c>
      <c r="AR269" s="128" t="s">
        <v>106</v>
      </c>
      <c r="AT269" s="128" t="s">
        <v>108</v>
      </c>
      <c r="AU269" s="128" t="s">
        <v>75</v>
      </c>
      <c r="AY269" s="12" t="s">
        <v>107</v>
      </c>
      <c r="BE269" s="129">
        <f>IF(N269="základní",J269,0)</f>
        <v>6240</v>
      </c>
      <c r="BF269" s="129">
        <f>IF(N269="snížená",J269,0)</f>
        <v>0</v>
      </c>
      <c r="BG269" s="129">
        <f>IF(N269="zákl. přenesená",J269,0)</f>
        <v>0</v>
      </c>
      <c r="BH269" s="129">
        <f>IF(N269="sníž. přenesená",J269,0)</f>
        <v>0</v>
      </c>
      <c r="BI269" s="129">
        <f>IF(N269="nulová",J269,0)</f>
        <v>0</v>
      </c>
      <c r="BJ269" s="12" t="s">
        <v>75</v>
      </c>
      <c r="BK269" s="129">
        <f>ROUND(I269*H269,2)</f>
        <v>6240</v>
      </c>
      <c r="BL269" s="12" t="s">
        <v>106</v>
      </c>
      <c r="BM269" s="128" t="s">
        <v>2890</v>
      </c>
    </row>
    <row r="270" spans="2:65" s="1" customFormat="1" ht="29.25">
      <c r="B270" s="24"/>
      <c r="D270" s="130" t="s">
        <v>114</v>
      </c>
      <c r="F270" s="131" t="s">
        <v>2891</v>
      </c>
      <c r="L270" s="24"/>
      <c r="M270" s="132"/>
      <c r="T270" s="48"/>
      <c r="AT270" s="12" t="s">
        <v>114</v>
      </c>
      <c r="AU270" s="12" t="s">
        <v>75</v>
      </c>
    </row>
    <row r="271" spans="2:65" s="1" customFormat="1" ht="33" customHeight="1">
      <c r="B271" s="117"/>
      <c r="C271" s="118" t="s">
        <v>444</v>
      </c>
      <c r="D271" s="118" t="s">
        <v>108</v>
      </c>
      <c r="E271" s="119" t="s">
        <v>2892</v>
      </c>
      <c r="F271" s="120" t="s">
        <v>2893</v>
      </c>
      <c r="G271" s="121" t="s">
        <v>202</v>
      </c>
      <c r="H271" s="122">
        <v>15</v>
      </c>
      <c r="I271" s="123">
        <v>311</v>
      </c>
      <c r="J271" s="123">
        <f>ROUND(I271*H271,2)</f>
        <v>4665</v>
      </c>
      <c r="K271" s="120" t="s">
        <v>2596</v>
      </c>
      <c r="L271" s="24"/>
      <c r="M271" s="124" t="s">
        <v>1</v>
      </c>
      <c r="N271" s="125" t="s">
        <v>35</v>
      </c>
      <c r="O271" s="126">
        <v>0.55800000000000005</v>
      </c>
      <c r="P271" s="126">
        <f>O271*H271</f>
        <v>8.370000000000001</v>
      </c>
      <c r="Q271" s="126">
        <v>0.10100000000000001</v>
      </c>
      <c r="R271" s="126">
        <f>Q271*H271</f>
        <v>1.5150000000000001</v>
      </c>
      <c r="S271" s="126">
        <v>0</v>
      </c>
      <c r="T271" s="127">
        <f>S271*H271</f>
        <v>0</v>
      </c>
      <c r="AR271" s="128" t="s">
        <v>106</v>
      </c>
      <c r="AT271" s="128" t="s">
        <v>108</v>
      </c>
      <c r="AU271" s="128" t="s">
        <v>75</v>
      </c>
      <c r="AY271" s="12" t="s">
        <v>107</v>
      </c>
      <c r="BE271" s="129">
        <f>IF(N271="základní",J271,0)</f>
        <v>4665</v>
      </c>
      <c r="BF271" s="129">
        <f>IF(N271="snížená",J271,0)</f>
        <v>0</v>
      </c>
      <c r="BG271" s="129">
        <f>IF(N271="zákl. přenesená",J271,0)</f>
        <v>0</v>
      </c>
      <c r="BH271" s="129">
        <f>IF(N271="sníž. přenesená",J271,0)</f>
        <v>0</v>
      </c>
      <c r="BI271" s="129">
        <f>IF(N271="nulová",J271,0)</f>
        <v>0</v>
      </c>
      <c r="BJ271" s="12" t="s">
        <v>75</v>
      </c>
      <c r="BK271" s="129">
        <f>ROUND(I271*H271,2)</f>
        <v>4665</v>
      </c>
      <c r="BL271" s="12" t="s">
        <v>106</v>
      </c>
      <c r="BM271" s="128" t="s">
        <v>2894</v>
      </c>
    </row>
    <row r="272" spans="2:65" s="1" customFormat="1" ht="29.25">
      <c r="B272" s="24"/>
      <c r="D272" s="130" t="s">
        <v>114</v>
      </c>
      <c r="F272" s="131" t="s">
        <v>2895</v>
      </c>
      <c r="L272" s="24"/>
      <c r="M272" s="132"/>
      <c r="T272" s="48"/>
      <c r="AT272" s="12" t="s">
        <v>114</v>
      </c>
      <c r="AU272" s="12" t="s">
        <v>75</v>
      </c>
    </row>
    <row r="273" spans="2:65" s="1" customFormat="1" ht="33" customHeight="1">
      <c r="B273" s="117"/>
      <c r="C273" s="118" t="s">
        <v>449</v>
      </c>
      <c r="D273" s="118" t="s">
        <v>108</v>
      </c>
      <c r="E273" s="119" t="s">
        <v>2896</v>
      </c>
      <c r="F273" s="120" t="s">
        <v>2897</v>
      </c>
      <c r="G273" s="121" t="s">
        <v>111</v>
      </c>
      <c r="H273" s="122">
        <v>0.5</v>
      </c>
      <c r="I273" s="123">
        <v>106</v>
      </c>
      <c r="J273" s="123">
        <f>ROUND(I273*H273,2)</f>
        <v>53</v>
      </c>
      <c r="K273" s="120" t="s">
        <v>2596</v>
      </c>
      <c r="L273" s="24"/>
      <c r="M273" s="124" t="s">
        <v>1</v>
      </c>
      <c r="N273" s="125" t="s">
        <v>35</v>
      </c>
      <c r="O273" s="126">
        <v>0.21199999999999999</v>
      </c>
      <c r="P273" s="126">
        <f>O273*H273</f>
        <v>0.106</v>
      </c>
      <c r="Q273" s="126">
        <v>1.1900000000000001E-3</v>
      </c>
      <c r="R273" s="126">
        <f>Q273*H273</f>
        <v>5.9500000000000004E-4</v>
      </c>
      <c r="S273" s="126">
        <v>0</v>
      </c>
      <c r="T273" s="127">
        <f>S273*H273</f>
        <v>0</v>
      </c>
      <c r="AR273" s="128" t="s">
        <v>106</v>
      </c>
      <c r="AT273" s="128" t="s">
        <v>108</v>
      </c>
      <c r="AU273" s="128" t="s">
        <v>75</v>
      </c>
      <c r="AY273" s="12" t="s">
        <v>107</v>
      </c>
      <c r="BE273" s="129">
        <f>IF(N273="základní",J273,0)</f>
        <v>53</v>
      </c>
      <c r="BF273" s="129">
        <f>IF(N273="snížená",J273,0)</f>
        <v>0</v>
      </c>
      <c r="BG273" s="129">
        <f>IF(N273="zákl. přenesená",J273,0)</f>
        <v>0</v>
      </c>
      <c r="BH273" s="129">
        <f>IF(N273="sníž. přenesená",J273,0)</f>
        <v>0</v>
      </c>
      <c r="BI273" s="129">
        <f>IF(N273="nulová",J273,0)</f>
        <v>0</v>
      </c>
      <c r="BJ273" s="12" t="s">
        <v>75</v>
      </c>
      <c r="BK273" s="129">
        <f>ROUND(I273*H273,2)</f>
        <v>53</v>
      </c>
      <c r="BL273" s="12" t="s">
        <v>106</v>
      </c>
      <c r="BM273" s="128" t="s">
        <v>2898</v>
      </c>
    </row>
    <row r="274" spans="2:65" s="1" customFormat="1" ht="19.5">
      <c r="B274" s="24"/>
      <c r="D274" s="130" t="s">
        <v>114</v>
      </c>
      <c r="F274" s="131" t="s">
        <v>2899</v>
      </c>
      <c r="L274" s="24"/>
      <c r="M274" s="132"/>
      <c r="T274" s="48"/>
      <c r="AT274" s="12" t="s">
        <v>114</v>
      </c>
      <c r="AU274" s="12" t="s">
        <v>75</v>
      </c>
    </row>
    <row r="275" spans="2:65" s="1" customFormat="1" ht="33" customHeight="1">
      <c r="B275" s="117"/>
      <c r="C275" s="118" t="s">
        <v>454</v>
      </c>
      <c r="D275" s="118" t="s">
        <v>108</v>
      </c>
      <c r="E275" s="119" t="s">
        <v>2900</v>
      </c>
      <c r="F275" s="120" t="s">
        <v>2901</v>
      </c>
      <c r="G275" s="121" t="s">
        <v>202</v>
      </c>
      <c r="H275" s="122">
        <v>33</v>
      </c>
      <c r="I275" s="123">
        <v>36.6</v>
      </c>
      <c r="J275" s="123">
        <f>ROUND(I275*H275,2)</f>
        <v>1207.8</v>
      </c>
      <c r="K275" s="120" t="s">
        <v>2596</v>
      </c>
      <c r="L275" s="24"/>
      <c r="M275" s="124" t="s">
        <v>1</v>
      </c>
      <c r="N275" s="125" t="s">
        <v>35</v>
      </c>
      <c r="O275" s="126">
        <v>0.09</v>
      </c>
      <c r="P275" s="126">
        <f>O275*H275</f>
        <v>2.9699999999999998</v>
      </c>
      <c r="Q275" s="126">
        <v>0</v>
      </c>
      <c r="R275" s="126">
        <f>Q275*H275</f>
        <v>0</v>
      </c>
      <c r="S275" s="126">
        <v>0.255</v>
      </c>
      <c r="T275" s="127">
        <f>S275*H275</f>
        <v>8.4150000000000009</v>
      </c>
      <c r="AR275" s="128" t="s">
        <v>106</v>
      </c>
      <c r="AT275" s="128" t="s">
        <v>108</v>
      </c>
      <c r="AU275" s="128" t="s">
        <v>75</v>
      </c>
      <c r="AY275" s="12" t="s">
        <v>107</v>
      </c>
      <c r="BE275" s="129">
        <f>IF(N275="základní",J275,0)</f>
        <v>1207.8</v>
      </c>
      <c r="BF275" s="129">
        <f>IF(N275="snížená",J275,0)</f>
        <v>0</v>
      </c>
      <c r="BG275" s="129">
        <f>IF(N275="zákl. přenesená",J275,0)</f>
        <v>0</v>
      </c>
      <c r="BH275" s="129">
        <f>IF(N275="sníž. přenesená",J275,0)</f>
        <v>0</v>
      </c>
      <c r="BI275" s="129">
        <f>IF(N275="nulová",J275,0)</f>
        <v>0</v>
      </c>
      <c r="BJ275" s="12" t="s">
        <v>75</v>
      </c>
      <c r="BK275" s="129">
        <f>ROUND(I275*H275,2)</f>
        <v>1207.8</v>
      </c>
      <c r="BL275" s="12" t="s">
        <v>106</v>
      </c>
      <c r="BM275" s="128" t="s">
        <v>2902</v>
      </c>
    </row>
    <row r="276" spans="2:65" s="1" customFormat="1" ht="39">
      <c r="B276" s="24"/>
      <c r="D276" s="130" t="s">
        <v>114</v>
      </c>
      <c r="F276" s="131" t="s">
        <v>2903</v>
      </c>
      <c r="L276" s="24"/>
      <c r="M276" s="132"/>
      <c r="T276" s="48"/>
      <c r="AT276" s="12" t="s">
        <v>114</v>
      </c>
      <c r="AU276" s="12" t="s">
        <v>75</v>
      </c>
    </row>
    <row r="277" spans="2:65" s="1" customFormat="1" ht="33" customHeight="1">
      <c r="B277" s="117"/>
      <c r="C277" s="118" t="s">
        <v>459</v>
      </c>
      <c r="D277" s="118" t="s">
        <v>108</v>
      </c>
      <c r="E277" s="119" t="s">
        <v>2904</v>
      </c>
      <c r="F277" s="120" t="s">
        <v>2905</v>
      </c>
      <c r="G277" s="121" t="s">
        <v>111</v>
      </c>
      <c r="H277" s="122">
        <v>0.5</v>
      </c>
      <c r="I277" s="123">
        <v>138</v>
      </c>
      <c r="J277" s="123">
        <f>ROUND(I277*H277,2)</f>
        <v>69</v>
      </c>
      <c r="K277" s="120" t="s">
        <v>2596</v>
      </c>
      <c r="L277" s="24"/>
      <c r="M277" s="124" t="s">
        <v>1</v>
      </c>
      <c r="N277" s="125" t="s">
        <v>35</v>
      </c>
      <c r="O277" s="126">
        <v>0.33900000000000002</v>
      </c>
      <c r="P277" s="126">
        <f>O277*H277</f>
        <v>0.16950000000000001</v>
      </c>
      <c r="Q277" s="126">
        <v>0</v>
      </c>
      <c r="R277" s="126">
        <f>Q277*H277</f>
        <v>0</v>
      </c>
      <c r="S277" s="126">
        <v>1.2999999999999999E-2</v>
      </c>
      <c r="T277" s="127">
        <f>S277*H277</f>
        <v>6.4999999999999997E-3</v>
      </c>
      <c r="AR277" s="128" t="s">
        <v>106</v>
      </c>
      <c r="AT277" s="128" t="s">
        <v>108</v>
      </c>
      <c r="AU277" s="128" t="s">
        <v>75</v>
      </c>
      <c r="AY277" s="12" t="s">
        <v>107</v>
      </c>
      <c r="BE277" s="129">
        <f>IF(N277="základní",J277,0)</f>
        <v>69</v>
      </c>
      <c r="BF277" s="129">
        <f>IF(N277="snížená",J277,0)</f>
        <v>0</v>
      </c>
      <c r="BG277" s="129">
        <f>IF(N277="zákl. přenesená",J277,0)</f>
        <v>0</v>
      </c>
      <c r="BH277" s="129">
        <f>IF(N277="sníž. přenesená",J277,0)</f>
        <v>0</v>
      </c>
      <c r="BI277" s="129">
        <f>IF(N277="nulová",J277,0)</f>
        <v>0</v>
      </c>
      <c r="BJ277" s="12" t="s">
        <v>75</v>
      </c>
      <c r="BK277" s="129">
        <f>ROUND(I277*H277,2)</f>
        <v>69</v>
      </c>
      <c r="BL277" s="12" t="s">
        <v>106</v>
      </c>
      <c r="BM277" s="128" t="s">
        <v>2906</v>
      </c>
    </row>
    <row r="278" spans="2:65" s="1" customFormat="1" ht="19.5">
      <c r="B278" s="24"/>
      <c r="D278" s="130" t="s">
        <v>114</v>
      </c>
      <c r="F278" s="131" t="s">
        <v>2907</v>
      </c>
      <c r="L278" s="24"/>
      <c r="M278" s="132"/>
      <c r="T278" s="48"/>
      <c r="AT278" s="12" t="s">
        <v>114</v>
      </c>
      <c r="AU278" s="12" t="s">
        <v>75</v>
      </c>
    </row>
    <row r="279" spans="2:65" s="1" customFormat="1" ht="24.2" customHeight="1">
      <c r="B279" s="117"/>
      <c r="C279" s="118" t="s">
        <v>464</v>
      </c>
      <c r="D279" s="118" t="s">
        <v>108</v>
      </c>
      <c r="E279" s="119" t="s">
        <v>2908</v>
      </c>
      <c r="F279" s="120" t="s">
        <v>2909</v>
      </c>
      <c r="G279" s="121" t="s">
        <v>2468</v>
      </c>
      <c r="H279" s="122">
        <v>340</v>
      </c>
      <c r="I279" s="123">
        <v>570</v>
      </c>
      <c r="J279" s="123">
        <f>ROUND(I279*H279,2)</f>
        <v>193800</v>
      </c>
      <c r="K279" s="120" t="s">
        <v>2596</v>
      </c>
      <c r="L279" s="24"/>
      <c r="M279" s="124" t="s">
        <v>1</v>
      </c>
      <c r="N279" s="125" t="s">
        <v>35</v>
      </c>
      <c r="O279" s="126">
        <v>0.77200000000000002</v>
      </c>
      <c r="P279" s="126">
        <f>O279*H279</f>
        <v>262.48</v>
      </c>
      <c r="Q279" s="126">
        <v>0</v>
      </c>
      <c r="R279" s="126">
        <f>Q279*H279</f>
        <v>0</v>
      </c>
      <c r="S279" s="126">
        <v>0</v>
      </c>
      <c r="T279" s="127">
        <f>S279*H279</f>
        <v>0</v>
      </c>
      <c r="AR279" s="128" t="s">
        <v>106</v>
      </c>
      <c r="AT279" s="128" t="s">
        <v>108</v>
      </c>
      <c r="AU279" s="128" t="s">
        <v>75</v>
      </c>
      <c r="AY279" s="12" t="s">
        <v>107</v>
      </c>
      <c r="BE279" s="129">
        <f>IF(N279="základní",J279,0)</f>
        <v>193800</v>
      </c>
      <c r="BF279" s="129">
        <f>IF(N279="snížená",J279,0)</f>
        <v>0</v>
      </c>
      <c r="BG279" s="129">
        <f>IF(N279="zákl. přenesená",J279,0)</f>
        <v>0</v>
      </c>
      <c r="BH279" s="129">
        <f>IF(N279="sníž. přenesená",J279,0)</f>
        <v>0</v>
      </c>
      <c r="BI279" s="129">
        <f>IF(N279="nulová",J279,0)</f>
        <v>0</v>
      </c>
      <c r="BJ279" s="12" t="s">
        <v>75</v>
      </c>
      <c r="BK279" s="129">
        <f>ROUND(I279*H279,2)</f>
        <v>193800</v>
      </c>
      <c r="BL279" s="12" t="s">
        <v>106</v>
      </c>
      <c r="BM279" s="128" t="s">
        <v>2910</v>
      </c>
    </row>
    <row r="280" spans="2:65" s="1" customFormat="1" ht="19.5">
      <c r="B280" s="24"/>
      <c r="D280" s="130" t="s">
        <v>114</v>
      </c>
      <c r="F280" s="131" t="s">
        <v>2911</v>
      </c>
      <c r="L280" s="24"/>
      <c r="M280" s="132"/>
      <c r="T280" s="48"/>
      <c r="AT280" s="12" t="s">
        <v>114</v>
      </c>
      <c r="AU280" s="12" t="s">
        <v>75</v>
      </c>
    </row>
    <row r="281" spans="2:65" s="1" customFormat="1" ht="24.2" customHeight="1">
      <c r="B281" s="117"/>
      <c r="C281" s="118" t="s">
        <v>469</v>
      </c>
      <c r="D281" s="118" t="s">
        <v>108</v>
      </c>
      <c r="E281" s="119" t="s">
        <v>2912</v>
      </c>
      <c r="F281" s="120" t="s">
        <v>2913</v>
      </c>
      <c r="G281" s="121" t="s">
        <v>2468</v>
      </c>
      <c r="H281" s="122">
        <v>5200</v>
      </c>
      <c r="I281" s="123">
        <v>17.3</v>
      </c>
      <c r="J281" s="123">
        <f>ROUND(I281*H281,2)</f>
        <v>89960</v>
      </c>
      <c r="K281" s="120" t="s">
        <v>2596</v>
      </c>
      <c r="L281" s="24"/>
      <c r="M281" s="124" t="s">
        <v>1</v>
      </c>
      <c r="N281" s="125" t="s">
        <v>35</v>
      </c>
      <c r="O281" s="126">
        <v>8.0000000000000002E-3</v>
      </c>
      <c r="P281" s="126">
        <f>O281*H281</f>
        <v>41.6</v>
      </c>
      <c r="Q281" s="126">
        <v>0</v>
      </c>
      <c r="R281" s="126">
        <f>Q281*H281</f>
        <v>0</v>
      </c>
      <c r="S281" s="126">
        <v>0</v>
      </c>
      <c r="T281" s="127">
        <f>S281*H281</f>
        <v>0</v>
      </c>
      <c r="AR281" s="128" t="s">
        <v>106</v>
      </c>
      <c r="AT281" s="128" t="s">
        <v>108</v>
      </c>
      <c r="AU281" s="128" t="s">
        <v>75</v>
      </c>
      <c r="AY281" s="12" t="s">
        <v>107</v>
      </c>
      <c r="BE281" s="129">
        <f>IF(N281="základní",J281,0)</f>
        <v>89960</v>
      </c>
      <c r="BF281" s="129">
        <f>IF(N281="snížená",J281,0)</f>
        <v>0</v>
      </c>
      <c r="BG281" s="129">
        <f>IF(N281="zákl. přenesená",J281,0)</f>
        <v>0</v>
      </c>
      <c r="BH281" s="129">
        <f>IF(N281="sníž. přenesená",J281,0)</f>
        <v>0</v>
      </c>
      <c r="BI281" s="129">
        <f>IF(N281="nulová",J281,0)</f>
        <v>0</v>
      </c>
      <c r="BJ281" s="12" t="s">
        <v>75</v>
      </c>
      <c r="BK281" s="129">
        <f>ROUND(I281*H281,2)</f>
        <v>89960</v>
      </c>
      <c r="BL281" s="12" t="s">
        <v>106</v>
      </c>
      <c r="BM281" s="128" t="s">
        <v>2914</v>
      </c>
    </row>
    <row r="282" spans="2:65" s="1" customFormat="1" ht="19.5">
      <c r="B282" s="24"/>
      <c r="D282" s="130" t="s">
        <v>114</v>
      </c>
      <c r="F282" s="131" t="s">
        <v>2915</v>
      </c>
      <c r="L282" s="24"/>
      <c r="M282" s="132"/>
      <c r="T282" s="48"/>
      <c r="AT282" s="12" t="s">
        <v>114</v>
      </c>
      <c r="AU282" s="12" t="s">
        <v>75</v>
      </c>
    </row>
    <row r="283" spans="2:65" s="1" customFormat="1" ht="37.9" customHeight="1">
      <c r="B283" s="117"/>
      <c r="C283" s="118" t="s">
        <v>474</v>
      </c>
      <c r="D283" s="118" t="s">
        <v>108</v>
      </c>
      <c r="E283" s="119" t="s">
        <v>2916</v>
      </c>
      <c r="F283" s="120" t="s">
        <v>2917</v>
      </c>
      <c r="G283" s="121" t="s">
        <v>2468</v>
      </c>
      <c r="H283" s="122">
        <v>292.5</v>
      </c>
      <c r="I283" s="123">
        <v>2100</v>
      </c>
      <c r="J283" s="123">
        <f>ROUND(I283*H283,2)</f>
        <v>614250</v>
      </c>
      <c r="K283" s="120" t="s">
        <v>2596</v>
      </c>
      <c r="L283" s="24"/>
      <c r="M283" s="124" t="s">
        <v>1</v>
      </c>
      <c r="N283" s="125" t="s">
        <v>35</v>
      </c>
      <c r="O283" s="126">
        <v>0</v>
      </c>
      <c r="P283" s="126">
        <f>O283*H283</f>
        <v>0</v>
      </c>
      <c r="Q283" s="126">
        <v>0</v>
      </c>
      <c r="R283" s="126">
        <f>Q283*H283</f>
        <v>0</v>
      </c>
      <c r="S283" s="126">
        <v>0</v>
      </c>
      <c r="T283" s="127">
        <f>S283*H283</f>
        <v>0</v>
      </c>
      <c r="AR283" s="128" t="s">
        <v>106</v>
      </c>
      <c r="AT283" s="128" t="s">
        <v>108</v>
      </c>
      <c r="AU283" s="128" t="s">
        <v>75</v>
      </c>
      <c r="AY283" s="12" t="s">
        <v>107</v>
      </c>
      <c r="BE283" s="129">
        <f>IF(N283="základní",J283,0)</f>
        <v>614250</v>
      </c>
      <c r="BF283" s="129">
        <f>IF(N283="snížená",J283,0)</f>
        <v>0</v>
      </c>
      <c r="BG283" s="129">
        <f>IF(N283="zákl. přenesená",J283,0)</f>
        <v>0</v>
      </c>
      <c r="BH283" s="129">
        <f>IF(N283="sníž. přenesená",J283,0)</f>
        <v>0</v>
      </c>
      <c r="BI283" s="129">
        <f>IF(N283="nulová",J283,0)</f>
        <v>0</v>
      </c>
      <c r="BJ283" s="12" t="s">
        <v>75</v>
      </c>
      <c r="BK283" s="129">
        <f>ROUND(I283*H283,2)</f>
        <v>614250</v>
      </c>
      <c r="BL283" s="12" t="s">
        <v>106</v>
      </c>
      <c r="BM283" s="128" t="s">
        <v>2918</v>
      </c>
    </row>
    <row r="284" spans="2:65" s="1" customFormat="1" ht="29.25">
      <c r="B284" s="24"/>
      <c r="D284" s="130" t="s">
        <v>114</v>
      </c>
      <c r="F284" s="131" t="s">
        <v>2919</v>
      </c>
      <c r="L284" s="24"/>
      <c r="M284" s="132"/>
      <c r="T284" s="48"/>
      <c r="AT284" s="12" t="s">
        <v>114</v>
      </c>
      <c r="AU284" s="12" t="s">
        <v>75</v>
      </c>
    </row>
    <row r="285" spans="2:65" s="1" customFormat="1" ht="24.2" customHeight="1">
      <c r="B285" s="117"/>
      <c r="C285" s="118" t="s">
        <v>479</v>
      </c>
      <c r="D285" s="118" t="s">
        <v>108</v>
      </c>
      <c r="E285" s="119" t="s">
        <v>2920</v>
      </c>
      <c r="F285" s="120" t="s">
        <v>2921</v>
      </c>
      <c r="G285" s="121" t="s">
        <v>202</v>
      </c>
      <c r="H285" s="122">
        <v>1</v>
      </c>
      <c r="I285" s="123">
        <v>62.3</v>
      </c>
      <c r="J285" s="123">
        <f>ROUND(I285*H285,2)</f>
        <v>62.3</v>
      </c>
      <c r="K285" s="120" t="s">
        <v>2596</v>
      </c>
      <c r="L285" s="24"/>
      <c r="M285" s="124" t="s">
        <v>1</v>
      </c>
      <c r="N285" s="125" t="s">
        <v>35</v>
      </c>
      <c r="O285" s="126">
        <v>0.122</v>
      </c>
      <c r="P285" s="126">
        <f>O285*H285</f>
        <v>0.122</v>
      </c>
      <c r="Q285" s="126">
        <v>0</v>
      </c>
      <c r="R285" s="126">
        <f>Q285*H285</f>
        <v>0</v>
      </c>
      <c r="S285" s="126">
        <v>0</v>
      </c>
      <c r="T285" s="127">
        <f>S285*H285</f>
        <v>0</v>
      </c>
      <c r="AR285" s="128" t="s">
        <v>106</v>
      </c>
      <c r="AT285" s="128" t="s">
        <v>108</v>
      </c>
      <c r="AU285" s="128" t="s">
        <v>75</v>
      </c>
      <c r="AY285" s="12" t="s">
        <v>107</v>
      </c>
      <c r="BE285" s="129">
        <f>IF(N285="základní",J285,0)</f>
        <v>62.3</v>
      </c>
      <c r="BF285" s="129">
        <f>IF(N285="snížená",J285,0)</f>
        <v>0</v>
      </c>
      <c r="BG285" s="129">
        <f>IF(N285="zákl. přenesená",J285,0)</f>
        <v>0</v>
      </c>
      <c r="BH285" s="129">
        <f>IF(N285="sníž. přenesená",J285,0)</f>
        <v>0</v>
      </c>
      <c r="BI285" s="129">
        <f>IF(N285="nulová",J285,0)</f>
        <v>0</v>
      </c>
      <c r="BJ285" s="12" t="s">
        <v>75</v>
      </c>
      <c r="BK285" s="129">
        <f>ROUND(I285*H285,2)</f>
        <v>62.3</v>
      </c>
      <c r="BL285" s="12" t="s">
        <v>106</v>
      </c>
      <c r="BM285" s="128" t="s">
        <v>2922</v>
      </c>
    </row>
    <row r="286" spans="2:65" s="1" customFormat="1" ht="19.5">
      <c r="B286" s="24"/>
      <c r="D286" s="130" t="s">
        <v>114</v>
      </c>
      <c r="F286" s="131" t="s">
        <v>2923</v>
      </c>
      <c r="L286" s="24"/>
      <c r="M286" s="132"/>
      <c r="T286" s="48"/>
      <c r="AT286" s="12" t="s">
        <v>114</v>
      </c>
      <c r="AU286" s="12" t="s">
        <v>75</v>
      </c>
    </row>
    <row r="287" spans="2:65" s="1" customFormat="1" ht="24.2" customHeight="1">
      <c r="B287" s="117"/>
      <c r="C287" s="118" t="s">
        <v>484</v>
      </c>
      <c r="D287" s="118" t="s">
        <v>108</v>
      </c>
      <c r="E287" s="119" t="s">
        <v>2924</v>
      </c>
      <c r="F287" s="120" t="s">
        <v>2925</v>
      </c>
      <c r="G287" s="121" t="s">
        <v>111</v>
      </c>
      <c r="H287" s="122">
        <v>50</v>
      </c>
      <c r="I287" s="123">
        <v>53.9</v>
      </c>
      <c r="J287" s="123">
        <f>ROUND(I287*H287,2)</f>
        <v>2695</v>
      </c>
      <c r="K287" s="120" t="s">
        <v>2596</v>
      </c>
      <c r="L287" s="24"/>
      <c r="M287" s="124" t="s">
        <v>1</v>
      </c>
      <c r="N287" s="125" t="s">
        <v>35</v>
      </c>
      <c r="O287" s="126">
        <v>0.11799999999999999</v>
      </c>
      <c r="P287" s="126">
        <f>O287*H287</f>
        <v>5.8999999999999995</v>
      </c>
      <c r="Q287" s="126">
        <v>0</v>
      </c>
      <c r="R287" s="126">
        <f>Q287*H287</f>
        <v>0</v>
      </c>
      <c r="S287" s="126">
        <v>0</v>
      </c>
      <c r="T287" s="127">
        <f>S287*H287</f>
        <v>0</v>
      </c>
      <c r="AR287" s="128" t="s">
        <v>106</v>
      </c>
      <c r="AT287" s="128" t="s">
        <v>108</v>
      </c>
      <c r="AU287" s="128" t="s">
        <v>75</v>
      </c>
      <c r="AY287" s="12" t="s">
        <v>107</v>
      </c>
      <c r="BE287" s="129">
        <f>IF(N287="základní",J287,0)</f>
        <v>2695</v>
      </c>
      <c r="BF287" s="129">
        <f>IF(N287="snížená",J287,0)</f>
        <v>0</v>
      </c>
      <c r="BG287" s="129">
        <f>IF(N287="zákl. přenesená",J287,0)</f>
        <v>0</v>
      </c>
      <c r="BH287" s="129">
        <f>IF(N287="sníž. přenesená",J287,0)</f>
        <v>0</v>
      </c>
      <c r="BI287" s="129">
        <f>IF(N287="nulová",J287,0)</f>
        <v>0</v>
      </c>
      <c r="BJ287" s="12" t="s">
        <v>75</v>
      </c>
      <c r="BK287" s="129">
        <f>ROUND(I287*H287,2)</f>
        <v>2695</v>
      </c>
      <c r="BL287" s="12" t="s">
        <v>106</v>
      </c>
      <c r="BM287" s="128" t="s">
        <v>2926</v>
      </c>
    </row>
    <row r="288" spans="2:65" s="1" customFormat="1" ht="29.25">
      <c r="B288" s="24"/>
      <c r="D288" s="130" t="s">
        <v>114</v>
      </c>
      <c r="F288" s="131" t="s">
        <v>2927</v>
      </c>
      <c r="L288" s="24"/>
      <c r="M288" s="132"/>
      <c r="T288" s="48"/>
      <c r="AT288" s="12" t="s">
        <v>114</v>
      </c>
      <c r="AU288" s="12" t="s">
        <v>75</v>
      </c>
    </row>
    <row r="289" spans="2:65" s="1" customFormat="1" ht="16.5" customHeight="1">
      <c r="B289" s="117"/>
      <c r="C289" s="118" t="s">
        <v>489</v>
      </c>
      <c r="D289" s="118" t="s">
        <v>108</v>
      </c>
      <c r="E289" s="119" t="s">
        <v>2928</v>
      </c>
      <c r="F289" s="120" t="s">
        <v>2929</v>
      </c>
      <c r="G289" s="121" t="s">
        <v>202</v>
      </c>
      <c r="H289" s="122">
        <v>3</v>
      </c>
      <c r="I289" s="123">
        <v>65.5</v>
      </c>
      <c r="J289" s="123">
        <f>ROUND(I289*H289,2)</f>
        <v>196.5</v>
      </c>
      <c r="K289" s="120" t="s">
        <v>2596</v>
      </c>
      <c r="L289" s="24"/>
      <c r="M289" s="124" t="s">
        <v>1</v>
      </c>
      <c r="N289" s="125" t="s">
        <v>35</v>
      </c>
      <c r="O289" s="126">
        <v>0.1</v>
      </c>
      <c r="P289" s="126">
        <f>O289*H289</f>
        <v>0.30000000000000004</v>
      </c>
      <c r="Q289" s="126">
        <v>6.9999999999999994E-5</v>
      </c>
      <c r="R289" s="126">
        <f>Q289*H289</f>
        <v>2.0999999999999998E-4</v>
      </c>
      <c r="S289" s="126">
        <v>0</v>
      </c>
      <c r="T289" s="127">
        <f>S289*H289</f>
        <v>0</v>
      </c>
      <c r="AR289" s="128" t="s">
        <v>106</v>
      </c>
      <c r="AT289" s="128" t="s">
        <v>108</v>
      </c>
      <c r="AU289" s="128" t="s">
        <v>75</v>
      </c>
      <c r="AY289" s="12" t="s">
        <v>107</v>
      </c>
      <c r="BE289" s="129">
        <f>IF(N289="základní",J289,0)</f>
        <v>196.5</v>
      </c>
      <c r="BF289" s="129">
        <f>IF(N289="snížená",J289,0)</f>
        <v>0</v>
      </c>
      <c r="BG289" s="129">
        <f>IF(N289="zákl. přenesená",J289,0)</f>
        <v>0</v>
      </c>
      <c r="BH289" s="129">
        <f>IF(N289="sníž. přenesená",J289,0)</f>
        <v>0</v>
      </c>
      <c r="BI289" s="129">
        <f>IF(N289="nulová",J289,0)</f>
        <v>0</v>
      </c>
      <c r="BJ289" s="12" t="s">
        <v>75</v>
      </c>
      <c r="BK289" s="129">
        <f>ROUND(I289*H289,2)</f>
        <v>196.5</v>
      </c>
      <c r="BL289" s="12" t="s">
        <v>106</v>
      </c>
      <c r="BM289" s="128" t="s">
        <v>2930</v>
      </c>
    </row>
    <row r="290" spans="2:65" s="1" customFormat="1" ht="29.25">
      <c r="B290" s="24"/>
      <c r="D290" s="130" t="s">
        <v>114</v>
      </c>
      <c r="F290" s="131" t="s">
        <v>2656</v>
      </c>
      <c r="L290" s="24"/>
      <c r="M290" s="132"/>
      <c r="T290" s="48"/>
      <c r="AT290" s="12" t="s">
        <v>114</v>
      </c>
      <c r="AU290" s="12" t="s">
        <v>75</v>
      </c>
    </row>
    <row r="291" spans="2:65" s="1" customFormat="1" ht="24.2" customHeight="1">
      <c r="B291" s="117"/>
      <c r="C291" s="118" t="s">
        <v>493</v>
      </c>
      <c r="D291" s="118" t="s">
        <v>108</v>
      </c>
      <c r="E291" s="119" t="s">
        <v>2931</v>
      </c>
      <c r="F291" s="120" t="s">
        <v>2932</v>
      </c>
      <c r="G291" s="121" t="s">
        <v>202</v>
      </c>
      <c r="H291" s="122">
        <v>3</v>
      </c>
      <c r="I291" s="123">
        <v>77.400000000000006</v>
      </c>
      <c r="J291" s="123">
        <f>ROUND(I291*H291,2)</f>
        <v>232.2</v>
      </c>
      <c r="K291" s="120" t="s">
        <v>2596</v>
      </c>
      <c r="L291" s="24"/>
      <c r="M291" s="124" t="s">
        <v>1</v>
      </c>
      <c r="N291" s="125" t="s">
        <v>35</v>
      </c>
      <c r="O291" s="126">
        <v>0.11700000000000001</v>
      </c>
      <c r="P291" s="126">
        <f>O291*H291</f>
        <v>0.35100000000000003</v>
      </c>
      <c r="Q291" s="126">
        <v>6.9999999999999994E-5</v>
      </c>
      <c r="R291" s="126">
        <f>Q291*H291</f>
        <v>2.0999999999999998E-4</v>
      </c>
      <c r="S291" s="126">
        <v>0</v>
      </c>
      <c r="T291" s="127">
        <f>S291*H291</f>
        <v>0</v>
      </c>
      <c r="AR291" s="128" t="s">
        <v>106</v>
      </c>
      <c r="AT291" s="128" t="s">
        <v>108</v>
      </c>
      <c r="AU291" s="128" t="s">
        <v>75</v>
      </c>
      <c r="AY291" s="12" t="s">
        <v>107</v>
      </c>
      <c r="BE291" s="129">
        <f>IF(N291="základní",J291,0)</f>
        <v>232.2</v>
      </c>
      <c r="BF291" s="129">
        <f>IF(N291="snížená",J291,0)</f>
        <v>0</v>
      </c>
      <c r="BG291" s="129">
        <f>IF(N291="zákl. přenesená",J291,0)</f>
        <v>0</v>
      </c>
      <c r="BH291" s="129">
        <f>IF(N291="sníž. přenesená",J291,0)</f>
        <v>0</v>
      </c>
      <c r="BI291" s="129">
        <f>IF(N291="nulová",J291,0)</f>
        <v>0</v>
      </c>
      <c r="BJ291" s="12" t="s">
        <v>75</v>
      </c>
      <c r="BK291" s="129">
        <f>ROUND(I291*H291,2)</f>
        <v>232.2</v>
      </c>
      <c r="BL291" s="12" t="s">
        <v>106</v>
      </c>
      <c r="BM291" s="128" t="s">
        <v>2933</v>
      </c>
    </row>
    <row r="292" spans="2:65" s="1" customFormat="1" ht="19.5">
      <c r="B292" s="24"/>
      <c r="D292" s="130" t="s">
        <v>114</v>
      </c>
      <c r="F292" s="131" t="s">
        <v>2934</v>
      </c>
      <c r="L292" s="24"/>
      <c r="M292" s="132"/>
      <c r="T292" s="48"/>
      <c r="AT292" s="12" t="s">
        <v>114</v>
      </c>
      <c r="AU292" s="12" t="s">
        <v>75</v>
      </c>
    </row>
    <row r="293" spans="2:65" s="1" customFormat="1" ht="24.2" customHeight="1">
      <c r="B293" s="117"/>
      <c r="C293" s="118" t="s">
        <v>498</v>
      </c>
      <c r="D293" s="118" t="s">
        <v>108</v>
      </c>
      <c r="E293" s="119" t="s">
        <v>2935</v>
      </c>
      <c r="F293" s="120" t="s">
        <v>2936</v>
      </c>
      <c r="G293" s="121" t="s">
        <v>202</v>
      </c>
      <c r="H293" s="122">
        <v>3</v>
      </c>
      <c r="I293" s="123">
        <v>145</v>
      </c>
      <c r="J293" s="123">
        <f>ROUND(I293*H293,2)</f>
        <v>435</v>
      </c>
      <c r="K293" s="120" t="s">
        <v>2596</v>
      </c>
      <c r="L293" s="24"/>
      <c r="M293" s="124" t="s">
        <v>1</v>
      </c>
      <c r="N293" s="125" t="s">
        <v>35</v>
      </c>
      <c r="O293" s="126">
        <v>0.184</v>
      </c>
      <c r="P293" s="126">
        <f>O293*H293</f>
        <v>0.55200000000000005</v>
      </c>
      <c r="Q293" s="126">
        <v>1.7000000000000001E-4</v>
      </c>
      <c r="R293" s="126">
        <f>Q293*H293</f>
        <v>5.1000000000000004E-4</v>
      </c>
      <c r="S293" s="126">
        <v>0</v>
      </c>
      <c r="T293" s="127">
        <f>S293*H293</f>
        <v>0</v>
      </c>
      <c r="AR293" s="128" t="s">
        <v>106</v>
      </c>
      <c r="AT293" s="128" t="s">
        <v>108</v>
      </c>
      <c r="AU293" s="128" t="s">
        <v>75</v>
      </c>
      <c r="AY293" s="12" t="s">
        <v>107</v>
      </c>
      <c r="BE293" s="129">
        <f>IF(N293="základní",J293,0)</f>
        <v>435</v>
      </c>
      <c r="BF293" s="129">
        <f>IF(N293="snížená",J293,0)</f>
        <v>0</v>
      </c>
      <c r="BG293" s="129">
        <f>IF(N293="zákl. přenesená",J293,0)</f>
        <v>0</v>
      </c>
      <c r="BH293" s="129">
        <f>IF(N293="sníž. přenesená",J293,0)</f>
        <v>0</v>
      </c>
      <c r="BI293" s="129">
        <f>IF(N293="nulová",J293,0)</f>
        <v>0</v>
      </c>
      <c r="BJ293" s="12" t="s">
        <v>75</v>
      </c>
      <c r="BK293" s="129">
        <f>ROUND(I293*H293,2)</f>
        <v>435</v>
      </c>
      <c r="BL293" s="12" t="s">
        <v>106</v>
      </c>
      <c r="BM293" s="128" t="s">
        <v>2937</v>
      </c>
    </row>
    <row r="294" spans="2:65" s="1" customFormat="1" ht="19.5">
      <c r="B294" s="24"/>
      <c r="D294" s="130" t="s">
        <v>114</v>
      </c>
      <c r="F294" s="131" t="s">
        <v>2938</v>
      </c>
      <c r="L294" s="24"/>
      <c r="M294" s="132"/>
      <c r="T294" s="48"/>
      <c r="AT294" s="12" t="s">
        <v>114</v>
      </c>
      <c r="AU294" s="12" t="s">
        <v>75</v>
      </c>
    </row>
    <row r="295" spans="2:65" s="1" customFormat="1" ht="24.2" customHeight="1">
      <c r="B295" s="117"/>
      <c r="C295" s="118" t="s">
        <v>503</v>
      </c>
      <c r="D295" s="118" t="s">
        <v>108</v>
      </c>
      <c r="E295" s="119" t="s">
        <v>2939</v>
      </c>
      <c r="F295" s="120" t="s">
        <v>2940</v>
      </c>
      <c r="G295" s="121" t="s">
        <v>202</v>
      </c>
      <c r="H295" s="122">
        <v>3</v>
      </c>
      <c r="I295" s="123">
        <v>132</v>
      </c>
      <c r="J295" s="123">
        <f>ROUND(I295*H295,2)</f>
        <v>396</v>
      </c>
      <c r="K295" s="120" t="s">
        <v>2596</v>
      </c>
      <c r="L295" s="24"/>
      <c r="M295" s="124" t="s">
        <v>1</v>
      </c>
      <c r="N295" s="125" t="s">
        <v>35</v>
      </c>
      <c r="O295" s="126">
        <v>0.17199999999999999</v>
      </c>
      <c r="P295" s="126">
        <f>O295*H295</f>
        <v>0.51600000000000001</v>
      </c>
      <c r="Q295" s="126">
        <v>1.2E-4</v>
      </c>
      <c r="R295" s="126">
        <f>Q295*H295</f>
        <v>3.6000000000000002E-4</v>
      </c>
      <c r="S295" s="126">
        <v>0</v>
      </c>
      <c r="T295" s="127">
        <f>S295*H295</f>
        <v>0</v>
      </c>
      <c r="AR295" s="128" t="s">
        <v>106</v>
      </c>
      <c r="AT295" s="128" t="s">
        <v>108</v>
      </c>
      <c r="AU295" s="128" t="s">
        <v>75</v>
      </c>
      <c r="AY295" s="12" t="s">
        <v>107</v>
      </c>
      <c r="BE295" s="129">
        <f>IF(N295="základní",J295,0)</f>
        <v>396</v>
      </c>
      <c r="BF295" s="129">
        <f>IF(N295="snížená",J295,0)</f>
        <v>0</v>
      </c>
      <c r="BG295" s="129">
        <f>IF(N295="zákl. přenesená",J295,0)</f>
        <v>0</v>
      </c>
      <c r="BH295" s="129">
        <f>IF(N295="sníž. přenesená",J295,0)</f>
        <v>0</v>
      </c>
      <c r="BI295" s="129">
        <f>IF(N295="nulová",J295,0)</f>
        <v>0</v>
      </c>
      <c r="BJ295" s="12" t="s">
        <v>75</v>
      </c>
      <c r="BK295" s="129">
        <f>ROUND(I295*H295,2)</f>
        <v>396</v>
      </c>
      <c r="BL295" s="12" t="s">
        <v>106</v>
      </c>
      <c r="BM295" s="128" t="s">
        <v>2941</v>
      </c>
    </row>
    <row r="296" spans="2:65" s="1" customFormat="1" ht="19.5">
      <c r="B296" s="24"/>
      <c r="D296" s="130" t="s">
        <v>114</v>
      </c>
      <c r="F296" s="131" t="s">
        <v>2942</v>
      </c>
      <c r="L296" s="24"/>
      <c r="M296" s="132"/>
      <c r="T296" s="48"/>
      <c r="AT296" s="12" t="s">
        <v>114</v>
      </c>
      <c r="AU296" s="12" t="s">
        <v>75</v>
      </c>
    </row>
    <row r="297" spans="2:65" s="1" customFormat="1" ht="24.2" customHeight="1">
      <c r="B297" s="117"/>
      <c r="C297" s="118" t="s">
        <v>508</v>
      </c>
      <c r="D297" s="118" t="s">
        <v>108</v>
      </c>
      <c r="E297" s="119" t="s">
        <v>2943</v>
      </c>
      <c r="F297" s="120" t="s">
        <v>2944</v>
      </c>
      <c r="G297" s="121" t="s">
        <v>111</v>
      </c>
      <c r="H297" s="122">
        <v>3</v>
      </c>
      <c r="I297" s="123">
        <v>784</v>
      </c>
      <c r="J297" s="123">
        <f>ROUND(I297*H297,2)</f>
        <v>2352</v>
      </c>
      <c r="K297" s="120" t="s">
        <v>2596</v>
      </c>
      <c r="L297" s="24"/>
      <c r="M297" s="124" t="s">
        <v>1</v>
      </c>
      <c r="N297" s="125" t="s">
        <v>35</v>
      </c>
      <c r="O297" s="126">
        <v>0.2</v>
      </c>
      <c r="P297" s="126">
        <f>O297*H297</f>
        <v>0.60000000000000009</v>
      </c>
      <c r="Q297" s="126">
        <v>2.1010000000000001E-2</v>
      </c>
      <c r="R297" s="126">
        <f>Q297*H297</f>
        <v>6.3030000000000003E-2</v>
      </c>
      <c r="S297" s="126">
        <v>0</v>
      </c>
      <c r="T297" s="127">
        <f>S297*H297</f>
        <v>0</v>
      </c>
      <c r="AR297" s="128" t="s">
        <v>106</v>
      </c>
      <c r="AT297" s="128" t="s">
        <v>108</v>
      </c>
      <c r="AU297" s="128" t="s">
        <v>75</v>
      </c>
      <c r="AY297" s="12" t="s">
        <v>107</v>
      </c>
      <c r="BE297" s="129">
        <f>IF(N297="základní",J297,0)</f>
        <v>2352</v>
      </c>
      <c r="BF297" s="129">
        <f>IF(N297="snížená",J297,0)</f>
        <v>0</v>
      </c>
      <c r="BG297" s="129">
        <f>IF(N297="zákl. přenesená",J297,0)</f>
        <v>0</v>
      </c>
      <c r="BH297" s="129">
        <f>IF(N297="sníž. přenesená",J297,0)</f>
        <v>0</v>
      </c>
      <c r="BI297" s="129">
        <f>IF(N297="nulová",J297,0)</f>
        <v>0</v>
      </c>
      <c r="BJ297" s="12" t="s">
        <v>75</v>
      </c>
      <c r="BK297" s="129">
        <f>ROUND(I297*H297,2)</f>
        <v>2352</v>
      </c>
      <c r="BL297" s="12" t="s">
        <v>106</v>
      </c>
      <c r="BM297" s="128" t="s">
        <v>2945</v>
      </c>
    </row>
    <row r="298" spans="2:65" s="1" customFormat="1" ht="29.25">
      <c r="B298" s="24"/>
      <c r="D298" s="130" t="s">
        <v>114</v>
      </c>
      <c r="F298" s="131" t="s">
        <v>2946</v>
      </c>
      <c r="L298" s="24"/>
      <c r="M298" s="132"/>
      <c r="T298" s="48"/>
      <c r="AT298" s="12" t="s">
        <v>114</v>
      </c>
      <c r="AU298" s="12" t="s">
        <v>75</v>
      </c>
    </row>
    <row r="299" spans="2:65" s="1" customFormat="1" ht="16.5" customHeight="1">
      <c r="B299" s="117"/>
      <c r="C299" s="118" t="s">
        <v>512</v>
      </c>
      <c r="D299" s="118" t="s">
        <v>108</v>
      </c>
      <c r="E299" s="119" t="s">
        <v>2947</v>
      </c>
      <c r="F299" s="120" t="s">
        <v>2948</v>
      </c>
      <c r="G299" s="121" t="s">
        <v>1292</v>
      </c>
      <c r="H299" s="122">
        <v>11</v>
      </c>
      <c r="I299" s="123">
        <v>4020</v>
      </c>
      <c r="J299" s="123">
        <f>ROUND(I299*H299,2)</f>
        <v>44220</v>
      </c>
      <c r="K299" s="120" t="s">
        <v>2596</v>
      </c>
      <c r="L299" s="24"/>
      <c r="M299" s="124" t="s">
        <v>1</v>
      </c>
      <c r="N299" s="125" t="s">
        <v>35</v>
      </c>
      <c r="O299" s="126">
        <v>6.4359999999999999</v>
      </c>
      <c r="P299" s="126">
        <f>O299*H299</f>
        <v>70.795999999999992</v>
      </c>
      <c r="Q299" s="126">
        <v>0</v>
      </c>
      <c r="R299" s="126">
        <f>Q299*H299</f>
        <v>0</v>
      </c>
      <c r="S299" s="126">
        <v>2</v>
      </c>
      <c r="T299" s="127">
        <f>S299*H299</f>
        <v>22</v>
      </c>
      <c r="AR299" s="128" t="s">
        <v>106</v>
      </c>
      <c r="AT299" s="128" t="s">
        <v>108</v>
      </c>
      <c r="AU299" s="128" t="s">
        <v>75</v>
      </c>
      <c r="AY299" s="12" t="s">
        <v>107</v>
      </c>
      <c r="BE299" s="129">
        <f>IF(N299="základní",J299,0)</f>
        <v>44220</v>
      </c>
      <c r="BF299" s="129">
        <f>IF(N299="snížená",J299,0)</f>
        <v>0</v>
      </c>
      <c r="BG299" s="129">
        <f>IF(N299="zákl. přenesená",J299,0)</f>
        <v>0</v>
      </c>
      <c r="BH299" s="129">
        <f>IF(N299="sníž. přenesená",J299,0)</f>
        <v>0</v>
      </c>
      <c r="BI299" s="129">
        <f>IF(N299="nulová",J299,0)</f>
        <v>0</v>
      </c>
      <c r="BJ299" s="12" t="s">
        <v>75</v>
      </c>
      <c r="BK299" s="129">
        <f>ROUND(I299*H299,2)</f>
        <v>44220</v>
      </c>
      <c r="BL299" s="12" t="s">
        <v>106</v>
      </c>
      <c r="BM299" s="128" t="s">
        <v>2949</v>
      </c>
    </row>
    <row r="300" spans="2:65" s="1" customFormat="1" ht="11.25">
      <c r="B300" s="24"/>
      <c r="D300" s="130" t="s">
        <v>114</v>
      </c>
      <c r="F300" s="131" t="s">
        <v>2948</v>
      </c>
      <c r="L300" s="24"/>
      <c r="M300" s="132"/>
      <c r="T300" s="48"/>
      <c r="AT300" s="12" t="s">
        <v>114</v>
      </c>
      <c r="AU300" s="12" t="s">
        <v>75</v>
      </c>
    </row>
    <row r="301" spans="2:65" s="1" customFormat="1" ht="16.5" customHeight="1">
      <c r="B301" s="117"/>
      <c r="C301" s="118" t="s">
        <v>516</v>
      </c>
      <c r="D301" s="118" t="s">
        <v>108</v>
      </c>
      <c r="E301" s="119" t="s">
        <v>2950</v>
      </c>
      <c r="F301" s="120" t="s">
        <v>2951</v>
      </c>
      <c r="G301" s="121" t="s">
        <v>1292</v>
      </c>
      <c r="H301" s="122">
        <v>151</v>
      </c>
      <c r="I301" s="123">
        <v>6870</v>
      </c>
      <c r="J301" s="123">
        <f>ROUND(I301*H301,2)</f>
        <v>1037370</v>
      </c>
      <c r="K301" s="120" t="s">
        <v>2596</v>
      </c>
      <c r="L301" s="24"/>
      <c r="M301" s="124" t="s">
        <v>1</v>
      </c>
      <c r="N301" s="125" t="s">
        <v>35</v>
      </c>
      <c r="O301" s="126">
        <v>10.986000000000001</v>
      </c>
      <c r="P301" s="126">
        <f>O301*H301</f>
        <v>1658.8860000000002</v>
      </c>
      <c r="Q301" s="126">
        <v>0</v>
      </c>
      <c r="R301" s="126">
        <f>Q301*H301</f>
        <v>0</v>
      </c>
      <c r="S301" s="126">
        <v>2.4</v>
      </c>
      <c r="T301" s="127">
        <f>S301*H301</f>
        <v>362.4</v>
      </c>
      <c r="AR301" s="128" t="s">
        <v>106</v>
      </c>
      <c r="AT301" s="128" t="s">
        <v>108</v>
      </c>
      <c r="AU301" s="128" t="s">
        <v>75</v>
      </c>
      <c r="AY301" s="12" t="s">
        <v>107</v>
      </c>
      <c r="BE301" s="129">
        <f>IF(N301="základní",J301,0)</f>
        <v>1037370</v>
      </c>
      <c r="BF301" s="129">
        <f>IF(N301="snížená",J301,0)</f>
        <v>0</v>
      </c>
      <c r="BG301" s="129">
        <f>IF(N301="zákl. přenesená",J301,0)</f>
        <v>0</v>
      </c>
      <c r="BH301" s="129">
        <f>IF(N301="sníž. přenesená",J301,0)</f>
        <v>0</v>
      </c>
      <c r="BI301" s="129">
        <f>IF(N301="nulová",J301,0)</f>
        <v>0</v>
      </c>
      <c r="BJ301" s="12" t="s">
        <v>75</v>
      </c>
      <c r="BK301" s="129">
        <f>ROUND(I301*H301,2)</f>
        <v>1037370</v>
      </c>
      <c r="BL301" s="12" t="s">
        <v>106</v>
      </c>
      <c r="BM301" s="128" t="s">
        <v>2952</v>
      </c>
    </row>
    <row r="302" spans="2:65" s="1" customFormat="1" ht="11.25">
      <c r="B302" s="24"/>
      <c r="D302" s="130" t="s">
        <v>114</v>
      </c>
      <c r="F302" s="131" t="s">
        <v>2953</v>
      </c>
      <c r="L302" s="24"/>
      <c r="M302" s="132"/>
      <c r="T302" s="48"/>
      <c r="AT302" s="12" t="s">
        <v>114</v>
      </c>
      <c r="AU302" s="12" t="s">
        <v>75</v>
      </c>
    </row>
    <row r="303" spans="2:65" s="1" customFormat="1" ht="24.2" customHeight="1">
      <c r="B303" s="117"/>
      <c r="C303" s="118" t="s">
        <v>520</v>
      </c>
      <c r="D303" s="118" t="s">
        <v>108</v>
      </c>
      <c r="E303" s="119" t="s">
        <v>2954</v>
      </c>
      <c r="F303" s="120" t="s">
        <v>2955</v>
      </c>
      <c r="G303" s="121" t="s">
        <v>111</v>
      </c>
      <c r="H303" s="122">
        <v>28</v>
      </c>
      <c r="I303" s="123">
        <v>5460</v>
      </c>
      <c r="J303" s="123">
        <f>ROUND(I303*H303,2)</f>
        <v>152880</v>
      </c>
      <c r="K303" s="120" t="s">
        <v>2596</v>
      </c>
      <c r="L303" s="24"/>
      <c r="M303" s="124" t="s">
        <v>1</v>
      </c>
      <c r="N303" s="125" t="s">
        <v>35</v>
      </c>
      <c r="O303" s="126">
        <v>2.6</v>
      </c>
      <c r="P303" s="126">
        <f>O303*H303</f>
        <v>72.8</v>
      </c>
      <c r="Q303" s="126">
        <v>2.7899999999999999E-3</v>
      </c>
      <c r="R303" s="126">
        <f>Q303*H303</f>
        <v>7.8119999999999995E-2</v>
      </c>
      <c r="S303" s="126">
        <v>5.6000000000000001E-2</v>
      </c>
      <c r="T303" s="127">
        <f>S303*H303</f>
        <v>1.5680000000000001</v>
      </c>
      <c r="AR303" s="128" t="s">
        <v>106</v>
      </c>
      <c r="AT303" s="128" t="s">
        <v>108</v>
      </c>
      <c r="AU303" s="128" t="s">
        <v>75</v>
      </c>
      <c r="AY303" s="12" t="s">
        <v>107</v>
      </c>
      <c r="BE303" s="129">
        <f>IF(N303="základní",J303,0)</f>
        <v>152880</v>
      </c>
      <c r="BF303" s="129">
        <f>IF(N303="snížená",J303,0)</f>
        <v>0</v>
      </c>
      <c r="BG303" s="129">
        <f>IF(N303="zákl. přenesená",J303,0)</f>
        <v>0</v>
      </c>
      <c r="BH303" s="129">
        <f>IF(N303="sníž. přenesená",J303,0)</f>
        <v>0</v>
      </c>
      <c r="BI303" s="129">
        <f>IF(N303="nulová",J303,0)</f>
        <v>0</v>
      </c>
      <c r="BJ303" s="12" t="s">
        <v>75</v>
      </c>
      <c r="BK303" s="129">
        <f>ROUND(I303*H303,2)</f>
        <v>152880</v>
      </c>
      <c r="BL303" s="12" t="s">
        <v>106</v>
      </c>
      <c r="BM303" s="128" t="s">
        <v>2956</v>
      </c>
    </row>
    <row r="304" spans="2:65" s="1" customFormat="1" ht="29.25">
      <c r="B304" s="24"/>
      <c r="D304" s="130" t="s">
        <v>114</v>
      </c>
      <c r="F304" s="131" t="s">
        <v>2957</v>
      </c>
      <c r="L304" s="24"/>
      <c r="M304" s="132"/>
      <c r="T304" s="48"/>
      <c r="AT304" s="12" t="s">
        <v>114</v>
      </c>
      <c r="AU304" s="12" t="s">
        <v>75</v>
      </c>
    </row>
    <row r="305" spans="2:65" s="1" customFormat="1" ht="24.2" customHeight="1">
      <c r="B305" s="117"/>
      <c r="C305" s="118" t="s">
        <v>524</v>
      </c>
      <c r="D305" s="118" t="s">
        <v>108</v>
      </c>
      <c r="E305" s="119" t="s">
        <v>2958</v>
      </c>
      <c r="F305" s="120" t="s">
        <v>2959</v>
      </c>
      <c r="G305" s="121" t="s">
        <v>111</v>
      </c>
      <c r="H305" s="122">
        <v>7</v>
      </c>
      <c r="I305" s="123">
        <v>10300</v>
      </c>
      <c r="J305" s="123">
        <f>ROUND(I305*H305,2)</f>
        <v>72100</v>
      </c>
      <c r="K305" s="120" t="s">
        <v>2596</v>
      </c>
      <c r="L305" s="24"/>
      <c r="M305" s="124" t="s">
        <v>1</v>
      </c>
      <c r="N305" s="125" t="s">
        <v>35</v>
      </c>
      <c r="O305" s="126">
        <v>6</v>
      </c>
      <c r="P305" s="126">
        <f>O305*H305</f>
        <v>42</v>
      </c>
      <c r="Q305" s="126">
        <v>4.2300000000000003E-3</v>
      </c>
      <c r="R305" s="126">
        <f>Q305*H305</f>
        <v>2.9610000000000001E-2</v>
      </c>
      <c r="S305" s="126">
        <v>0.21</v>
      </c>
      <c r="T305" s="127">
        <f>S305*H305</f>
        <v>1.47</v>
      </c>
      <c r="AR305" s="128" t="s">
        <v>106</v>
      </c>
      <c r="AT305" s="128" t="s">
        <v>108</v>
      </c>
      <c r="AU305" s="128" t="s">
        <v>75</v>
      </c>
      <c r="AY305" s="12" t="s">
        <v>107</v>
      </c>
      <c r="BE305" s="129">
        <f>IF(N305="základní",J305,0)</f>
        <v>72100</v>
      </c>
      <c r="BF305" s="129">
        <f>IF(N305="snížená",J305,0)</f>
        <v>0</v>
      </c>
      <c r="BG305" s="129">
        <f>IF(N305="zákl. přenesená",J305,0)</f>
        <v>0</v>
      </c>
      <c r="BH305" s="129">
        <f>IF(N305="sníž. přenesená",J305,0)</f>
        <v>0</v>
      </c>
      <c r="BI305" s="129">
        <f>IF(N305="nulová",J305,0)</f>
        <v>0</v>
      </c>
      <c r="BJ305" s="12" t="s">
        <v>75</v>
      </c>
      <c r="BK305" s="129">
        <f>ROUND(I305*H305,2)</f>
        <v>72100</v>
      </c>
      <c r="BL305" s="12" t="s">
        <v>106</v>
      </c>
      <c r="BM305" s="128" t="s">
        <v>2960</v>
      </c>
    </row>
    <row r="306" spans="2:65" s="1" customFormat="1" ht="29.25">
      <c r="B306" s="24"/>
      <c r="D306" s="130" t="s">
        <v>114</v>
      </c>
      <c r="F306" s="131" t="s">
        <v>2961</v>
      </c>
      <c r="L306" s="24"/>
      <c r="M306" s="132"/>
      <c r="T306" s="48"/>
      <c r="AT306" s="12" t="s">
        <v>114</v>
      </c>
      <c r="AU306" s="12" t="s">
        <v>75</v>
      </c>
    </row>
    <row r="307" spans="2:65" s="1" customFormat="1" ht="21.75" customHeight="1">
      <c r="B307" s="117"/>
      <c r="C307" s="133" t="s">
        <v>528</v>
      </c>
      <c r="D307" s="133" t="s">
        <v>125</v>
      </c>
      <c r="E307" s="134" t="s">
        <v>2962</v>
      </c>
      <c r="F307" s="135" t="s">
        <v>2963</v>
      </c>
      <c r="G307" s="136" t="s">
        <v>111</v>
      </c>
      <c r="H307" s="137">
        <v>16</v>
      </c>
      <c r="I307" s="138">
        <v>318</v>
      </c>
      <c r="J307" s="138">
        <f>ROUND(I307*H307,2)</f>
        <v>5088</v>
      </c>
      <c r="K307" s="135" t="s">
        <v>2596</v>
      </c>
      <c r="L307" s="139"/>
      <c r="M307" s="140" t="s">
        <v>1</v>
      </c>
      <c r="N307" s="141" t="s">
        <v>35</v>
      </c>
      <c r="O307" s="126">
        <v>0</v>
      </c>
      <c r="P307" s="126">
        <f>O307*H307</f>
        <v>0</v>
      </c>
      <c r="Q307" s="126">
        <v>2.0999999999999999E-3</v>
      </c>
      <c r="R307" s="126">
        <f>Q307*H307</f>
        <v>3.3599999999999998E-2</v>
      </c>
      <c r="S307" s="126">
        <v>0</v>
      </c>
      <c r="T307" s="127">
        <f>S307*H307</f>
        <v>0</v>
      </c>
      <c r="AR307" s="128" t="s">
        <v>129</v>
      </c>
      <c r="AT307" s="128" t="s">
        <v>125</v>
      </c>
      <c r="AU307" s="128" t="s">
        <v>75</v>
      </c>
      <c r="AY307" s="12" t="s">
        <v>107</v>
      </c>
      <c r="BE307" s="129">
        <f>IF(N307="základní",J307,0)</f>
        <v>5088</v>
      </c>
      <c r="BF307" s="129">
        <f>IF(N307="snížená",J307,0)</f>
        <v>0</v>
      </c>
      <c r="BG307" s="129">
        <f>IF(N307="zákl. přenesená",J307,0)</f>
        <v>0</v>
      </c>
      <c r="BH307" s="129">
        <f>IF(N307="sníž. přenesená",J307,0)</f>
        <v>0</v>
      </c>
      <c r="BI307" s="129">
        <f>IF(N307="nulová",J307,0)</f>
        <v>0</v>
      </c>
      <c r="BJ307" s="12" t="s">
        <v>75</v>
      </c>
      <c r="BK307" s="129">
        <f>ROUND(I307*H307,2)</f>
        <v>5088</v>
      </c>
      <c r="BL307" s="12" t="s">
        <v>106</v>
      </c>
      <c r="BM307" s="128" t="s">
        <v>2964</v>
      </c>
    </row>
    <row r="308" spans="2:65" s="1" customFormat="1" ht="11.25">
      <c r="B308" s="24"/>
      <c r="D308" s="130" t="s">
        <v>114</v>
      </c>
      <c r="F308" s="131" t="s">
        <v>2963</v>
      </c>
      <c r="L308" s="24"/>
      <c r="M308" s="132"/>
      <c r="T308" s="48"/>
      <c r="AT308" s="12" t="s">
        <v>114</v>
      </c>
      <c r="AU308" s="12" t="s">
        <v>75</v>
      </c>
    </row>
    <row r="309" spans="2:65" s="1" customFormat="1" ht="16.5" customHeight="1">
      <c r="B309" s="117"/>
      <c r="C309" s="118" t="s">
        <v>532</v>
      </c>
      <c r="D309" s="118" t="s">
        <v>108</v>
      </c>
      <c r="E309" s="119" t="s">
        <v>2965</v>
      </c>
      <c r="F309" s="120" t="s">
        <v>2966</v>
      </c>
      <c r="G309" s="121" t="s">
        <v>2247</v>
      </c>
      <c r="H309" s="122">
        <v>335</v>
      </c>
      <c r="I309" s="123">
        <v>510</v>
      </c>
      <c r="J309" s="123">
        <f>ROUND(I309*H309,2)</f>
        <v>170850</v>
      </c>
      <c r="K309" s="120" t="s">
        <v>2596</v>
      </c>
      <c r="L309" s="24"/>
      <c r="M309" s="124" t="s">
        <v>1</v>
      </c>
      <c r="N309" s="125" t="s">
        <v>35</v>
      </c>
      <c r="O309" s="126">
        <v>1</v>
      </c>
      <c r="P309" s="126">
        <f>O309*H309</f>
        <v>335</v>
      </c>
      <c r="Q309" s="126">
        <v>0</v>
      </c>
      <c r="R309" s="126">
        <f>Q309*H309</f>
        <v>0</v>
      </c>
      <c r="S309" s="126">
        <v>0</v>
      </c>
      <c r="T309" s="127">
        <f>S309*H309</f>
        <v>0</v>
      </c>
      <c r="AR309" s="128" t="s">
        <v>106</v>
      </c>
      <c r="AT309" s="128" t="s">
        <v>108</v>
      </c>
      <c r="AU309" s="128" t="s">
        <v>75</v>
      </c>
      <c r="AY309" s="12" t="s">
        <v>107</v>
      </c>
      <c r="BE309" s="129">
        <f>IF(N309="základní",J309,0)</f>
        <v>170850</v>
      </c>
      <c r="BF309" s="129">
        <f>IF(N309="snížená",J309,0)</f>
        <v>0</v>
      </c>
      <c r="BG309" s="129">
        <f>IF(N309="zákl. přenesená",J309,0)</f>
        <v>0</v>
      </c>
      <c r="BH309" s="129">
        <f>IF(N309="sníž. přenesená",J309,0)</f>
        <v>0</v>
      </c>
      <c r="BI309" s="129">
        <f>IF(N309="nulová",J309,0)</f>
        <v>0</v>
      </c>
      <c r="BJ309" s="12" t="s">
        <v>75</v>
      </c>
      <c r="BK309" s="129">
        <f>ROUND(I309*H309,2)</f>
        <v>170850</v>
      </c>
      <c r="BL309" s="12" t="s">
        <v>106</v>
      </c>
      <c r="BM309" s="128" t="s">
        <v>2967</v>
      </c>
    </row>
    <row r="310" spans="2:65" s="1" customFormat="1" ht="19.5">
      <c r="B310" s="24"/>
      <c r="D310" s="130" t="s">
        <v>114</v>
      </c>
      <c r="F310" s="131" t="s">
        <v>2968</v>
      </c>
      <c r="L310" s="24"/>
      <c r="M310" s="132"/>
      <c r="T310" s="48"/>
      <c r="AT310" s="12" t="s">
        <v>114</v>
      </c>
      <c r="AU310" s="12" t="s">
        <v>75</v>
      </c>
    </row>
    <row r="311" spans="2:65" s="1" customFormat="1" ht="19.5">
      <c r="B311" s="24"/>
      <c r="D311" s="130" t="s">
        <v>2969</v>
      </c>
      <c r="F311" s="145" t="s">
        <v>2970</v>
      </c>
      <c r="L311" s="24"/>
      <c r="M311" s="132"/>
      <c r="T311" s="48"/>
      <c r="AT311" s="12" t="s">
        <v>2969</v>
      </c>
      <c r="AU311" s="12" t="s">
        <v>75</v>
      </c>
    </row>
    <row r="312" spans="2:65" s="1" customFormat="1" ht="16.5" customHeight="1">
      <c r="B312" s="117"/>
      <c r="C312" s="118" t="s">
        <v>536</v>
      </c>
      <c r="D312" s="118" t="s">
        <v>108</v>
      </c>
      <c r="E312" s="119" t="s">
        <v>2971</v>
      </c>
      <c r="F312" s="120" t="s">
        <v>2972</v>
      </c>
      <c r="G312" s="121" t="s">
        <v>2247</v>
      </c>
      <c r="H312" s="122">
        <v>16</v>
      </c>
      <c r="I312" s="123">
        <v>581</v>
      </c>
      <c r="J312" s="123">
        <f>ROUND(I312*H312,2)</f>
        <v>9296</v>
      </c>
      <c r="K312" s="120" t="s">
        <v>2596</v>
      </c>
      <c r="L312" s="24"/>
      <c r="M312" s="124" t="s">
        <v>1</v>
      </c>
      <c r="N312" s="125" t="s">
        <v>35</v>
      </c>
      <c r="O312" s="126">
        <v>1</v>
      </c>
      <c r="P312" s="126">
        <f>O312*H312</f>
        <v>16</v>
      </c>
      <c r="Q312" s="126">
        <v>0</v>
      </c>
      <c r="R312" s="126">
        <f>Q312*H312</f>
        <v>0</v>
      </c>
      <c r="S312" s="126">
        <v>0</v>
      </c>
      <c r="T312" s="127">
        <f>S312*H312</f>
        <v>0</v>
      </c>
      <c r="AR312" s="128" t="s">
        <v>106</v>
      </c>
      <c r="AT312" s="128" t="s">
        <v>108</v>
      </c>
      <c r="AU312" s="128" t="s">
        <v>75</v>
      </c>
      <c r="AY312" s="12" t="s">
        <v>107</v>
      </c>
      <c r="BE312" s="129">
        <f>IF(N312="základní",J312,0)</f>
        <v>9296</v>
      </c>
      <c r="BF312" s="129">
        <f>IF(N312="snížená",J312,0)</f>
        <v>0</v>
      </c>
      <c r="BG312" s="129">
        <f>IF(N312="zákl. přenesená",J312,0)</f>
        <v>0</v>
      </c>
      <c r="BH312" s="129">
        <f>IF(N312="sníž. přenesená",J312,0)</f>
        <v>0</v>
      </c>
      <c r="BI312" s="129">
        <f>IF(N312="nulová",J312,0)</f>
        <v>0</v>
      </c>
      <c r="BJ312" s="12" t="s">
        <v>75</v>
      </c>
      <c r="BK312" s="129">
        <f>ROUND(I312*H312,2)</f>
        <v>9296</v>
      </c>
      <c r="BL312" s="12" t="s">
        <v>106</v>
      </c>
      <c r="BM312" s="128" t="s">
        <v>2973</v>
      </c>
    </row>
    <row r="313" spans="2:65" s="1" customFormat="1" ht="19.5">
      <c r="B313" s="24"/>
      <c r="D313" s="130" t="s">
        <v>114</v>
      </c>
      <c r="F313" s="131" t="s">
        <v>2974</v>
      </c>
      <c r="L313" s="24"/>
      <c r="M313" s="132"/>
      <c r="T313" s="48"/>
      <c r="AT313" s="12" t="s">
        <v>114</v>
      </c>
      <c r="AU313" s="12" t="s">
        <v>75</v>
      </c>
    </row>
    <row r="314" spans="2:65" s="1" customFormat="1" ht="24.2" customHeight="1">
      <c r="B314" s="117"/>
      <c r="C314" s="118" t="s">
        <v>540</v>
      </c>
      <c r="D314" s="118" t="s">
        <v>108</v>
      </c>
      <c r="E314" s="119" t="s">
        <v>2975</v>
      </c>
      <c r="F314" s="120" t="s">
        <v>2976</v>
      </c>
      <c r="G314" s="121" t="s">
        <v>2247</v>
      </c>
      <c r="H314" s="122">
        <v>32</v>
      </c>
      <c r="I314" s="123">
        <v>552</v>
      </c>
      <c r="J314" s="123">
        <f>ROUND(I314*H314,2)</f>
        <v>17664</v>
      </c>
      <c r="K314" s="120" t="s">
        <v>2596</v>
      </c>
      <c r="L314" s="24"/>
      <c r="M314" s="124" t="s">
        <v>1</v>
      </c>
      <c r="N314" s="125" t="s">
        <v>35</v>
      </c>
      <c r="O314" s="126">
        <v>1</v>
      </c>
      <c r="P314" s="126">
        <f>O314*H314</f>
        <v>32</v>
      </c>
      <c r="Q314" s="126">
        <v>0</v>
      </c>
      <c r="R314" s="126">
        <f>Q314*H314</f>
        <v>0</v>
      </c>
      <c r="S314" s="126">
        <v>0</v>
      </c>
      <c r="T314" s="127">
        <f>S314*H314</f>
        <v>0</v>
      </c>
      <c r="AR314" s="128" t="s">
        <v>106</v>
      </c>
      <c r="AT314" s="128" t="s">
        <v>108</v>
      </c>
      <c r="AU314" s="128" t="s">
        <v>75</v>
      </c>
      <c r="AY314" s="12" t="s">
        <v>107</v>
      </c>
      <c r="BE314" s="129">
        <f>IF(N314="základní",J314,0)</f>
        <v>17664</v>
      </c>
      <c r="BF314" s="129">
        <f>IF(N314="snížená",J314,0)</f>
        <v>0</v>
      </c>
      <c r="BG314" s="129">
        <f>IF(N314="zákl. přenesená",J314,0)</f>
        <v>0</v>
      </c>
      <c r="BH314" s="129">
        <f>IF(N314="sníž. přenesená",J314,0)</f>
        <v>0</v>
      </c>
      <c r="BI314" s="129">
        <f>IF(N314="nulová",J314,0)</f>
        <v>0</v>
      </c>
      <c r="BJ314" s="12" t="s">
        <v>75</v>
      </c>
      <c r="BK314" s="129">
        <f>ROUND(I314*H314,2)</f>
        <v>17664</v>
      </c>
      <c r="BL314" s="12" t="s">
        <v>106</v>
      </c>
      <c r="BM314" s="128" t="s">
        <v>2977</v>
      </c>
    </row>
    <row r="315" spans="2:65" s="1" customFormat="1" ht="19.5">
      <c r="B315" s="24"/>
      <c r="D315" s="130" t="s">
        <v>114</v>
      </c>
      <c r="F315" s="131" t="s">
        <v>2978</v>
      </c>
      <c r="L315" s="24"/>
      <c r="M315" s="132"/>
      <c r="T315" s="48"/>
      <c r="AT315" s="12" t="s">
        <v>114</v>
      </c>
      <c r="AU315" s="12" t="s">
        <v>75</v>
      </c>
    </row>
    <row r="316" spans="2:65" s="1" customFormat="1" ht="16.5" customHeight="1">
      <c r="B316" s="117"/>
      <c r="C316" s="118" t="s">
        <v>544</v>
      </c>
      <c r="D316" s="118" t="s">
        <v>108</v>
      </c>
      <c r="E316" s="119" t="s">
        <v>2979</v>
      </c>
      <c r="F316" s="120" t="s">
        <v>2980</v>
      </c>
      <c r="G316" s="121" t="s">
        <v>2247</v>
      </c>
      <c r="H316" s="122">
        <v>80</v>
      </c>
      <c r="I316" s="123">
        <v>538</v>
      </c>
      <c r="J316" s="123">
        <f>ROUND(I316*H316,2)</f>
        <v>43040</v>
      </c>
      <c r="K316" s="120" t="s">
        <v>2596</v>
      </c>
      <c r="L316" s="24"/>
      <c r="M316" s="124" t="s">
        <v>1</v>
      </c>
      <c r="N316" s="125" t="s">
        <v>35</v>
      </c>
      <c r="O316" s="126">
        <v>1</v>
      </c>
      <c r="P316" s="126">
        <f>O316*H316</f>
        <v>80</v>
      </c>
      <c r="Q316" s="126">
        <v>0</v>
      </c>
      <c r="R316" s="126">
        <f>Q316*H316</f>
        <v>0</v>
      </c>
      <c r="S316" s="126">
        <v>0</v>
      </c>
      <c r="T316" s="127">
        <f>S316*H316</f>
        <v>0</v>
      </c>
      <c r="AR316" s="128" t="s">
        <v>106</v>
      </c>
      <c r="AT316" s="128" t="s">
        <v>108</v>
      </c>
      <c r="AU316" s="128" t="s">
        <v>75</v>
      </c>
      <c r="AY316" s="12" t="s">
        <v>107</v>
      </c>
      <c r="BE316" s="129">
        <f>IF(N316="základní",J316,0)</f>
        <v>43040</v>
      </c>
      <c r="BF316" s="129">
        <f>IF(N316="snížená",J316,0)</f>
        <v>0</v>
      </c>
      <c r="BG316" s="129">
        <f>IF(N316="zákl. přenesená",J316,0)</f>
        <v>0</v>
      </c>
      <c r="BH316" s="129">
        <f>IF(N316="sníž. přenesená",J316,0)</f>
        <v>0</v>
      </c>
      <c r="BI316" s="129">
        <f>IF(N316="nulová",J316,0)</f>
        <v>0</v>
      </c>
      <c r="BJ316" s="12" t="s">
        <v>75</v>
      </c>
      <c r="BK316" s="129">
        <f>ROUND(I316*H316,2)</f>
        <v>43040</v>
      </c>
      <c r="BL316" s="12" t="s">
        <v>106</v>
      </c>
      <c r="BM316" s="128" t="s">
        <v>2981</v>
      </c>
    </row>
    <row r="317" spans="2:65" s="1" customFormat="1" ht="19.5">
      <c r="B317" s="24"/>
      <c r="D317" s="130" t="s">
        <v>114</v>
      </c>
      <c r="F317" s="131" t="s">
        <v>2982</v>
      </c>
      <c r="L317" s="24"/>
      <c r="M317" s="132"/>
      <c r="T317" s="48"/>
      <c r="AT317" s="12" t="s">
        <v>114</v>
      </c>
      <c r="AU317" s="12" t="s">
        <v>75</v>
      </c>
    </row>
    <row r="318" spans="2:65" s="1" customFormat="1" ht="16.5" customHeight="1">
      <c r="B318" s="117"/>
      <c r="C318" s="118" t="s">
        <v>548</v>
      </c>
      <c r="D318" s="118" t="s">
        <v>108</v>
      </c>
      <c r="E318" s="119" t="s">
        <v>2983</v>
      </c>
      <c r="F318" s="120" t="s">
        <v>2984</v>
      </c>
      <c r="G318" s="121" t="s">
        <v>2247</v>
      </c>
      <c r="H318" s="122">
        <v>8</v>
      </c>
      <c r="I318" s="123">
        <v>628</v>
      </c>
      <c r="J318" s="123">
        <f>ROUND(I318*H318,2)</f>
        <v>5024</v>
      </c>
      <c r="K318" s="120" t="s">
        <v>2596</v>
      </c>
      <c r="L318" s="24"/>
      <c r="M318" s="124" t="s">
        <v>1</v>
      </c>
      <c r="N318" s="125" t="s">
        <v>35</v>
      </c>
      <c r="O318" s="126">
        <v>1</v>
      </c>
      <c r="P318" s="126">
        <f>O318*H318</f>
        <v>8</v>
      </c>
      <c r="Q318" s="126">
        <v>0</v>
      </c>
      <c r="R318" s="126">
        <f>Q318*H318</f>
        <v>0</v>
      </c>
      <c r="S318" s="126">
        <v>0</v>
      </c>
      <c r="T318" s="127">
        <f>S318*H318</f>
        <v>0</v>
      </c>
      <c r="AR318" s="128" t="s">
        <v>106</v>
      </c>
      <c r="AT318" s="128" t="s">
        <v>108</v>
      </c>
      <c r="AU318" s="128" t="s">
        <v>75</v>
      </c>
      <c r="AY318" s="12" t="s">
        <v>107</v>
      </c>
      <c r="BE318" s="129">
        <f>IF(N318="základní",J318,0)</f>
        <v>5024</v>
      </c>
      <c r="BF318" s="129">
        <f>IF(N318="snížená",J318,0)</f>
        <v>0</v>
      </c>
      <c r="BG318" s="129">
        <f>IF(N318="zákl. přenesená",J318,0)</f>
        <v>0</v>
      </c>
      <c r="BH318" s="129">
        <f>IF(N318="sníž. přenesená",J318,0)</f>
        <v>0</v>
      </c>
      <c r="BI318" s="129">
        <f>IF(N318="nulová",J318,0)</f>
        <v>0</v>
      </c>
      <c r="BJ318" s="12" t="s">
        <v>75</v>
      </c>
      <c r="BK318" s="129">
        <f>ROUND(I318*H318,2)</f>
        <v>5024</v>
      </c>
      <c r="BL318" s="12" t="s">
        <v>106</v>
      </c>
      <c r="BM318" s="128" t="s">
        <v>2985</v>
      </c>
    </row>
    <row r="319" spans="2:65" s="1" customFormat="1" ht="19.5">
      <c r="B319" s="24"/>
      <c r="D319" s="130" t="s">
        <v>114</v>
      </c>
      <c r="F319" s="131" t="s">
        <v>2986</v>
      </c>
      <c r="L319" s="24"/>
      <c r="M319" s="132"/>
      <c r="T319" s="48"/>
      <c r="AT319" s="12" t="s">
        <v>114</v>
      </c>
      <c r="AU319" s="12" t="s">
        <v>75</v>
      </c>
    </row>
    <row r="320" spans="2:65" s="1" customFormat="1" ht="24.2" customHeight="1">
      <c r="B320" s="117"/>
      <c r="C320" s="133" t="s">
        <v>552</v>
      </c>
      <c r="D320" s="133" t="s">
        <v>125</v>
      </c>
      <c r="E320" s="134" t="s">
        <v>2987</v>
      </c>
      <c r="F320" s="135" t="s">
        <v>2988</v>
      </c>
      <c r="G320" s="136" t="s">
        <v>111</v>
      </c>
      <c r="H320" s="137">
        <v>440</v>
      </c>
      <c r="I320" s="138">
        <v>481</v>
      </c>
      <c r="J320" s="138">
        <f>ROUND(I320*H320,2)</f>
        <v>211640</v>
      </c>
      <c r="K320" s="135" t="s">
        <v>2596</v>
      </c>
      <c r="L320" s="139"/>
      <c r="M320" s="140" t="s">
        <v>1</v>
      </c>
      <c r="N320" s="141" t="s">
        <v>35</v>
      </c>
      <c r="O320" s="126">
        <v>0</v>
      </c>
      <c r="P320" s="126">
        <f>O320*H320</f>
        <v>0</v>
      </c>
      <c r="Q320" s="126">
        <v>4.0800000000000003E-3</v>
      </c>
      <c r="R320" s="126">
        <f>Q320*H320</f>
        <v>1.7952000000000001</v>
      </c>
      <c r="S320" s="126">
        <v>0</v>
      </c>
      <c r="T320" s="127">
        <f>S320*H320</f>
        <v>0</v>
      </c>
      <c r="AR320" s="128" t="s">
        <v>129</v>
      </c>
      <c r="AT320" s="128" t="s">
        <v>125</v>
      </c>
      <c r="AU320" s="128" t="s">
        <v>75</v>
      </c>
      <c r="AY320" s="12" t="s">
        <v>107</v>
      </c>
      <c r="BE320" s="129">
        <f>IF(N320="základní",J320,0)</f>
        <v>211640</v>
      </c>
      <c r="BF320" s="129">
        <f>IF(N320="snížená",J320,0)</f>
        <v>0</v>
      </c>
      <c r="BG320" s="129">
        <f>IF(N320="zákl. přenesená",J320,0)</f>
        <v>0</v>
      </c>
      <c r="BH320" s="129">
        <f>IF(N320="sníž. přenesená",J320,0)</f>
        <v>0</v>
      </c>
      <c r="BI320" s="129">
        <f>IF(N320="nulová",J320,0)</f>
        <v>0</v>
      </c>
      <c r="BJ320" s="12" t="s">
        <v>75</v>
      </c>
      <c r="BK320" s="129">
        <f>ROUND(I320*H320,2)</f>
        <v>211640</v>
      </c>
      <c r="BL320" s="12" t="s">
        <v>106</v>
      </c>
      <c r="BM320" s="128" t="s">
        <v>2989</v>
      </c>
    </row>
    <row r="321" spans="2:47" s="1" customFormat="1" ht="19.5">
      <c r="B321" s="24"/>
      <c r="D321" s="130" t="s">
        <v>114</v>
      </c>
      <c r="F321" s="131" t="s">
        <v>2988</v>
      </c>
      <c r="L321" s="24"/>
      <c r="M321" s="142"/>
      <c r="N321" s="143"/>
      <c r="O321" s="143"/>
      <c r="P321" s="143"/>
      <c r="Q321" s="143"/>
      <c r="R321" s="143"/>
      <c r="S321" s="143"/>
      <c r="T321" s="144"/>
      <c r="AT321" s="12" t="s">
        <v>114</v>
      </c>
      <c r="AU321" s="12" t="s">
        <v>75</v>
      </c>
    </row>
    <row r="322" spans="2:47" s="1" customFormat="1" ht="6.95" customHeight="1">
      <c r="B322" s="36"/>
      <c r="C322" s="37"/>
      <c r="D322" s="37"/>
      <c r="E322" s="37"/>
      <c r="F322" s="37"/>
      <c r="G322" s="37"/>
      <c r="H322" s="37"/>
      <c r="I322" s="37"/>
      <c r="J322" s="37"/>
      <c r="K322" s="37"/>
      <c r="L322" s="24"/>
    </row>
  </sheetData>
  <autoFilter ref="C116:K321" xr:uid="{00000000-0009-0000-0000-000002000000}"/>
  <mergeCells count="9">
    <mergeCell ref="E87:H87"/>
    <mergeCell ref="E107:H107"/>
    <mergeCell ref="E109:H109"/>
    <mergeCell ref="L2:V2"/>
    <mergeCell ref="E7:H7"/>
    <mergeCell ref="E9:H9"/>
    <mergeCell ref="E18:H18"/>
    <mergeCell ref="E27:H27"/>
    <mergeCell ref="E85:H85"/>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3</vt:i4>
      </vt:variant>
      <vt:variant>
        <vt:lpstr>Pojmenované oblasti</vt:lpstr>
      </vt:variant>
      <vt:variant>
        <vt:i4>6</vt:i4>
      </vt:variant>
    </vt:vector>
  </HeadingPairs>
  <TitlesOfParts>
    <vt:vector size="9" baseType="lpstr">
      <vt:lpstr>Rekapitulace stavby</vt:lpstr>
      <vt:lpstr>1 - ÚOŽI</vt:lpstr>
      <vt:lpstr>2 - ÚRS</vt:lpstr>
      <vt:lpstr>'1 - ÚOŽI'!Názvy_tisku</vt:lpstr>
      <vt:lpstr>'2 - ÚRS'!Názvy_tisku</vt:lpstr>
      <vt:lpstr>'Rekapitulace stavby'!Názvy_tisku</vt:lpstr>
      <vt:lpstr>'1 - ÚOŽI'!Oblast_tisku</vt:lpstr>
      <vt:lpstr>'2 - ÚRS'!Oblast_tisku</vt:lpstr>
      <vt:lpstr>'Rekapitulace stavby'!Oblast_tisku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Jilich Radek</dc:creator>
  <cp:lastModifiedBy>Čmejla Jan, Ing.</cp:lastModifiedBy>
  <dcterms:created xsi:type="dcterms:W3CDTF">2024-03-14T11:35:39Z</dcterms:created>
  <dcterms:modified xsi:type="dcterms:W3CDTF">2024-03-15T06:02:05Z</dcterms:modified>
</cp:coreProperties>
</file>