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21" sheetId="2" r:id="rId2"/>
    <sheet name="PS 11-01-21.1" sheetId="3" r:id="rId3"/>
    <sheet name="PS 10-02-11" sheetId="4" r:id="rId4"/>
    <sheet name="PS 10-02-51" sheetId="5" r:id="rId5"/>
    <sheet name="PS 10-02-51.1" sheetId="6" r:id="rId6"/>
    <sheet name="PS 10-02-91" sheetId="7" r:id="rId7"/>
    <sheet name="PS 11-02-21" sheetId="8" r:id="rId8"/>
    <sheet name="PS 11-02-22" sheetId="9" r:id="rId9"/>
    <sheet name="SO 10-14-01" sheetId="10" r:id="rId10"/>
    <sheet name="SO 11-10-01" sheetId="11" r:id="rId11"/>
    <sheet name="SO 11-10-01.1" sheetId="12" r:id="rId12"/>
    <sheet name="SO 11-11-01" sheetId="13" r:id="rId13"/>
    <sheet name="SO 11-11-01.1" sheetId="14" r:id="rId14"/>
    <sheet name="SO 11-12-01" sheetId="15" r:id="rId15"/>
    <sheet name="SO 11-12-01.01" sheetId="16" r:id="rId16"/>
    <sheet name="SO 11-12-02" sheetId="17" r:id="rId17"/>
    <sheet name="SO 11-12-02.01" sheetId="18" r:id="rId18"/>
    <sheet name="SO 11-13-01" sheetId="19" r:id="rId19"/>
    <sheet name="SO 11-13-02" sheetId="20" r:id="rId20"/>
    <sheet name="SO 11-13-03" sheetId="21" r:id="rId21"/>
    <sheet name="SO 11-20-01" sheetId="22" r:id="rId22"/>
    <sheet name="SO 11-20-02" sheetId="23" r:id="rId23"/>
    <sheet name="SO 11-21-01" sheetId="24" r:id="rId24"/>
    <sheet name="SO 11-21-02" sheetId="25" r:id="rId25"/>
    <sheet name="SO 11-30-01" sheetId="26" r:id="rId26"/>
    <sheet name="SO 11-30-02" sheetId="27" r:id="rId27"/>
    <sheet name="SO 11-30-02.1" sheetId="28" r:id="rId28"/>
    <sheet name="SO 11-30-02.2" sheetId="29" r:id="rId29"/>
    <sheet name="SO 101" sheetId="30" r:id="rId30"/>
    <sheet name="SO 102.1" sheetId="31" r:id="rId31"/>
    <sheet name="SO 102.2" sheetId="32" r:id="rId32"/>
    <sheet name="SO 102.3" sheetId="33" r:id="rId33"/>
    <sheet name="SO 11-75-01" sheetId="34" r:id="rId34"/>
    <sheet name="SO 11-75-02" sheetId="35" r:id="rId35"/>
    <sheet name="SO 10-76-01" sheetId="36" r:id="rId36"/>
    <sheet name="SO 11-77-01" sheetId="37" r:id="rId37"/>
    <sheet name="SO 11-77-02" sheetId="38" r:id="rId38"/>
    <sheet name="SO 10-78-01" sheetId="39" r:id="rId39"/>
    <sheet name="SO 10-78-01.1" sheetId="40" r:id="rId40"/>
    <sheet name="SO 11-81-01" sheetId="41" r:id="rId41"/>
    <sheet name="SO 11-86-01" sheetId="42" r:id="rId42"/>
    <sheet name="SO 11-86-02" sheetId="43" r:id="rId43"/>
    <sheet name="SO 11-86-03" sheetId="44" r:id="rId44"/>
    <sheet name="SO 11-86-03.1" sheetId="45" r:id="rId45"/>
    <sheet name="SO 11-87-01" sheetId="46" r:id="rId46"/>
    <sheet name="SO 11-92-01" sheetId="47" r:id="rId47"/>
    <sheet name="SO 11-96-01" sheetId="48" r:id="rId48"/>
    <sheet name="SO 98-98" sheetId="49" r:id="rId49"/>
    <sheet name="SO 90-90" sheetId="50" r:id="rId50"/>
  </sheets>
  <definedNames/>
  <calcPr/>
  <webPublishing/>
</workbook>
</file>

<file path=xl/sharedStrings.xml><?xml version="1.0" encoding="utf-8"?>
<sst xmlns="http://schemas.openxmlformats.org/spreadsheetml/2006/main" count="22303" uniqueCount="3195">
  <si>
    <t>Aspe</t>
  </si>
  <si>
    <t>Rekapitulace ceny</t>
  </si>
  <si>
    <t>5423510008</t>
  </si>
  <si>
    <t>Sanace železničního spodku Lovosice - Bohušovice</t>
  </si>
  <si>
    <t>1</t>
  </si>
  <si>
    <t/>
  </si>
  <si>
    <t>Celková cena bez DPH:</t>
  </si>
  <si>
    <t>Celková cena s DPH:</t>
  </si>
  <si>
    <t>Objekt</t>
  </si>
  <si>
    <t>Popis</t>
  </si>
  <si>
    <t>Cena bez DPH</t>
  </si>
  <si>
    <t>DPH</t>
  </si>
  <si>
    <t>Cena s DPH</t>
  </si>
  <si>
    <t>Počet neoceněných položek</t>
  </si>
  <si>
    <t>D.1.1</t>
  </si>
  <si>
    <t>Zabezpečovací zařízení</t>
  </si>
  <si>
    <t xml:space="preserve">  PS 11-01-21</t>
  </si>
  <si>
    <t>Bohušovice - Lovosice, TZZ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</si>
  <si>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</si>
  <si>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</si>
  <si>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</si>
  <si>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</si>
  <si>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</si>
  <si>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</si>
  <si>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</si>
  <si>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</si>
  <si>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</si>
  <si>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</si>
  <si>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</si>
  <si>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</si>
  <si>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</si>
  <si>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</si>
  <si>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</si>
  <si>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</si>
  <si>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</si>
  <si>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</si>
  <si>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</si>
  <si>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</si>
  <si>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</si>
  <si>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</si>
  <si>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</si>
  <si>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</si>
  <si>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</si>
  <si>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</si>
  <si>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</si>
  <si>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11-01-21</t>
  </si>
  <si>
    <t>SD</t>
  </si>
  <si>
    <t>01</t>
  </si>
  <si>
    <t>Traťové zabezpečovací zařízení</t>
  </si>
  <si>
    <t>P</t>
  </si>
  <si>
    <t>02911</t>
  </si>
  <si>
    <t>OSTATNÍ POŽADAVKY - GEODETICKÉ ZAMĚŘENÍ</t>
  </si>
  <si>
    <t>HM</t>
  </si>
  <si>
    <t>OTSKP 2023</t>
  </si>
  <si>
    <t>PP</t>
  </si>
  <si>
    <t>VV</t>
  </si>
  <si>
    <t>TS</t>
  </si>
  <si>
    <t>zahrnuje veškeré náklady spojené s objednatelem požadovanými pracemi</t>
  </si>
  <si>
    <t>131833</t>
  </si>
  <si>
    <t>HLOUBENÍ JAM ZAPAŽ I NEPAŽ TŘ. II, ODVOZ DO 3KM</t>
  </si>
  <si>
    <t>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</si>
  <si>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</si>
  <si>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132832</t>
  </si>
  <si>
    <t>HLOUBENÍ RÝH ŠÍŘ DO 2M PAŽ I NEPAŽ TŘ. II, ODVOZ DO 2KM</t>
  </si>
  <si>
    <t>4</t>
  </si>
  <si>
    <t>14173</t>
  </si>
  <si>
    <t>PROTLAČOVÁNÍ POTRUBÍ Z PLAST HMOT DN DO 200MM</t>
  </si>
  <si>
    <t>M</t>
  </si>
  <si>
    <t>položka zahrnuje dodávku protlačovaného potrubí a veškeré pomocné práce (startovací zařízení, startovací a cílová jáma, opěrné a vodící bloky a pod.)</t>
  </si>
  <si>
    <t>5</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</si>
  <si>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</si>
  <si>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</si>
  <si>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</si>
  <si>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</si>
  <si>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18120</t>
  </si>
  <si>
    <t>ÚPRAVA PLÁNĚ SE ZHUTNĚNÍM V HORNINĚ TŘ. II</t>
  </si>
  <si>
    <t>M2</t>
  </si>
  <si>
    <t>položka zahrnuje úpravu pláně včetně vyrovnání výškových rozdílů. Míru zhutnění určuje projekt.</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</si>
  <si>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</si>
  <si>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</si>
  <si>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</si>
  <si>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</si>
  <si>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</si>
  <si>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</si>
  <si>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</si>
  <si>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</si>
  <si>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</si>
  <si>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</si>
  <si>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</si>
  <si>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</si>
  <si>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</si>
  <si>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</si>
  <si>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702112</t>
  </si>
  <si>
    <t>KABELOVÝ ŽLAB ZEMNÍ VČETNĚ KRYTU SVĚTLÉ ŠÍŘKY PŘES 120 DO 250 MM</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</si>
  <si>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</si>
  <si>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</si>
  <si>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</si>
  <si>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</si>
  <si>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</si>
  <si>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</si>
  <si>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</si>
  <si>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</si>
  <si>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</si>
  <si>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702620</t>
  </si>
  <si>
    <t>ODKRYTÍ A ZAKRYTÍ KABELŮ KRYTÝCH FÓLIÍ, PÁSEM NEBO DESKOU</t>
  </si>
  <si>
    <t>1. Položka obsahuje:    
 – pomocné mechanismy    
2. Položka neobsahuje:    
 X    
3. Způsob měření:    
Měří se plocha v metrech čtverečných.</t>
  </si>
  <si>
    <t>14</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</si>
  <si>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</si>
  <si>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</si>
  <si>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</si>
  <si>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15</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</si>
  <si>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</si>
  <si>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</si>
  <si>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</si>
  <si>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16</t>
  </si>
  <si>
    <t>742G12</t>
  </si>
  <si>
    <t>KABEL NN DVOU- A TŘÍŽÍLOVÝ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</si>
  <si>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</si>
  <si>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17</t>
  </si>
  <si>
    <t>742H24</t>
  </si>
  <si>
    <t>KABEL NN ČTYŘ- A PĚTIŽÍLOVÝ AL S PLASTOVOU IZOLACÍ OD 70 DO 120 MM2</t>
  </si>
  <si>
    <t>18</t>
  </si>
  <si>
    <t>742I11</t>
  </si>
  <si>
    <t>KABEL NN CU OVLÁDACÍ 7-12ŽÍLOVÝ DO 2,5 MM2</t>
  </si>
  <si>
    <t>19</t>
  </si>
  <si>
    <t>742I21</t>
  </si>
  <si>
    <t>KABEL NN CU OVLÁDACÍ 19-24ŽÍLOVÝ DO 2,5 MM2</t>
  </si>
  <si>
    <t>20</t>
  </si>
  <si>
    <t>742L22</t>
  </si>
  <si>
    <t>UKONČENÍ DVOU AŽ PĚTIŽÍLOVÉHO KABELU KABELOVOU SPOJKOU OD 4 DO 16 MM2</t>
  </si>
  <si>
    <t>1. Položka obsahuje:    
 – všechny práce spojené s úpravou kabelů pro montáž včetně veškerého příslušentsví    
2. Položka neobsahuje:    
 X    
3. Způsob měření:    
Udává se počet kusů kompletní konstrukce nebo práce.</t>
  </si>
  <si>
    <t>21</t>
  </si>
  <si>
    <t>742M11</t>
  </si>
  <si>
    <t>UKONČENÍ 7-12ŽÍLOVÉHO KABELU V ROZVADĚČI NEBO NA PŘÍSTROJI DO 2,5 MM2</t>
  </si>
  <si>
    <t>22</t>
  </si>
  <si>
    <t>742N11</t>
  </si>
  <si>
    <t>UKONČENÍ 19-24ŽÍLOVÉHO KABELU V ROZVADĚČI NEBO NA PŘÍSTROJI DO 2,5 MM2</t>
  </si>
  <si>
    <t>23</t>
  </si>
  <si>
    <t>742P13</t>
  </si>
  <si>
    <t>ZATAŽENÍ KABELU DO CHRÁNIČKY - KABEL DO 4 KG/M</t>
  </si>
  <si>
    <t>1. Položka obsahuje:    
 – montáž kabelu o váze do 4 kg/m do chráničky/ kolektoru    
2. Položka neobsahuje:    
 X    
3. Způsob měření:    
Měří se metr délkový.</t>
  </si>
  <si>
    <t>24</t>
  </si>
  <si>
    <t>742P15</t>
  </si>
  <si>
    <t>OZNAČOVACÍ ŠTÍTEK NA KABEL</t>
  </si>
  <si>
    <t>1. Položka obsahuje:    
 – veškeré příslušentsví    
2. Položka neobsahuje:    
 X    
3. Způsob měření:    
Udává se počet kusů kompletní konstrukce nebo práce.</t>
  </si>
  <si>
    <t>25</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</si>
  <si>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</si>
  <si>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</si>
  <si>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</si>
  <si>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26</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</si>
  <si>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</si>
  <si>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</si>
  <si>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</si>
  <si>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27</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</si>
  <si>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</si>
  <si>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</si>
  <si>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</si>
  <si>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</si>
  <si>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28</t>
  </si>
  <si>
    <t>75A141</t>
  </si>
  <si>
    <t>KABEL METALICKÝ DVOUPLÁŠŤOVÝ PŘES 12 PÁRŮ - DODÁVKA</t>
  </si>
  <si>
    <t>29</t>
  </si>
  <si>
    <t>75A151</t>
  </si>
  <si>
    <t>KABEL METALICKÝ SE STÍNĚNÍM DO 12 PÁRŮ - DODÁVKA</t>
  </si>
  <si>
    <t>30</t>
  </si>
  <si>
    <t>75A161</t>
  </si>
  <si>
    <t>KABEL METALICKÝ SE STÍNĚNÍM PŘES 12 PÁRŮ - DODÁVKA</t>
  </si>
  <si>
    <t>31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</si>
  <si>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</si>
  <si>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</si>
  <si>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</si>
  <si>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</si>
  <si>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</si>
  <si>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</si>
  <si>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</si>
  <si>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33</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</si>
  <si>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</si>
  <si>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</si>
  <si>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</si>
  <si>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34</t>
  </si>
  <si>
    <t>75A228</t>
  </si>
  <si>
    <t>ZATAŽENÍ A SPOJKOVÁNÍ KABELŮ PŘES 12 PÁRŮ - DEMONTÁŽ</t>
  </si>
  <si>
    <t>35</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</si>
  <si>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</si>
  <si>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</si>
  <si>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</si>
  <si>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36</t>
  </si>
  <si>
    <t>75A238</t>
  </si>
  <si>
    <t>ZATAŽENÍ A SPOJKOVÁNÍ KABELŮ SE STÍNĚNÍM DO 12 PÁRŮ - DEMONTÁŽ</t>
  </si>
  <si>
    <t>37</t>
  </si>
  <si>
    <t>75A247</t>
  </si>
  <si>
    <t>ZATAŽENÍ A SPOJKOVÁNÍ KABELŮ SE STÍNĚNÍM PŘES 12 PÁRŮ - MONTÁŽ</t>
  </si>
  <si>
    <t>38</t>
  </si>
  <si>
    <t>75A248</t>
  </si>
  <si>
    <t>ZATAŽENÍ A SPOJKOVÁNÍ KABELŮ SE STÍNĚNÍM PŘES 12 PÁRŮ - DEMONTÁŽ</t>
  </si>
  <si>
    <t>39</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</si>
  <si>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</si>
  <si>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</si>
  <si>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</si>
  <si>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40</t>
  </si>
  <si>
    <t>75A312</t>
  </si>
  <si>
    <t>KABELOVÁ FORMA (UKONČENÍ KABELŮ) PRO KABELY ZABEZPEČOVACÍ PŘES 12 PÁRŮ</t>
  </si>
  <si>
    <t>41</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</si>
  <si>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</si>
  <si>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</si>
  <si>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</si>
  <si>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42</t>
  </si>
  <si>
    <t>75A332</t>
  </si>
  <si>
    <t>SPOJKA ROVNÁ PRO PLASTOVÉ KABELY SE STÍNĚNÍM S JÁDRY O PRŮMĚRU 1 MM2 PŘES 12 PÁRŮ</t>
  </si>
  <si>
    <t>43</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</si>
  <si>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</si>
  <si>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</si>
  <si>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</si>
  <si>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44</t>
  </si>
  <si>
    <t>75C511-R</t>
  </si>
  <si>
    <t>ZÁKLAD PRO NÁVĚSTIDLO, VÝSTRAŽNÍK - DODÁVKA</t>
  </si>
  <si>
    <t>1. Položka obsahuje:    
 – dodávka základu podle jeho typu a potřebného pomocného materiálu a dopravy do staveništního skladu    
 – dodávku szákladu včetně pomocného materiálu, dopravu do místa určení    
2. Položka neobsahuje:    
 X    
3. Způsob měření:    
Udává se počet kusů kompletní konstrukce nebo práce.</t>
  </si>
  <si>
    <t>45</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</si>
  <si>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</si>
  <si>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</si>
  <si>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</si>
  <si>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</si>
  <si>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</si>
  <si>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</si>
  <si>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</si>
  <si>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</si>
  <si>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</si>
  <si>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</si>
  <si>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</si>
  <si>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48</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</si>
  <si>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</si>
  <si>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</si>
  <si>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</si>
  <si>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</si>
  <si>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</si>
  <si>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</si>
  <si>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</si>
  <si>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50</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</si>
  <si>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</si>
  <si>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</si>
  <si>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</si>
  <si>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</si>
  <si>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</si>
  <si>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</si>
  <si>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</si>
  <si>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52</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</si>
  <si>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</si>
  <si>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</si>
  <si>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</si>
  <si>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</si>
  <si>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75C577</t>
  </si>
  <si>
    <t>PROMĚNNÝ UKAZATEL RYCHLOSTI (4 SVĚTELNÉ ZNAKY) - MONTÁŽ</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</si>
  <si>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</si>
  <si>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54</t>
  </si>
  <si>
    <t>75C578</t>
  </si>
  <si>
    <t>PROMĚNNÝ UKAZATEL RYCHLOSTI (4 SVĚTELNÉ ZNAKY) - DEMONTÁŽ</t>
  </si>
  <si>
    <t>1. Položka obsahuje:    
 – demontáž ukazatele rychlosti (4 světelné znaky) podle typu daného položkou    
 – demontáž ukazatele rychlosti (4 světelné znaky)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</si>
  <si>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55</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</si>
  <si>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</si>
  <si>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</si>
  <si>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</si>
  <si>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56</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</si>
  <si>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</si>
  <si>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</si>
  <si>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</si>
  <si>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</si>
  <si>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</si>
  <si>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</si>
  <si>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</si>
  <si>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58</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</si>
  <si>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</si>
  <si>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</si>
  <si>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</si>
  <si>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59</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</si>
  <si>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</si>
  <si>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</si>
  <si>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</si>
  <si>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60</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</si>
  <si>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</si>
  <si>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</si>
  <si>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</si>
  <si>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</si>
  <si>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</si>
  <si>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</si>
  <si>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</si>
  <si>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62</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</si>
  <si>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</si>
  <si>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</si>
  <si>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</si>
  <si>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63</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</si>
  <si>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</si>
  <si>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</si>
  <si>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</si>
  <si>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64</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</si>
  <si>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</si>
  <si>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</si>
  <si>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</si>
  <si>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65</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</si>
  <si>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</si>
  <si>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</si>
  <si>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</si>
  <si>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66</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</si>
  <si>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</si>
  <si>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</si>
  <si>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</si>
  <si>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67</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</si>
  <si>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</si>
  <si>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</si>
  <si>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</si>
  <si>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</si>
  <si>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</si>
  <si>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</si>
  <si>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</si>
  <si>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</si>
  <si>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</si>
  <si>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</si>
  <si>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</si>
  <si>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</si>
  <si>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</si>
  <si>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</si>
  <si>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</si>
  <si>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</si>
  <si>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71</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</si>
  <si>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</si>
  <si>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</si>
  <si>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</si>
  <si>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72</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</si>
  <si>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</si>
  <si>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</si>
  <si>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</si>
  <si>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73</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</si>
  <si>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</si>
  <si>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</si>
  <si>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</si>
  <si>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74</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</si>
  <si>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</si>
  <si>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</si>
  <si>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</si>
  <si>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t>
  </si>
  <si>
    <t>75E1C7</t>
  </si>
  <si>
    <t>PROTOKOL UTZ</t>
  </si>
  <si>
    <t>1. Položka obsahuje:    
 – protokol autorizovanou osobou podle požadavku ČSN, včetně hodnocení    
2. Položka neobsahuje:    
 X    
3. Způsob měření:    
Udává se počet kusů kompletní konstrukce nebo práce.</t>
  </si>
  <si>
    <t>76</t>
  </si>
  <si>
    <t>R015112</t>
  </si>
  <si>
    <t>902</t>
  </si>
  <si>
    <t>POPLATKY ZA LIKVIDACI ODPADŮ NEKONTAMINOVANÝCH VČETNĚ DOPRAVY NA SKLÁDKU A VEŠKERÉ MANIPULACE- 17 05 04 VYTĚŽENÉ ZEMINY A HORNINY - II. TŘÍDA TĚŽITELNOSTI</t>
  </si>
  <si>
    <t>T</t>
  </si>
  <si>
    <t>[bez vazby na CS]</t>
  </si>
  <si>
    <t>Položku NENACEŇOVAT v rámci výběrového řízení na zhotovení stavby, viz 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</si>
  <si>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</si>
  <si>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77</t>
  </si>
  <si>
    <t>R015140</t>
  </si>
  <si>
    <t>906</t>
  </si>
  <si>
    <t>POPLATKY ZA LIKVIDACI ODPADŮ NEKONTAMINOVANÝCH VČETNĚ DOPRAVY NA SKLÁDKU A VEŠKERÉ MANIPULACE- 17 01 01 BETON Z DEMOLIC OBJEKTŮ, ZÁKLADŮ TV</t>
  </si>
  <si>
    <t>78</t>
  </si>
  <si>
    <t>R015160</t>
  </si>
  <si>
    <t>908</t>
  </si>
  <si>
    <t>POPLATKY ZA LIKVIDACI ODPADŮ NEKONTAMINOVANÝCH VČETNĚ DOPRAVY NA SKLÁDKU A VEŠKERÉ MANIPULACE- 02 01 03 SMÝCENÉ STROMY A KEŘE</t>
  </si>
  <si>
    <t>79</t>
  </si>
  <si>
    <t>R015621</t>
  </si>
  <si>
    <t>945</t>
  </si>
  <si>
    <t>POPLATKY ZA LIKVIDACI ODPADŮ NEBEZPEČNÝCH VČETNĚ DOPRAVY NA SKLÁDKU A VEŠKERÉ MANIPULACE- KABELY S PLASTOVOU IZOLACÍ</t>
  </si>
  <si>
    <t xml:space="preserve">  PS 11-01-21.1</t>
  </si>
  <si>
    <t>Bohušovice-Lovosice, přeložky kabelů km 490,634 - 491,449</t>
  </si>
  <si>
    <t>PS 11-01-21.1</t>
  </si>
  <si>
    <t>D.1.2</t>
  </si>
  <si>
    <t>Sdělovací zařízení</t>
  </si>
  <si>
    <t xml:space="preserve">  PS 10-02-11</t>
  </si>
  <si>
    <t>Bohušovice-Lovosice, DDTS ŽDC</t>
  </si>
  <si>
    <t>PS 10-02-11</t>
  </si>
  <si>
    <t>747</t>
  </si>
  <si>
    <t>zkoušky, revize a HZS</t>
  </si>
  <si>
    <t>747704</t>
  </si>
  <si>
    <t>ZAŠKOLENÍ OBSLUHY</t>
  </si>
  <si>
    <t>Dle technické zprávy, TKP staveb státních drah. Dle příloh projektové dokumentace.  
Celkem 16=16.000 [B]</t>
  </si>
  <si>
    <t>75O95Z</t>
  </si>
  <si>
    <t>DDTS ŽDC, ZÁVĚREČNÁ ZKOUŠKA</t>
  </si>
  <si>
    <t>75O</t>
  </si>
  <si>
    <t>signalizační zařízení</t>
  </si>
  <si>
    <t>75O945</t>
  </si>
  <si>
    <t>DDTS ŽDC, INTEGRACE OSV DO SERVERŮ A KLIENTŮ DDTS ŽDC</t>
  </si>
  <si>
    <t>Dle technické zprávy, TKP staveb státních drah. Dle příloh projektové dokumentace.  
Celkem 4=4.000 [B]</t>
  </si>
  <si>
    <t>75O947</t>
  </si>
  <si>
    <t>DDTS ŽDC, INTEGRACE OSV DO INK DDTS ŽDC</t>
  </si>
  <si>
    <t>Dle technické zprávy, TKP staveb státních drah. Dle příloh projektové dokumentace.  
Celkem 2=2.000 [B]</t>
  </si>
  <si>
    <t>75O94I</t>
  </si>
  <si>
    <t>DDTS ŽDC, INTEGRACE OSE DO SERVERŮ A KLIENTŮ DDTS ŽDC</t>
  </si>
  <si>
    <t>75O94L</t>
  </si>
  <si>
    <t>DDTS ŽDC, INTEGRACE ROZ DO SERVERŮ A KLIENTŮ DDTS ŽDC</t>
  </si>
  <si>
    <t>75O94M</t>
  </si>
  <si>
    <t>DDTS ŽDC, INTEGRACE ROZ DO INK DDTS ŽDC</t>
  </si>
  <si>
    <t>R-75O94J</t>
  </si>
  <si>
    <t>DDTS ŽDC, INTEGRACE OSE DO INK DDTS ŽDC</t>
  </si>
  <si>
    <t xml:space="preserve">  PS 10-02-51</t>
  </si>
  <si>
    <t>Bohušovice-Lovosice, DOK a TK</t>
  </si>
  <si>
    <t>PS 10-02-51</t>
  </si>
  <si>
    <t>Zemní práce + geodetická činnost</t>
  </si>
  <si>
    <t>13183</t>
  </si>
  <si>
    <t>HLOUBENÍ JAM ZAPAŽ I NEPAŽ TŘ II</t>
  </si>
  <si>
    <t>1: Dle technické zprávy, výkresových příloh projektové dokumentace, TKP staveb státních drah a výkazů materiálu projektu a souhrnných částí dokumentace stavby.  
Celkem 8,4=8.400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</si>
  <si>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</si>
  <si>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131838</t>
  </si>
  <si>
    <t>HLOUBENÍ JAM ZAPAŽ I NEPAŽ TŘ. II, ODVOZ DO 20KM</t>
  </si>
  <si>
    <t>1: Dle technické zprávy, výkresových příloh projektové dokumentace, TKP staveb státních drah a výkazů materiálu projektu a souhrnných částí dokumentace stavby.  
Celkem 5=5.000 [B]</t>
  </si>
  <si>
    <t>13283</t>
  </si>
  <si>
    <t>HLOUBENÍ RÝH ŠÍŘ DO 2M PAŽ I NEPAŽ TŘ. II</t>
  </si>
  <si>
    <t>1: Dle technické zprávy, výkresových příloh projektové dokumentace, TKP staveb státních drah a výkazů materiálu projektu a souhrnných částí dokumentace stavby.  
Celkem 2299,5=2 299.500 [B]</t>
  </si>
  <si>
    <t>132838</t>
  </si>
  <si>
    <t>HLOUBENÍ RÝH ŠÍŘ DO 2M PAŽ I NEPAŽ TŘ. II, ODVOZ DO 20KM</t>
  </si>
  <si>
    <t>1: Dle technické zprávy, výkresových příloh projektové dokumentace, TKP staveb státních drah a výkazů materiálu projektu a souhrnných částí dokumentace stavby.  
Celkem 229,95=229.950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</si>
  <si>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</si>
  <si>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3,4=3.400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</si>
  <si>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</si>
  <si>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701001</t>
  </si>
  <si>
    <t>OZNAČOVACÍ ŠTÍTEK KABELOVÉHO VEDENÍ, SPOJKY NEBO KABELOVÉ SKŘÍNĚ (VČETNĚ OBJÍMKY)</t>
  </si>
  <si>
    <t>1: Dle technické zprávy, výkresových příloh projektové dokumentace, TKP staveb státních drah a výkazů materiálu projektu a souhrnných částí dokumentace stavby.  
Celkem 50=50.000 [B]</t>
  </si>
  <si>
    <t>1. Položka obsahuje:    
– pomocné mechanismy    
2. Položka neobsahuje:    
X    
3. Způsob měření:    
Měří se plocha v metrech čtverečných.</t>
  </si>
  <si>
    <t>701003</t>
  </si>
  <si>
    <t>BETONOVÝ OZNAČNÍK</t>
  </si>
  <si>
    <t>1: Dle technické zprávy, výkresových příloh projektové dokumentace, TKP staveb státních drah a výkazů materiálu projektu a souhrnných částí dokumentace stavby.  
Celkem 35=35.000 [B]</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</si>
  <si>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</si>
  <si>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</si>
  <si>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6980=6 980.000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</si>
  <si>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</si>
  <si>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300=300.000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</si>
  <si>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</si>
  <si>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</si>
  <si>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702413</t>
  </si>
  <si>
    <t>KABELOVÝ PROSTUP DO OBJEKTU PŘES ZÁKLAD ZDĚNÝ SVĚTLÉ ŠÍŘKY PŘES 200 MM</t>
  </si>
  <si>
    <t>1: Dle technické zprávy, výkresových příloh projektové dokumentace, TKP staveb státních drah a výkazů materiálu projektu a souhrnných částí dokumentace stavby.  
Celkem 8=8.000 [B]</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</si>
  <si>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</si>
  <si>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</si>
  <si>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</si>
  <si>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</si>
  <si>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</si>
  <si>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</si>
  <si>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</si>
  <si>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</si>
  <si>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709210</t>
  </si>
  <si>
    <t>KŘIŽOVATKA KABELOVÝCH VEDENÍ SE STÁVAJÍCÍ INŽENÝRSKOU SÍTÍ (KABELEM, POTRUBÍM APOD.)</t>
  </si>
  <si>
    <t>1: Dle technické zprávy, výkresových příloh projektové dokumentace, TKP staveb státních drah a výkazů materiálu projektu a souhrnných částí dokumentace stavby.  
Celkem 15=15.000 [B]</t>
  </si>
  <si>
    <t>709400</t>
  </si>
  <si>
    <t>ZATAŽENÍ LANKA DO CHRÁNIČKY NEBO ŽLABU</t>
  </si>
  <si>
    <t>1: Dle technické zprávy, výkresových příloh projektové dokumentace, TKP staveb státních drah a výkazů materiálu projektu a souhrnných částí dokumentace stavby.  
Celkem 7280=7 280.000 [B]</t>
  </si>
  <si>
    <t>741C01</t>
  </si>
  <si>
    <t>EKVIPOTENCIÁLNÍ PŘÍPOJNICE</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</si>
  <si>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</si>
  <si>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</si>
  <si>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</si>
  <si>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</si>
  <si>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</si>
  <si>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Dle technické zprávy, výkresových příloh projektové dokumentace, TKP staveb státních drah a výkazů materiálu projektu a souhrnných částí dokumentace stavby.  
Celkem 30=30.000 [B]</t>
  </si>
  <si>
    <t>1. Položka obsahuje:    
– připojení zařízení vodičem do Cu 16mm2 k zemnícímu vodiči délky do 2m vč. ukončení    
2. Položka neobsahuje:    
X    
3. Způsob měření:    
Udává se počet kusů kompletní konstrukce nebo práce.</t>
  </si>
  <si>
    <t>75IG11</t>
  </si>
  <si>
    <t>TYČ UZEMŇOVACÍ - DODÁVKA</t>
  </si>
  <si>
    <t>1: Dle technické zprávy, výkresových příloh projektové dokumentace, TKP staveb státních drah a výkazů materiálu projektu a souhrnných částí dokumentace stavby.  
Celkem 38=38.000 [B]</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</si>
  <si>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</si>
  <si>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75IG1X</t>
  </si>
  <si>
    <t>TYČ UZEMŇOVACÍ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</si>
  <si>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</si>
  <si>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75IG61</t>
  </si>
  <si>
    <t>VEDENÍ UZEMŇOVACÍ V ZEMI Z FEZN DRÁTU DO 120 MM2 - DODÁVKA</t>
  </si>
  <si>
    <t>1: Dle technické zprávy, výkresových příloh projektové dokumentace, TKP staveb státních drah a výkazů materiálu projektu a souhrnných částí dokumentace stavby.  
Celkem 190=190.000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</si>
  <si>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</si>
  <si>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</si>
  <si>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</si>
  <si>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</si>
  <si>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R74.1</t>
  </si>
  <si>
    <t>VYTYČENÍ TRASY, GEODETICKÉ ZAMĚŘENÍ KABELOVÉ TRASY A VYTVOŘENÍ KABELOVÉ KNIHY</t>
  </si>
  <si>
    <t>KS</t>
  </si>
  <si>
    <t>1: Dle technické zprávy, výkresových příloh projektové dokumentace, TKP staveb státních drah a výkazů materiálu projektu a souhrnných částí dokumentace stavby.  
Celkem 1=1.000 [B]</t>
  </si>
  <si>
    <t>2: viz textace položky</t>
  </si>
  <si>
    <t>TK, HDPE, DOK</t>
  </si>
  <si>
    <t>703452</t>
  </si>
  <si>
    <t>ELEKTROINSTALAČNÍ TRUBKA S FUNKČNÍ ODOLNOSTÍ PŘI POŽÁRU VČETNĚ UPEVNĚNÍ A PŘÍSLUŠENSTVÍ DN PRŮMĚRU PŘES 25 DO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</si>
  <si>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</si>
  <si>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</si>
  <si>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</si>
  <si>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</si>
  <si>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747705</t>
  </si>
  <si>
    <t>MANIPULACE NA ZAŘÍZENÍCH PROVÁDĚNÉ PROVOZOVATELEM</t>
  </si>
  <si>
    <t>1: Dle technické zprávy, výkresových příloh projektové dokumentace, TKP staveb státních drah a výkazů materiálu projektu a souhrnných částí dokumentace stavby.  
Celkem 80=80.000 [B]</t>
  </si>
  <si>
    <t>1. Položka obsahuje:    
– cenu za manipulace na zařízeních prováděné provozovatelem nutných pro další práce    
zhotovitele na technologickém souboru    
2. Položka neobsahuje:    
X    
3. Způsob měření:    
Udává se čas v hodinách.</t>
  </si>
  <si>
    <t>1. Položka obsahuje:    
– protokol autorizovanou osobou podle požadavku ČSN, včetně hodnocení    
2. Položka neobsahuje:    
X    
3. Způsob měření:    
Udává se počet kusů kompletní konstrukce nebo práce.</t>
  </si>
  <si>
    <t>75I322</t>
  </si>
  <si>
    <t>KABEL ZEMNÍ DVOUPLÁŠŤOVÝ S PANCÍŘEM PRŮMĚRU ŽÍLY 0,8 MM DO 25XN</t>
  </si>
  <si>
    <t>KMČTYŘKA</t>
  </si>
  <si>
    <t>1: Dle technické zprávy, výkresových příloh projektové dokumentace, TKP staveb státních drah a výkazů materiálu projektu a souhrnných částí dokumentace stavby.  
Celkem 116,625=116.625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</si>
  <si>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</si>
  <si>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</si>
  <si>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</si>
  <si>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1: Dle technické zprávy, výkresových příloh projektové dokumentace, TKP staveb státních drah a výkazů materiálu projektu a souhrnných částí dokumentace stavby.  
Celkem 7775=7 775.000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</si>
  <si>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</si>
  <si>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75I812</t>
  </si>
  <si>
    <t>KABEL OPTICKÝ SINGLEMODE DO 36 VLÁKEN</t>
  </si>
  <si>
    <t>KMVLÁKNO</t>
  </si>
  <si>
    <t>1: Dle technické zprávy, výkresových příloh projektové dokumentace, TKP staveb státních drah a výkazů materiálu projektu a souhrnných částí dokumentace stavby.  
Celkem 14,4=14.400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</si>
  <si>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</si>
  <si>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</si>
  <si>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</si>
  <si>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1: Dle technické zprávy, výkresových příloh projektové dokumentace, TKP staveb státních drah a výkazů materiálu projektu a souhrnných částí dokumentace stavby.  
Celkem 595,8=595.800 [B]</t>
  </si>
  <si>
    <t>75I81X</t>
  </si>
  <si>
    <t>KABEL OPTICKÝ SINGLEMODE - MONTÁŽ</t>
  </si>
  <si>
    <t>1: Dle technické zprávy, výkresových příloh projektové dokumentace, TKP staveb státních drah a výkazů materiálu projektu a souhrnných částí dokumentace stavby.  
Celkem 8875=8 875.000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</si>
  <si>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</si>
  <si>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75I851</t>
  </si>
  <si>
    <t>KABEL OPTICKÝ - REZERVA PŘES 500 MM - DODÁVKA</t>
  </si>
  <si>
    <t>1: Dle technické zprávy, výkresových příloh projektové dokumentace, TKP staveb státních drah a výkazů materiálu projektu a souhrnných částí dokumentace stavby.  
Celkem 3=3.000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</si>
  <si>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</si>
  <si>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75I85X</t>
  </si>
  <si>
    <t>KABEL OPTICKÝ - REZERVA PŘES 500 MM - MONTÁŽ</t>
  </si>
  <si>
    <t>75I911</t>
  </si>
  <si>
    <t>OPTOTRUBKA HDPE PRŮMĚRU DO 40 MM</t>
  </si>
  <si>
    <t>1: Dle technické zprávy, výkresových příloh projektové dokumentace, TKP staveb státních drah a výkazů materiálu projektu a souhrnných částí dokumentace stavby.  
Celkem 22325=22 325.000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</si>
  <si>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</si>
  <si>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</si>
  <si>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</si>
  <si>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</si>
  <si>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</si>
  <si>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</si>
  <si>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Dle technické zprávy, výkresových příloh projektové dokumentace, TKP staveb státních drah a výkazů materiálu projektu a souhrnných částí dokumentace stavby.  
Celkem 21=21.000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</si>
  <si>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</si>
  <si>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</si>
  <si>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</si>
  <si>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</si>
  <si>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</si>
  <si>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 - DODÁVKA</t>
  </si>
  <si>
    <t>75IA1X</t>
  </si>
  <si>
    <t>OPTOTRUBKOVÁ SPOJKA - MONTÁŽ</t>
  </si>
  <si>
    <t>75IA51</t>
  </si>
  <si>
    <t>OPTOTRUBKOVÁ KONCOVKA PRŮMĚRU DO 40 MM - DODÁVKA</t>
  </si>
  <si>
    <t>1: Dle technické zprávy, výkresových příloh projektové dokumentace, TKP staveb státních drah a výkazů materiálu projektu a souhrnných částí dokumentace stavby.  
Celkem 12=12.000 [B]</t>
  </si>
  <si>
    <t>75IA5X</t>
  </si>
  <si>
    <t>OPTOTRUBKOVÁ KONCOVKA - MONTÁŽ</t>
  </si>
  <si>
    <t>75IA61</t>
  </si>
  <si>
    <t>OPTOTRUBKOVÁ KONCOKA S VENTILKEM PRŮMĚRU DO 40 MM - DODÁVKA</t>
  </si>
  <si>
    <t>75IA6X</t>
  </si>
  <si>
    <t>OPTOTRUBKOVÁ KONCOKA S VENTILKEM - MONTÁŽ</t>
  </si>
  <si>
    <t>75IA71</t>
  </si>
  <si>
    <t>OPTOTRUBKOVÁ PRŮCHODKA PRŮMĚRU DO 40 MM - DODÁVKA</t>
  </si>
  <si>
    <t>1: Dle technické zprávy, výkresových příloh projektové dokumentace, TKP staveb státních drah a výkazů materiálu projektu a souhrnných částí dokumentace stavby.  
Celkem 20=20.000 [B]</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</si>
  <si>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</si>
  <si>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</si>
  <si>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</si>
  <si>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</si>
  <si>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</si>
  <si>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</si>
  <si>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</si>
  <si>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</si>
  <si>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1: Dle technické zprávy, výkresových příloh projektové dokumentace, TKP staveb státních drah a výkazů materiálu projektu a souhrnných částí dokumentace stavby.  
Celkem 2=2.000 [B]</t>
  </si>
  <si>
    <t>75ID2X</t>
  </si>
  <si>
    <t>PLASTOVÁ ZEMNÍ KOMORA PRO ULOŽENÍ SPOJKY - MONTÁŽ</t>
  </si>
  <si>
    <t>75IEE2</t>
  </si>
  <si>
    <t>OPTICKÝ ROZVADĚČ 19" PROVEDENÍ 24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</si>
  <si>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</si>
  <si>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75IEE5</t>
  </si>
  <si>
    <t>OPTICKÝ ROZVADĚČ 19" PROVEDENÍ DO 144 VLÁKEN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</si>
  <si>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</si>
  <si>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</si>
  <si>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</si>
  <si>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75IEG1</t>
  </si>
  <si>
    <t>KAZETA PRO ULOŽENÍ SVÁRŮ - DODÁVKA</t>
  </si>
  <si>
    <t>1: Dle technické zprávy, výkresových příloh projektové dokumentace, TKP staveb státních drah a výkazů materiálu projektu a souhrnných částí dokumentace stavby.  
Celkem 22=22.000 [B]</t>
  </si>
  <si>
    <t>75IEGX</t>
  </si>
  <si>
    <t>KAZETA PRO ULOŽENÍ SVÁRŮ - MONTÁŽ</t>
  </si>
  <si>
    <t>75IEH1</t>
  </si>
  <si>
    <t>KONEKTOROVÝ MODUL 12 VLÁKEN - DODÁVKA</t>
  </si>
  <si>
    <t>1: Dle technické zprávy, výkresových příloh projektové dokumentace, TKP staveb státních drah a výkazů materiálu projektu a souhrnných částí dokumentace stavby.  
Celkem 18=18.000 [B]</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</si>
  <si>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</si>
  <si>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</si>
  <si>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</si>
  <si>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</si>
  <si>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</si>
  <si>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</si>
  <si>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</si>
  <si>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</si>
  <si>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</si>
  <si>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</si>
  <si>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</si>
  <si>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</si>
  <si>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</si>
  <si>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</si>
  <si>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</si>
  <si>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</si>
  <si>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</si>
  <si>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</si>
  <si>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75IF41</t>
  </si>
  <si>
    <t>MONTÁŽNÍ RÁM DO 10+1 - DODÁVKA</t>
  </si>
  <si>
    <t>75IF4X</t>
  </si>
  <si>
    <t>MONTÁŽNÍ RÁM DO 10+1 - MONTÁŽ</t>
  </si>
  <si>
    <t>75IFA1</t>
  </si>
  <si>
    <t>NOSNÍK BLESKOJISTEK - DODÁVKA</t>
  </si>
  <si>
    <t>75IFAX</t>
  </si>
  <si>
    <t>NOSNÍK BLESKOJISTEK - MONTÁŽ</t>
  </si>
  <si>
    <t>75IFB1</t>
  </si>
  <si>
    <t>BLESKOJISTKA - DODÁVKA</t>
  </si>
  <si>
    <t>1: Dle technické zprávy, výkresových příloh projektové dokumentace, TKP staveb státních drah a výkazů materiálu projektu a souhrnných částí dokumentace stavby.  
Celkem 60=60.000 [B]</t>
  </si>
  <si>
    <t>75IFBX</t>
  </si>
  <si>
    <t>BLESKOJISTKA - MONTÁŽ</t>
  </si>
  <si>
    <t>75IH22</t>
  </si>
  <si>
    <t>UKONČENÍ KABELU CELOPLASTOVÝHO S PANCÍŘEM DO 100 ŽIL</t>
  </si>
  <si>
    <t>1: Dle technické zprávy, výkresových příloh projektové dokumentace, TKP staveb státních drah a výkazů materiálu projektu a souhrnných částí dokumentace stavby.  
Celkem 4=4.000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</si>
  <si>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</si>
  <si>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75IH32</t>
  </si>
  <si>
    <t>UKONČENÍ KABELU FORMA KABELOVÁ DÉLKY DO 0,5 M DO 25XN</t>
  </si>
  <si>
    <t>75IH62</t>
  </si>
  <si>
    <t>UKONČENÍ KABELU OPTICKÉHO DO 36 VLÁKEN</t>
  </si>
  <si>
    <t>75IH63</t>
  </si>
  <si>
    <t>UKONČENÍ KABELU OPTICKÉHO DO 72 VLÁKEN</t>
  </si>
  <si>
    <t>75II21</t>
  </si>
  <si>
    <t>SPOJKA PRO CELOPLASTOVÉ KABELY S PANCÍŘEM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</si>
  <si>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</si>
  <si>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80</t>
  </si>
  <si>
    <t>75II2X</t>
  </si>
  <si>
    <t>SPOJKA PRO CELOPLASTOVÉ KABELY S PANCÍŘEM - MONTÁŽ</t>
  </si>
  <si>
    <t>81</t>
  </si>
  <si>
    <t>75II71</t>
  </si>
  <si>
    <t>SPOJKA OPTICKÁ DO 72 VLÁKEN - DODÁVKA</t>
  </si>
  <si>
    <t>82</t>
  </si>
  <si>
    <t>75II7X</t>
  </si>
  <si>
    <t>SPOJKA OPTICKÁ - MONTÁŽ</t>
  </si>
  <si>
    <t>83</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</si>
  <si>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</si>
  <si>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</si>
  <si>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</si>
  <si>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84</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</si>
  <si>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</si>
  <si>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</si>
  <si>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</si>
  <si>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85</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</si>
  <si>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</si>
  <si>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</si>
  <si>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</si>
  <si>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86</t>
  </si>
  <si>
    <t>75IJ15</t>
  </si>
  <si>
    <t>MĚŘENÍ A VYROVNÁNÍ KAPACITNÍCH NEROVNOVÁH NA MÍSTNÍM SDĚLOVACÍM KABELU, KABEL DO 4 KM DÉLKY, 1 ČTYŘKA</t>
  </si>
  <si>
    <t>1: Dle technické zprávy, výkresových příloh projektové dokumentace, TKP staveb státních drah a výkazů materiálu projektu a souhrnných částí dokumentace stavby.  
Celkem 45=45.000 [B]</t>
  </si>
  <si>
    <t>87</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</si>
  <si>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</si>
  <si>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</si>
  <si>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</si>
  <si>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</si>
  <si>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88</t>
  </si>
  <si>
    <t>75IK21</t>
  </si>
  <si>
    <t>MĚŘENÍ KOMPLEXNÍ OPTICKÉHO KABELU</t>
  </si>
  <si>
    <t>VLÁKNO</t>
  </si>
  <si>
    <t>1: Dle technické zprávy, výkresových příloh projektové dokumentace, TKP staveb státních drah a výkazů materiálu projektu a souhrnných částí dokumentace stavby.  
Celkem 132=132.000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</si>
  <si>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</si>
  <si>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89</t>
  </si>
  <si>
    <t>75J212</t>
  </si>
  <si>
    <t>KABEL SDĚLOVACÍ PRO VNITŘNÍ POUŽITÍ DO 10 PÁRŮ PRŮMĚRU 0,5 MM</t>
  </si>
  <si>
    <t>1: Dle technické zprávy, výkresových příloh projektové dokumentace, TKP staveb státních drah a výkazů materiálu projektu a souhrnných částí dokumentace stavby.  
Celkem 0,2=0.200 [B]</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</si>
  <si>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</si>
  <si>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90</t>
  </si>
  <si>
    <t>75J23X</t>
  </si>
  <si>
    <t>KABEL SDĚLOVACÍ, MONTÁŽ A UPEVNĚNÍ</t>
  </si>
  <si>
    <t>1: Dle technické zprávy, výkresových příloh projektové dokumentace, TKP staveb státních drah a výkazů materiálu projektu a souhrnných částí dokumentace stavby.  
Celkem 100=100.000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</si>
  <si>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</si>
  <si>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91</t>
  </si>
  <si>
    <t>75J821</t>
  </si>
  <si>
    <t>OPTICKÝ PIGTAIL SINGLEMODE DO 2 M - DODÁVKA</t>
  </si>
  <si>
    <t>1: Dle technické zprávy, výkresových příloh projektové dokumentace, TKP staveb státních drah a výkazů materiálu projektu a souhrnných částí dokumentace stavby.  
Celkem 264=264.000 [B]</t>
  </si>
  <si>
    <t>1. Položka obsahuje:    
– dodávku specifikované kabelizace včetně potřebného drobného montážního materiálu    
– dopravu a skladování    
2. Položka neobsahuje:    
X    
3. Způsob měření:    
Dodávka specifikované kabelizace se měří v délce udané v kusech.</t>
  </si>
  <si>
    <t>92</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</si>
  <si>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</si>
  <si>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</si>
  <si>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</si>
  <si>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93</t>
  </si>
  <si>
    <t>75J921</t>
  </si>
  <si>
    <t>OPTICKÝ PATCHCORD SINGLEMODE DO 5 M - DODÁVKA</t>
  </si>
  <si>
    <t>94</t>
  </si>
  <si>
    <t>75J92X</t>
  </si>
  <si>
    <t>OPTICKÝ PATCHCORD SINGLEMODE - MONTÁŽ</t>
  </si>
  <si>
    <t>95</t>
  </si>
  <si>
    <t>75JA51</t>
  </si>
  <si>
    <t>ROZVADĚČ STRUKT. KABELÁŽE, ORGANIZÉR - DODÁVKA</t>
  </si>
  <si>
    <t>Viz textace položky</t>
  </si>
  <si>
    <t>96</t>
  </si>
  <si>
    <t>75JA5X</t>
  </si>
  <si>
    <t>ROZVADĚČ STRUKT. KABELÁŽE, MONTÁŽ ORGANIZÉRU, PATCHPANELU</t>
  </si>
  <si>
    <t>97</t>
  </si>
  <si>
    <t>75K112</t>
  </si>
  <si>
    <t>TRANSFORMÁTOR ODDĚLOVACÍ (OCHRANNÝ) PŘES 1000 VA - DODÁVKA</t>
  </si>
  <si>
    <t>1: Dle technické zprávy, výkresových příloh projektové dokumentace, TKP staveb státních drah a výkazů materiálu projektu a souhrnných částí dokumentace stavby.  
Celkem 16=16.000 [B]</t>
  </si>
  <si>
    <t>98</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</si>
  <si>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</si>
  <si>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</si>
  <si>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</si>
  <si>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99</t>
  </si>
  <si>
    <t>R75.1</t>
  </si>
  <si>
    <t>ZÁSOBNÍK REZERVNÍCH BUFFERŮ NEBO PATCHORDŮ - DODÁVKA</t>
  </si>
  <si>
    <t>1: Dle technické zprávy, výkresových příloh projektové dokumentace, TKP staveb státních drah a výkazů materiálu projektu a souhrnných částí dokumentace stavby.  
Celkem 6=6.000 [B]</t>
  </si>
  <si>
    <t>100</t>
  </si>
  <si>
    <t>R75.2</t>
  </si>
  <si>
    <t>ZÁSOBNÍK REZERVNÍCH BUFFERŮ NEBO PATCHORDŮ - MONTÁŽ</t>
  </si>
  <si>
    <t>101</t>
  </si>
  <si>
    <t>R75.3</t>
  </si>
  <si>
    <t>PŘEVEDENÍ POTŘEBNÉHO PROVOZU NA NOVÝ TOK NEBO TK</t>
  </si>
  <si>
    <t xml:space="preserve">  PS 10-02-51.1</t>
  </si>
  <si>
    <t>Bohušovice-Lovosice, přeložky TK KM 490,634 - 491,449</t>
  </si>
  <si>
    <t>PS 10-02-51.1</t>
  </si>
  <si>
    <t>13183R1</t>
  </si>
  <si>
    <t>BETONOVÝ PANEL - DODÁVKA</t>
  </si>
  <si>
    <t>položka zahrnuje:  
- vodorovná a svislá doprava, přemístění, přeložení, manipulace s panelem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</si>
  <si>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13183R2</t>
  </si>
  <si>
    <t>BETONOVÝ PANEL - MONTÁŽ</t>
  </si>
  <si>
    <t>položka zahrnuje:  
- uložení panelu na předem určenou plochu</t>
  </si>
  <si>
    <t>13183R3</t>
  </si>
  <si>
    <t>BETONOVÝ PANEL - DEMONTÁŽ</t>
  </si>
  <si>
    <t>položka zahrnuje:  
- vodorovná a svislá doprava, přemístění, přeložení, manipulace s panelem  
- odstranění panelu</t>
  </si>
  <si>
    <t xml:space="preserve">  PS 10-02-91</t>
  </si>
  <si>
    <t>Bohušovice-Lovisice, Přenosový systém</t>
  </si>
  <si>
    <t>PS 10-02-91</t>
  </si>
  <si>
    <t>Přenosový systém dodávky + montáže</t>
  </si>
  <si>
    <t>1: Dle technické zprávy, výkresových příloh projektové dokumentace, TKP staveb státních drah a výkazů materiálu projektu a souhrnných částí dokumentace stavby.  
Celkem 10=10.000 [B]</t>
  </si>
  <si>
    <t>742G11</t>
  </si>
  <si>
    <t>KABEL NN DVOU- A TŘÍŽÍLOVÝ CU S PLASTOVOU IZOLACÍ DO 2,5 MM2</t>
  </si>
  <si>
    <t>1: Dle technické zprávy, výkresových příloh projektové dokumentace, TKP staveb státních drah a výkazů materiálu projektu a souhrnných částí dokumentace stavby.  
Celkem 200=200.000 [B]</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</si>
  <si>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</si>
  <si>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</si>
  <si>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</si>
  <si>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</si>
  <si>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74665C</t>
  </si>
  <si>
    <t>PŘIPOJENÍ, OŽIVENÍ A ZPROVOZNĚNÍ PŘENOSOVÉ CESTY V OBJEKTU ŽST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</si>
  <si>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</si>
  <si>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747701</t>
  </si>
  <si>
    <t>DOKONČOVACÍ MONTÁŽNÍ PRÁCE NA ELEKTRICKÉM ZAŘÍZENÍ</t>
  </si>
  <si>
    <t>1: Dle technické zprávy, výkresových příloh projektové dokumentace, TKP staveb státních drah a výkazů materiálu projektu a souhrnných částí dokumentace stavby.  
Celkem 40=40.000 [B]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</si>
  <si>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</si>
  <si>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747702</t>
  </si>
  <si>
    <t>ÚPRAVA ZAPOJENÍ STÁVAJÍCÍCH KABELOVÝCH SKŘÍNÍ/ROZVADĚČŮ</t>
  </si>
  <si>
    <t>1: Dle technické zprávy, výkresových příloh projektové dokumentace, TKP staveb státních drah a výkazů materiálu projektu a souhrnných částí dokumentace stavby.  
Celkem 48=48.000 [B]</t>
  </si>
  <si>
    <t>74F322</t>
  </si>
  <si>
    <t>REVIZNÍ ZPRÁVA</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</si>
  <si>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</si>
  <si>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</si>
  <si>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75IF91</t>
  </si>
  <si>
    <t>KONSTRUKCE DO SKŘÍNĚ 19" PRO UPEVNĚNÍ ZAŘÍZENÍ - DODÁVKA</t>
  </si>
  <si>
    <t>75IF9X</t>
  </si>
  <si>
    <t>KONSTRUKCE DO SKŘÍNĚ 19" PRO UPEVNĚNÍ ZAŘÍZENÍ - MONTÁŽ</t>
  </si>
  <si>
    <t>75J131</t>
  </si>
  <si>
    <t>NOSNÁ LIŠTA DIN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</si>
  <si>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</si>
  <si>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</si>
  <si>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</si>
  <si>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</si>
  <si>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</si>
  <si>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</si>
  <si>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</si>
  <si>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</si>
  <si>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</si>
  <si>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Dle technické zprávy, výkresových příloh projektové dokumentace, TKP staveb státních drah a výkazů materiálu projektu a souhrnných částí dokumentace stavby.  
Celkem 14=14.000 [B]</t>
  </si>
  <si>
    <t>75JA53</t>
  </si>
  <si>
    <t>ROZVADĚČ STRUKT. KABELÁŽE, PATCHPANEL 24 ZÁSUVEK - DODÁVKA</t>
  </si>
  <si>
    <t>75K321</t>
  </si>
  <si>
    <t>ZÁLOŽNÍ ZDROJ UPS 230 V DO 1000 VA - DODÁVKA</t>
  </si>
  <si>
    <t>75K32X</t>
  </si>
  <si>
    <t>ZÁLOŽNÍ ZDROJ UPS 230 V DO 1000 VA - MONTÁŽ</t>
  </si>
  <si>
    <t>75K413R</t>
  </si>
  <si>
    <t>DOPLNĚNÍ MODULU DO STÁVAJÍCÍHO STŘÍDAČE</t>
  </si>
  <si>
    <t>Dle textace položky</t>
  </si>
  <si>
    <t>75K631</t>
  </si>
  <si>
    <t>AKUMULÁTOROVÁ BATERIE, BLOK BATERIÍ DO 100AH - DODÁVKA</t>
  </si>
  <si>
    <t>75K63X</t>
  </si>
  <si>
    <t>AKUMULÁTOROVÁ BATERIE, BLOK BATERIÍ DO 150AH - DODÁVKA</t>
  </si>
  <si>
    <t>75K671</t>
  </si>
  <si>
    <t>AKUMULÁTOROVÁ BATERIE - STOJAN/NOSIČ AKUMULÁTORŮ - DODÁVKA</t>
  </si>
  <si>
    <t>75K67X</t>
  </si>
  <si>
    <t>AKUMULÁTOROVÁ BATERIE - STOJAN/NOSIČ AKUMULÁTORŮ - MONTÁŽ</t>
  </si>
  <si>
    <t>75K691</t>
  </si>
  <si>
    <t>AKUMULÁTOROVÁ BATERIE - FORMOVÁNÍ SESTAVY</t>
  </si>
  <si>
    <t>75K69X</t>
  </si>
  <si>
    <t>AKUMULÁTOROVÁ BATERIE - FORMOVÁNÍ SESTAVY - MONTÁŽ</t>
  </si>
  <si>
    <t>75L3CX</t>
  </si>
  <si>
    <t>PŘEVODNÍK - MONTÁŽ</t>
  </si>
  <si>
    <t>75M825</t>
  </si>
  <si>
    <t>SWITCH ETHERNET L2 24 PORTŮ, OPTICKÉ ROZHRANÍ</t>
  </si>
  <si>
    <t>1. Položka obsahuje:    
– dodávku specifikovaného bloku/zařízení včetně potřebného drobného montážního    
materiálu    
– dodávku souvisejícího příslušenství pro specifikovaný blok/zařízení    
– dopravu a skladování    
2. Položka neobsahuje:    
X    
3. Zp</t>
  </si>
  <si>
    <t>75M831</t>
  </si>
  <si>
    <t>PŘENOSOVÝ SYSTÉM, MPLS PATEŘNÍ REDUNDANTNÍ, 100G - DODÁVKA</t>
  </si>
  <si>
    <t>75M837</t>
  </si>
  <si>
    <t>PŘENOSOVÝ SYSTÉM, MPLS 10G KONCOVÝ, E1 - DODÁVKA</t>
  </si>
  <si>
    <t>75M83X</t>
  </si>
  <si>
    <t>PŘENOSOVÝ SYSTÉM, MPLS - MONTÁŽ</t>
  </si>
  <si>
    <t>75M91X</t>
  </si>
  <si>
    <t>DATOVÁ INFRASTRUKTURA LAN, SWITCH ETHERNET L2 - MONTÁŽ</t>
  </si>
  <si>
    <t>75M97E</t>
  </si>
  <si>
    <t>PŘEVODNÍK - SFP 10G, DLOUHÝ DOSAH - DODÁVKA</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</si>
  <si>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</si>
  <si>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</si>
  <si>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</si>
  <si>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DEMONTÁŽE STÁVAJÍCÍHO SDĚLOVACÍHO ZAŘÍZENÍ</t>
  </si>
  <si>
    <t>KPL</t>
  </si>
  <si>
    <t>Dva kusy modemů v zastávkách dle výkresové dokumentace</t>
  </si>
  <si>
    <t>R74.2</t>
  </si>
  <si>
    <t>ZAJIŠTĚNÍ ZAOKRUHOVÁNÍ (SESTAVENÍ OKRUHU NA STÁVAJCÍCÍM KABELU, MĚŘENÍ, KONFIGURACE SYSTÉMU)</t>
  </si>
  <si>
    <t>V traťovém úseku Lovosice - Bohušovice n.L.</t>
  </si>
  <si>
    <t>R74.3</t>
  </si>
  <si>
    <t>ÚPRAVA STÁVAJÍCÍ PŘENOSOVÉ A DATOVÉ SÍTĚ (KONFIGURACE, NASTAVENÍ)</t>
  </si>
  <si>
    <t>Adresace nově připojených zařízení dle schematu přenosového systému</t>
  </si>
  <si>
    <t>PŘENOSOVÝ SYSTÉM MPLS - LICENCE PRO DOHLED</t>
  </si>
  <si>
    <t>PŘENOSOVÝ SYSTÉM, MPLS - DOPLNĚNÍ 1GE SFP</t>
  </si>
  <si>
    <t>DOPLNĚNÍ SNMP MODULU DO UPS</t>
  </si>
  <si>
    <t>R75.4</t>
  </si>
  <si>
    <t>PANEL JISTIČOVÝ 3U DO 19" SKŘÍNĚ_DODAVKA_VYBAVENÝ DLE POTŘEBY</t>
  </si>
  <si>
    <t>R75.5</t>
  </si>
  <si>
    <t>PANEL JISTIČOVÝ 3U DO 19" SKŘÍNĚ_MONTÁŽ</t>
  </si>
  <si>
    <t>R75.6</t>
  </si>
  <si>
    <t>PANEL ZÁSUVKOVÝ DO 19" SKŘÍNĚ_DODÁVKA</t>
  </si>
  <si>
    <t>R75.7</t>
  </si>
  <si>
    <t>PANEL ZÁSUVKOVÝ DO 19" SKŘÍNĚ_MONTÁŽ</t>
  </si>
  <si>
    <t>R75.8</t>
  </si>
  <si>
    <t>Patch kabel Cat.5E FTP/STP</t>
  </si>
  <si>
    <t xml:space="preserve">  PS 11-02-21</t>
  </si>
  <si>
    <t>zast. Nové Kopisty, rozhasové zařízení</t>
  </si>
  <si>
    <t>PS 11-02-21</t>
  </si>
  <si>
    <t>1: Dle technické zprávy, výkresových příloh projektové dokumentace, TKP staveb státních drah a výkazů materiálu projektu a souhrnných částí dokumentace stavby.   
2: (1mx1mx1,2m)  
Celkem 1,2=1.200 [B]</t>
  </si>
  <si>
    <t>272315</t>
  </si>
  <si>
    <t>ZÁKLADY Z PROSTÉHO BETONU DO C30/37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</si>
  <si>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</si>
  <si>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702211</t>
  </si>
  <si>
    <t>KABELOVÁ CHRÁNIČKA ZEMNÍ DN DO 100 MM</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</si>
  <si>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</si>
  <si>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</si>
  <si>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</si>
  <si>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702423</t>
  </si>
  <si>
    <t>KABELOVÝ PROSTUP DO OBJEKTU PŘES ZÁKLAD BETONOVÝ SVĚTLÉ ŠÍŘKY PŘES 200 MM</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</si>
  <si>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</si>
  <si>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</si>
  <si>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</si>
  <si>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</si>
  <si>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</si>
  <si>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</si>
  <si>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920=920.000 [B]</t>
  </si>
  <si>
    <t>75IG21</t>
  </si>
  <si>
    <t>SVORKA ROZPOJOVACÍ ZKUŠEBNÍ - DODÁVKA</t>
  </si>
  <si>
    <t>75IG2X</t>
  </si>
  <si>
    <t>SVORKA ROZPOJOVACÍ ZKUŠEBNÍ - MONTÁŽ</t>
  </si>
  <si>
    <t>GEODETICKÉ ZAMĚŘENÍ KABELOVÉ TRASY, SKŘÍNĚ A DOPLNĚNÍ KABELOVÉ KNIHY</t>
  </si>
  <si>
    <t>Rozhlasové zařízení dodávky + montáže</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</si>
  <si>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</si>
  <si>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</si>
  <si>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</si>
  <si>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</si>
  <si>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743161</t>
  </si>
  <si>
    <t>OSVĚTLOVACÍ STOŽÁR - ÚPRAVA PRO MONTÁŽ PŘÍDAVNÉHO ZAŘÍZENÍ (ROZHLAS, KAMERA, ČIDLO APOD.)</t>
  </si>
  <si>
    <t>1. Položka obsahuje:    
– veškeré příslušenství, technický popis viz. projektová dokumentace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</si>
  <si>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24=24.000 [B]</t>
  </si>
  <si>
    <t>75IE71</t>
  </si>
  <si>
    <t>SKŘÍŇ KLIMATIZOVANÁ JEDNODUCHÁ PŘES 25 U - DODÁVKA</t>
  </si>
  <si>
    <t>75IE7X</t>
  </si>
  <si>
    <t>SKŘÍŇ KLIMATIZOVANÁ JEDNODUCHÁ PŘES 25 U - MONTÁŽ</t>
  </si>
  <si>
    <t>75IF11</t>
  </si>
  <si>
    <t>SPOJOVACÍ SVORKOVNICE 2/10 - DODÁVKA</t>
  </si>
  <si>
    <t>75IF1X</t>
  </si>
  <si>
    <t>SPOJOVACÍ SVORKOVNICE 2/10 - MONTÁŽ</t>
  </si>
  <si>
    <t>75L11X</t>
  </si>
  <si>
    <t>ROZHLASOVÁ ÚSTŘEDNA - MONTÁŽ</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</si>
  <si>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</si>
  <si>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</si>
  <si>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</si>
  <si>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</si>
  <si>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 - DODÁVKA</t>
  </si>
  <si>
    <t>75L162</t>
  </si>
  <si>
    <t>ROZHLASOVÉ PŘÍSLUŠENSTVÍ - SVORKOVNICE PRO SKLOPNÝ ROZHLASOVÝ STOŽÁR</t>
  </si>
  <si>
    <t>75L163</t>
  </si>
  <si>
    <t>ROZHLASOVÉ PŘÍSLUŠENSTVÍ - ROZVODNÁ KRABICE PRO ROZHLAS - DODÁVKA</t>
  </si>
  <si>
    <t>75L166</t>
  </si>
  <si>
    <t>ROZHLASOVÉ PŘÍSLUŠENSTVÍ - GALVANICKÉ ODDĚLENÍ ROZHLASOVÝCH KABELOVÝCH ROZVODŮ - DODÁVKA</t>
  </si>
  <si>
    <t>75L16X</t>
  </si>
  <si>
    <t>ROZHLASOVÉ PŘÍSLUŠENSTVÍ - MONTÁŽ</t>
  </si>
  <si>
    <t>1: Dle technické zprávy, výkresových příloh projektové dokumentace, TKP staveb státních drah a výkazů materiálu projektu a souhrnných částí dokumentace stavby.  
Celkem 36=36.000 [B]</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</si>
  <si>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</si>
  <si>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</si>
  <si>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</si>
  <si>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</si>
  <si>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</si>
  <si>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</si>
  <si>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</si>
  <si>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</si>
  <si>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</si>
  <si>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</si>
  <si>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75L3EA</t>
  </si>
  <si>
    <t>SW PRO ŘÍZENÍ SYSTÉMU (TRAŤOVÉ NASAZENÍ) - PŘÍPRAVA DAT GVD, INSTALACE A KONFIGURACE</t>
  </si>
  <si>
    <t>75L3HW</t>
  </si>
  <si>
    <t>SW PRO ŘÍZENÍ SYSTÉMU (OSTATNÍ SPOLEČNÉ POLOŽKY) - DOPLNĚNÍ</t>
  </si>
  <si>
    <t>75L482</t>
  </si>
  <si>
    <t>PŘÍSLUŠENSTVÍ KS - PŘEPĚŤOVÁ OCHRANA PRO KS - DODÁVKA</t>
  </si>
  <si>
    <t>75L48X</t>
  </si>
  <si>
    <t>PŘÍSLUŠENSTVÍ KS - MONTÁŽ</t>
  </si>
  <si>
    <t>75M865-R</t>
  </si>
  <si>
    <t>PŘEVODNÍK - KONTAKT/ETHERNET VČ. NAPÁJENÍ</t>
  </si>
  <si>
    <t>75O572</t>
  </si>
  <si>
    <t>PZTS, MAGNETICKÝ KONTAKT PLASTOVÝ - TĚŽKÉ PROVEDENÍ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</si>
  <si>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</si>
  <si>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</si>
  <si>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PZTS, MAGNETICKÝ KONTAKT - MONTÁŽ</t>
  </si>
  <si>
    <t>OCHRANÁ KLEC PRO SKŘÍŇ</t>
  </si>
  <si>
    <t xml:space="preserve">  PS 11-02-22</t>
  </si>
  <si>
    <t>zast. Lukavec, rozhasové zařízení</t>
  </si>
  <si>
    <t>PS 11-02-22</t>
  </si>
  <si>
    <t>1: Dle technické zprávy, výkresových příloh projektové dokumentace, TKP staveb státních drah a výkazů materiálu projektu a souhrnných částí dokumentace stavby.  
Celkem 360=360.000 [B]</t>
  </si>
  <si>
    <t>1: Dle technické zprávy, výkresových příloh projektové dokumentace, TKP staveb státních drah a výkazů materiálu projektu a souhrnných částí dokumentace stavby.  
Celkem 1200=1 200.000 [B]</t>
  </si>
  <si>
    <t>ROZHLASOVÉ PŘÍSLUŠENSTVÍ - SVORKOVNICE PRO SKLOPNÝ ROZHLASOVÝ STOŽÁR - DODÁVKA</t>
  </si>
  <si>
    <t>D.2.1.1.0</t>
  </si>
  <si>
    <t>Kolejový svršek</t>
  </si>
  <si>
    <t xml:space="preserve">  SO 10-14-01</t>
  </si>
  <si>
    <t>Výstroj trati</t>
  </si>
  <si>
    <t>SO 10-14-01</t>
  </si>
  <si>
    <t>015</t>
  </si>
  <si>
    <t>Poplatky za skládku:</t>
  </si>
  <si>
    <t>R015111</t>
  </si>
  <si>
    <t>901</t>
  </si>
  <si>
    <t>POPLATKY ZA LIKVIDACI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</si>
  <si>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26,400m3*2,1  
Celkem 55,44=55.440 [B]</t>
  </si>
  <si>
    <t>1: Dle technické zprávy, výkresových příloh projektové dokumentace, TKP staveb státních drah a výkazů materiálu projektu a souhrnných částí dokumentace stavby.   
2: 15,206t+2,512t  
Celkem 17,718=17.718 [B]</t>
  </si>
  <si>
    <t>R015330</t>
  </si>
  <si>
    <t>924</t>
  </si>
  <si>
    <t>POPLATKY ZA LIKVIDACI ODPADŮ NEKONTAMINOVANÝCH VČETNĚ DOPRAVY NA SKLÁDKU A VEŠKERÉ MANIPULACE- 17 01 05 ŽELEZNÝ ŠROT</t>
  </si>
  <si>
    <t>Položku NENACEŇOVAT v rámci výběrového řízení na zhotovení stavby, viz SO 90-90     
ocelové části přejezdové konstrukce ad.</t>
  </si>
  <si>
    <t>1: Dle technické zprávy, výkresových příloh projektové dokumentace, TKP staveb státních drah a výkazů materiálu projektu a souhrnných částí dokumentace stavby.   
2: 0,302t+0,768t  
Celkem 1,07=1.070 [B]</t>
  </si>
  <si>
    <t>1. Položka obsahuje:     
 - železný šrot je majetkem objednatele-investora, cena respektuje pouze dopravu na místo určené investorem stavby (stavební dvůr SŽ)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541/2001 Sb., o nakládání s odpady, v platném znění.</t>
  </si>
  <si>
    <t>Ostatní práce:</t>
  </si>
  <si>
    <t>91323</t>
  </si>
  <si>
    <t>HEKTOMETROVNÍKY BETONOVÉ</t>
  </si>
  <si>
    <t>1: Dle technické zprávy, výkresových příloh projektové dokumentace, TKP staveb státních drah a výkazů materiálu projektu a souhrnných částí dokumentace stavby.   
2: 16ks  
Celkem 16=16.000 [B]</t>
  </si>
  <si>
    <t>položka zahrnuje:    
- dodání a osazení hektometrovníku včetně nutných zemních prací    
- vnitrostaveništní a mimostaveništní dopravau    
- odrazky plastové nebo z retroreflexní fólie.</t>
  </si>
  <si>
    <t>923341</t>
  </si>
  <si>
    <t>RYCHLOSTNÍK N - TABULE</t>
  </si>
  <si>
    <t>1: Dle technické zprávy, výkresových příloh projektové dokumentace, TKP staveb státních drah a výkazů materiálu projektu a souhrnných částí dokumentace stavby.   
2: 4ks  
Celkem 4=4.000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</si>
  <si>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</si>
  <si>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923411</t>
  </si>
  <si>
    <t>NÁVĚST "VLAK SE BLÍŽÍ K ZASTÁVCE" - ZÁKLADNÍ TABULE</t>
  </si>
  <si>
    <t>1: Dle technické zprávy, výkresových příloh projektové dokumentace, TKP staveb státních drah a výkazů materiálu projektu a souhrnných částí dokumentace stavby.   
2: 8ks  
Celkem 8=8.000 [B]</t>
  </si>
  <si>
    <t>923431</t>
  </si>
  <si>
    <t>NÁVĚST "KONEC NÁSTUPIŠTĚ"</t>
  </si>
  <si>
    <t>923451</t>
  </si>
  <si>
    <t>NÁVĚST "ZKRÁCENÁ VZDÁLENOST"</t>
  </si>
  <si>
    <t>923491</t>
  </si>
  <si>
    <t>STANIČNÍK - TABULE "ŠIROKÁ"</t>
  </si>
  <si>
    <t>1: Dle technické zprávy, výkresových příloh projektové dokumentace, TKP staveb státních drah a výkazů materiálu projektu a souhrnných částí dokumentace stavby.   
2: 60ks  
Celkem 60=60.000 [B]</t>
  </si>
  <si>
    <t>923841</t>
  </si>
  <si>
    <t>SLOUPEK DN 70 PRO NÁVĚST</t>
  </si>
  <si>
    <t>1: Dle technické zprávy, výkresových příloh projektové dokumentace, TKP staveb státních drah a výkazů materiálu projektu a souhrnných částí dokumentace stavby.   
2: 27ks  
Celkem 27=27.000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</si>
  <si>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</si>
  <si>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</si>
  <si>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</si>
  <si>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</si>
  <si>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</si>
  <si>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</si>
  <si>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včetně sloupku</t>
  </si>
  <si>
    <t>1: Dle technické zprávy, výkresových příloh projektové dokumentace, TKP staveb státních drah a výkazů materiálu projektu a souhrnných částí dokumentace stavby.   
2: 88ks  
Celkem 88=88.000 [B]</t>
  </si>
  <si>
    <t>96616A</t>
  </si>
  <si>
    <t>BOURÁNÍ KONSTRUKCÍ ZE ŽELEZOBETONU - BEZ DOPRAVY</t>
  </si>
  <si>
    <t>bourání patek návěstí, viz tabulka demontáží</t>
  </si>
  <si>
    <t>1: Dle technické zprávy, výkresových příloh projektové dokumentace, TKP staveb státních drah a výkazů materiálu projektu a souhrnných částí dokumentace stavby.   
2: 15,206t  
Celkem 15,206=15.206 [B]</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</si>
  <si>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</si>
  <si>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R923311</t>
  </si>
  <si>
    <t>PŘEDVĚSTNÍK R - TROJÚHELNÍKOVÝ ŠTÍT SE ŽLUTÝM RAMENEM</t>
  </si>
  <si>
    <t>1: Dle technické zprávy, výkresových příloh projektové dokumentace, TKP staveb státních drah a výkazů materiálu projektu a souhrnných částí dokumentace stavby.   
2: 5ks  
Celkem 5=5.000 [B]</t>
  </si>
  <si>
    <t>R923341</t>
  </si>
  <si>
    <t>RYCHLOSTNÍK R - TABULE SE ŽLUTÝM RAMENEM</t>
  </si>
  <si>
    <t xml:space="preserve">  SO 11-10-01</t>
  </si>
  <si>
    <t>Bohušovice-Lovosice, železniční svršek</t>
  </si>
  <si>
    <t>SO 11-10-01</t>
  </si>
  <si>
    <t>0</t>
  </si>
  <si>
    <t>Všeobecné podmínky:</t>
  </si>
  <si>
    <t>R029113</t>
  </si>
  <si>
    <t>OSTATNÍ POŽADAVKY - GEODETICKÉ ZAMĚŘENÍ - CELKY</t>
  </si>
  <si>
    <t>Veškerá činnost spojená s geodetickým vytyčením a zaměřením.</t>
  </si>
  <si>
    <t>1: Dle technické zprávy, výkresových příloh projektové dokumentace, TKP staveb státních drah a výkazů materiálu projektu a souhrnných částí dokumentace stavby.  
2: 1kpl  
Celkem 1=1.000 [B]</t>
  </si>
  <si>
    <t>R02940</t>
  </si>
  <si>
    <t>OSTATNÍ POŽADAVKY - VÝROBNÍ DOKUMENTACE</t>
  </si>
  <si>
    <t>Vypracování projektu PPK</t>
  </si>
  <si>
    <t>R029511</t>
  </si>
  <si>
    <t>OSTATNÍ POŽADAVKY - KONTROLA GPK MĚŘÍCÍM VOZEM</t>
  </si>
  <si>
    <t>KM</t>
  </si>
  <si>
    <t>kontrola GPK obou kolejí</t>
  </si>
  <si>
    <t>1: Dle technické zprávy, výkresových příloh projektové dokumentace, TKP staveb státních drah a výkazů materiálu projektu a souhrnných částí dokumentace stavby.  
2: 2*3km  
Celkem 6=6.000 [B]</t>
  </si>
  <si>
    <t>R02960</t>
  </si>
  <si>
    <t>OSTATNÍ POŽADAVKY - ODBORNÝ DOZOR</t>
  </si>
  <si>
    <t>Obsahuje práce spojené se svařováním do BK.</t>
  </si>
  <si>
    <t>1: Dle technické zprávy, výkresových příloh projektové dokumentace, TKP staveb státních drah a výkazů materiálu projektu a souhrnných částí dokumentace stavby.  
2: 1  
Celkem 1=1.000 [B]</t>
  </si>
  <si>
    <t>zahrnuje veškeré náklady spojené s objednatelem požadovaným dozorem</t>
  </si>
  <si>
    <t>R029611</t>
  </si>
  <si>
    <t>Práce spojené s kontrolou GPK, pevností upevňovadel</t>
  </si>
  <si>
    <t>1: Dle technické zprávy, výkresových příloh projektové dokumentace, TKP staveb státních drah a výkazů materiálu projektu a souhrnných částí dokumentace stavby.  
2: 150hod  
Celkem 150=150.000 [B]</t>
  </si>
  <si>
    <t>Položku NENACEŇOVAT v rámci výběrového řízení na zhotovení stavby, viz SO 90-90  
Rezerva 3t/1km trati.</t>
  </si>
  <si>
    <t>1: Dle technické zprávy, výkresových příloh projektové dokumentace, TKP staveb státních drah a výkazů materiálu projektu a souhrnných částí dokumentace stavby.  
2: 3km*3t  
Celkem 9=9.000 [B]</t>
  </si>
  <si>
    <t>R015150</t>
  </si>
  <si>
    <t>907</t>
  </si>
  <si>
    <t>POPLATKY ZA LIKVIDACI ODPADŮ NEKONTAMINOVANÝCH VČETNĚ DOPRAVY NA SKLÁDKU A VEŠKERÉ MANIPULACE- 17 05 08 ŠTĚRK Z KOLEJIŠTĚ (ODPAD PO RECYKLACI)</t>
  </si>
  <si>
    <t>Položku NENACEŇOVAT v rámci výběrového řízení na zhotovení stavby, viz SO 90-90  
15% z objemu vytěženého lože - odpad  
30% ze zbylých 85% - odpad po recyklaci</t>
  </si>
  <si>
    <t>1: Dle technické zprávy, výkresových příloh projektové dokumentace, TKP staveb státních drah a výkazů materiálu projektu a souhrnných částí dokumentace stavby.  
2: (13500m3*2,135t/m3*15%)+(13500m3*2,135t/m3*85%*30%)  
Celkem 11673,113=11 673.113 [B]</t>
  </si>
  <si>
    <t>R015190</t>
  </si>
  <si>
    <t>911</t>
  </si>
  <si>
    <t>POPLATKY ZA LIKVIDACI ODPADŮ NEKONTAMINOVANÝCH VČETNĚ DOPRAVY NA SKLÁDKU A VEŠKERÉ MANIPULACE - 17 02 03 PLASTY Z INTERIÉRŮ REKONSTRUOVANÝCH OBJEKTŮ</t>
  </si>
  <si>
    <t>Položku NENACEŇOVAT v rámci výběrového řízení na zhotovení stavby, viz SO 90-90  
Plastové úhlové vodící vložky</t>
  </si>
  <si>
    <t>1: Dle technické zprávy, výkresových příloh projektové dokumentace, TKP staveb státních drah a výkazů materiálu projektu a souhrnných částí dokumentace stavby.  
2: 2*(5000ks*0,680kg/1000)  
Celkem 6,8=6.800 [B]</t>
  </si>
  <si>
    <t>R015260</t>
  </si>
  <si>
    <t>917</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</si>
  <si>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</si>
  <si>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2*2*(3000/0,6*0,193)/1000  
Celkem 3,86=3.860 [B]</t>
  </si>
  <si>
    <t>Položku NENACEŇOVAT v rámci výběrového řízení na zhotovení stavby, viz SO 90-90  
Kolejnice, upevnění</t>
  </si>
  <si>
    <t>1: Dle technické zprávy, výkresových příloh projektové dokumentace, TKP staveb státních drah a výkazů materiálu projektu a souhrnných částí dokumentace stavby.  
2: 2*((2*0,06t/m*3000m)+(5000ks*4,184kg/1000))  
Celkem 761,84=761.840 [B]</t>
  </si>
  <si>
    <t>Komunikace:</t>
  </si>
  <si>
    <t>512550</t>
  </si>
  <si>
    <t>KOLEJOVÉ LOŽE - ZŘÍZENÍ Z KAMENIVA HRUBÉHO DRCENÉHO (ŠTĚRK)</t>
  </si>
  <si>
    <t>Výměra viz výměrnice v TZ.</t>
  </si>
  <si>
    <t>1: Dle technické zprávy, výkresových příloh projektové dokumentace, TKP staveb státních drah a výkazů materiálu projektu a souhrnných částí dokumentace stavby.  
2: 15288m3-2940m3  
Celkem 12348=12 348.000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</si>
  <si>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</si>
  <si>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</si>
  <si>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</si>
  <si>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Vrchních 200 mm stávajícího KL lze využít jako spodní vrstvu KL (předštěrkování).</t>
  </si>
  <si>
    <t>1: Dle technické zprávy, výkresových příloh projektové dokumentace, TKP staveb státních drah a výkazů materiálu projektu a souhrnných částí dokumentace stavby.  
2: 0,98m3*3000m  
Celkem 2940=2 940.000 [B]</t>
  </si>
  <si>
    <t>513550</t>
  </si>
  <si>
    <t>KOLEJOVÉ LOŽE - DOPLNĚNÍ Z KAMENIVA HRUBÉHO DRCENÉHO (ŠTĚRK)</t>
  </si>
  <si>
    <t>Přesahy SVÚ mimo novou kolej + výběhy podbití 50 m.  
0,5m3/1m  
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</si>
  <si>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2*(60m+30m+2*50m)*0,5m3+(200+100+500)*0,5m3  
Celkem 590=590.000 [B]</t>
  </si>
  <si>
    <t>523362</t>
  </si>
  <si>
    <t>KOLEJ 60 E2, ROZD. "U", BEZSTYKOVÁ, PR. BET. BEZPODKLADNICOVÝ UŽITÝ, UP. PRUŽNÉ</t>
  </si>
  <si>
    <t>1: Dle technické zprávy, výkresových příloh projektové dokumentace, TKP staveb státních drah a výkazů materiálu projektu a souhrnných částí dokumentace stavby.  
2: 2*3000m  
Celkem 6000=6 000.000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</si>
  <si>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</si>
  <si>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52A541</t>
  </si>
  <si>
    <t>KOLEJ 49 E1 REGENEROVANÁ, ROZD. "C", STYKOVANÁ, PR. BET. PODKLADNICOVÝ UŽITÝ, UP. TUHÉ</t>
  </si>
  <si>
    <t>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</si>
  <si>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200m+100m+500m  
Celkem 800=800.000 [B]</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</si>
  <si>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</si>
  <si>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</si>
  <si>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</si>
  <si>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Přesahy SVÚ mimo novou kolej + výběhy podbití 50 m.</t>
  </si>
  <si>
    <t>1: Dle technické zprávy, výkresových příloh projektové dokumentace, TKP staveb státních drah a výkazů materiálu projektu a souhrnných částí dokumentace stavby.  
2: 2*(60m+30m+2*50m)  
Celkem 380=380.000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</si>
  <si>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</si>
  <si>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544311</t>
  </si>
  <si>
    <t>IZOLOVANÝ STYK LEPENÝ STANDARDNÍ DÉLKY (3,4-8,0 M), TEPELNĚ OPRACOVANÝ, TVARU 60 E2 NEBO R 65</t>
  </si>
  <si>
    <t>1: Dle technické zprávy, výkresových příloh projektové dokumentace, TKP staveb státních drah a výkazů materiálu projektu a souhrnných částí dokumentace stavby.  
2: 20ks  
Celkem 20=20.000 [B]</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</si>
  <si>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</si>
  <si>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</si>
  <si>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</si>
  <si>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svary pro vevaření LISů, závěrné svary po 450 m</t>
  </si>
  <si>
    <t>1: Dle technické zprávy, výkresových příloh projektové dokumentace, TKP staveb státních drah a výkazů materiálu projektu a souhrnných částí dokumentace stavby.  
2: 20ks*2+16ks*2  
Celkem 72=72.000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</si>
  <si>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</si>
  <si>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</si>
  <si>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</si>
  <si>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1: Dle technické zprávy, výkresových příloh projektové dokumentace, TKP staveb státních drah a výkazů materiálu projektu a souhrnných částí dokumentace stavby.  
2: 2*(3000m/75m*2ks)  
Celkem 160=160.000 [B]</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</si>
  <si>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</si>
  <si>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</si>
  <si>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</si>
  <si>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Přidružená stavební výroba:</t>
  </si>
  <si>
    <t>75C777</t>
  </si>
  <si>
    <t>INFORMAČNÍ BOD AVV - MONTÁŽ</t>
  </si>
  <si>
    <t>zpětná motnáž původních AVV</t>
  </si>
  <si>
    <t>1: Dle technické zprávy, výkresových příloh projektové dokumentace, TKP staveb státních drah a výkazů materiálu projektu a souhrnných částí dokumentace stavby.  
2: 2ks  
Celkem 2=2.000 [B]</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</si>
  <si>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</si>
  <si>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</si>
  <si>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</si>
  <si>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</si>
  <si>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R75C771.1</t>
  </si>
  <si>
    <t>INFORMAČNÍ BOD AVV - DODÁVKA UPEVŇOVACÍH SOUČÁSTÍ</t>
  </si>
  <si>
    <t>dodávka upevňovacích součástí pro pražec B91 na původní informační bod AVV</t>
  </si>
  <si>
    <t>1. Položka obsahuje:  
– dodávka informačního bodu AVV včetně včetně upevňovací soupravy, potřebného pomocného materiálu a dopravy do staveništního skladu  
2. Položka neobsahuje:  
X  
3. Způsob měření:  
Udává se počet kusů kompletní konstrukce nebo práce.</t>
  </si>
  <si>
    <t>R75C771.2</t>
  </si>
  <si>
    <t>INFORMAČNÍ BOD AVV - AKTUALIZACE (ADRES) DATABÁZE MIB A AKTUALIZACE MAPY TRATĚ V PALUBNÍ ČÁSTI SYSTÉMU AVV</t>
  </si>
  <si>
    <t>1. Položka obsahuje:     
 - veškeré práce obsažené v názvu položky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</si>
  <si>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</si>
  <si>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</si>
  <si>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2*(9m+9m)  
Celkem 36=36.000 [B]</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</si>
  <si>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</si>
  <si>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923931</t>
  </si>
  <si>
    <t>ZAJIŠŤOVACÍ ZNAČKA KONZOLOVÁ (K) NA SLOUPU TRAKČNÍHO STOŽÁRU</t>
  </si>
  <si>
    <t>1: Dle technické zprávy, výkresových příloh projektové dokumentace, TKP staveb státních drah a výkazů materiálu projektu a souhrnných částí dokumentace stavby.  
2: 110ks  
Celkem 110=110.000 [B]</t>
  </si>
  <si>
    <t>1. Položka obsahuje:  
– geodetické zaměření a kontrolu připravenosti pro osazení značky  
– upevnění podpůrné konstrukce na sloup tra 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</si>
  <si>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</si>
  <si>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</si>
  <si>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13500m3  
Celkem 13500=13 500.000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</si>
  <si>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</si>
  <si>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</si>
  <si>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</si>
  <si>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</si>
  <si>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Dle technické zprávy, výkresových příloh projektové dokumentace, TKP staveb státních drah a výkazů materiálu projektu a souhrnných částí dokumentace stavby.  
2: 13500m3*5km  
Celkem 67500=67 500.000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</si>
  <si>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</si>
  <si>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</si>
  <si>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</si>
  <si>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</si>
  <si>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965115</t>
  </si>
  <si>
    <t>DEMONTÁŽ KOLEJE NA BETONOVÝCH PRAŽCÍCH - ODVOZ ROZEBRANÝCH SOUČÁSTÍ NA MONTÁŽNÍ ZÁKLADNU</t>
  </si>
  <si>
    <t>tkm</t>
  </si>
  <si>
    <t>Kolejnice, pražce, upevnění</t>
  </si>
  <si>
    <t>1: Dle technické zprávy, výkresových příloh projektové dokumentace, TKP staveb státních drah a výkazů materiálu projektu a souhrnných částí dokumentace stavby.  
2: 2*(2*3000m*0,06t/m+5000ks*0,304t+5000ks*5,25kg/1000)*5km  
Celkem 19062,5=19 062.500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</si>
  <si>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</si>
  <si>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 xml:space="preserve">  SO 11-10-01.1</t>
  </si>
  <si>
    <t>Bohušovice-Lovosice, následná úprava směrového a výškového uspořádání koleje</t>
  </si>
  <si>
    <t>SO 11-10-01.1</t>
  </si>
  <si>
    <t>542312</t>
  </si>
  <si>
    <t>NÁSLEDNÁ ÚPRAVA SMĚROVÉHO A VÝŠKOVÉHO USPOŘÁDÁNÍ KOLEJE - PRAŽCE BETONOVÉ</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</si>
  <si>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</si>
  <si>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D.2.1.1.1</t>
  </si>
  <si>
    <t>Kolejový spodek</t>
  </si>
  <si>
    <t xml:space="preserve">  SO 11-11-01</t>
  </si>
  <si>
    <t>Bohušovice-Lovosice, železniční spodek</t>
  </si>
  <si>
    <t>SO 11-11-01</t>
  </si>
  <si>
    <t>"1: Dle technické zprávy, výkresových příloh projektové dokumentace, TKP staveb státních drah a výkazů materiálu projektu a souhrnných částí dokumentace stavby.  
2: 1kpl "  
Celkem 1 = 1,000 [B]  
Celkem 1=1.000 [A]</t>
  </si>
  <si>
    <t>Položku NENACEŇOVAT v rámci výběrového řízení na zhotovení stavby, viz SO 90-90  
Výměra viz výměrnice v TZ. (Odkopávky a prokopávky obecné + Odkop pro spodní stavbu železnic + Hloubení rýh pro trativody)   
+ odkop pro trativodní šachty + vsakovací jímky (DN1500 + DN800) + horské vpusti + příčné přechody pod kolejí + hlavní kabelová trasa mimo stezky a nástupiště + odpad po pročištění příkopů  
+ vrty pro štěrkové piloty  
+ odkop po odsunutí nástupiště Lukavec o 20 m a + odkop 200 m žel. spodku km 492,400 - 492,800 (přidáno dodatčně)</t>
  </si>
  <si>
    <t>"1: Dle technické zprávy, výkresových příloh projektové dokumentace, TKP staveb státních drah a výkazů materiálu projektu a souhrnných částí dokumentace stavby.  
2: ((1355m3+6348m3+1228m3)+(48ks*2m3+4ks*1,5m3+5ks*25m3+2ks*10m3+2ks*5m3)+(191m+0,7m*1,0m)+(80m*0,7m*1,2m)+(0,5m3*115m)+(2*1850m*(4m+2m)*(3,14*0,3*0,3)*2,5ks/m)+(2*7m2*20m+200m*4m2))*2,1t/m3 "  
Celkem 55164,27 = 55164,270 [B]  
Celkem 55164,27=55 164.270 [A]</t>
  </si>
  <si>
    <t>Položku NENACEŇOVAT v rámci výběrového řízení na zhotovení stavby, viz SO 90-90  
Vybourání příkopů TZZ4a + podkladní beton.  
Šachty betonové DN1500, šachty betonové trativodní DN400.  
Rezerva 3t/1km trati.</t>
  </si>
  <si>
    <t>"1: Dle technické zprávy, výkresových příloh projektové dokumentace, TKP staveb státních drah a výkazů materiálu projektu a souhrnných částí dokumentace stavby.  
2: (0,16m2*971m*2,5t/m3)+(2*5ks*2,015t)+(10*3ks*0,455t)*+3km*3t "  
Celkem 531,4 = 531,400 [B]  
Celkem 531,4=531.400 [A]</t>
  </si>
  <si>
    <t>R015170</t>
  </si>
  <si>
    <t>909</t>
  </si>
  <si>
    <t>POPLATKY ZA LIKVIDACI ODPADŮ NEKONTAMINOVANÝCH VČETNĚ DOPRAVY NA SKLÁDKU A VEŠKERÉ MANIPULACE- 17 02 01 DŘEVO PO STAVEBNÍM POUŽITÍ, Z DEMOLIC</t>
  </si>
  <si>
    <t>"1: Dle technické zprávy, výkresových příloh projektové dokumentace, TKP staveb státních drah a výkazů materiálu projektu a souhrnných částí dokumentace stavby.  
2: 1850m*1,5m*0,1m*0,8t/m3 "  
Celkem 222 = 222,000 [B]  
Celkem 222=222.000 [A]</t>
  </si>
  <si>
    <t>Položku NENACEŇOVAT v rámci výběrového řízení na zhotovení stavby, viz SO 90-90  
Trativodní trubky</t>
  </si>
  <si>
    <t>"1: Dle technické zprávy, výkresových příloh projektové dokumentace, TKP staveb státních drah a výkazů materiálu projektu a souhrnných částí dokumentace stavby.  
2: 1500m*0,8kg/m/1000 "  
Celkem 1,2 = 1,200 [B]  
Celkem 1,2=1.200 [A]</t>
  </si>
  <si>
    <t>Položku NENACEŇOVAT v rámci výběrového řízení na zhotovení stavby, viz SO 90-90  
HEB 140 z provizorního pažení + táhla a štětovnice</t>
  </si>
  <si>
    <t>"1: Dle technické zprávy, výkresových příloh projektové dokumentace, TKP staveb státních drah a výkazů materiálu projektu a souhrnných částí dokumentace stavby.  
2: (((((500m+550m)/1,5m)+1ks)*1m+((1200m/1,5m)+1ks)*1m)*35kg/m/1000)+(401ks*15kg/1000)+(1200m*75kg/m/1000) "  
Celkem 148,585 = 148,585 [B]  
Celkem 148,585=148.585 [A]</t>
  </si>
  <si>
    <t>Zemní práce:</t>
  </si>
  <si>
    <t>11328</t>
  </si>
  <si>
    <t>ODSTRANĚNÍ PŘÍKOPŮ, ŽLABŮ A RIGOLŮ Z PŘÍKOPOVÝCH TVÁRNIC</t>
  </si>
  <si>
    <t>Odstranění stávajících příkopů v místech zřozování nových příkopů. TZZ4a + podkladní beton</t>
  </si>
  <si>
    <t>"1: Dle technické zprávy, výkresových příloh projektové dokumentace, TKP staveb státních drah a výkazů materiálu projektu a souhrnných částí dokumentace stavby.  
2: 0,5m*(210+202+120+210+195) "  
Celkem 468,5 = 468,500 [B]  
Celkem 468,5=468.500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</si>
  <si>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</si>
  <si>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</si>
  <si>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</si>
  <si>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"1: Dle technické zprávy, výkresových příloh projektové dokumentace, TKP staveb státních drah a výkazů materiálu projektu a souhrnných částí dokumentace stavby.  
2: 12hod*30 "  
Celkem 360 = 360,000 [B]  
Celkem 360=360.000 [A]</t>
  </si>
  <si>
    <t>Položka čerpání vody na povrchu zahrnuje i potrubí, pohotovost záložní čerpací soupravy a zřízení čerpací jímky. Součástí položky je také následná demontáž a likvidace těchto zařízení</t>
  </si>
  <si>
    <t>12273</t>
  </si>
  <si>
    <t>ODKOPÁVKY A PROKOPÁVKY OBECNÉ TŘ. I</t>
  </si>
  <si>
    <t>Odkopy pro nové příkopy  
+ odpop po odsunutí nástupiště v Lukavci v délce 20 m</t>
  </si>
  <si>
    <t>"1: Dle technické zprávy, výkresových příloh projektové dokumentace, TKP staveb státních drah a výkazů materiálu projektu a souhrnných částí dokumentace stavby.  
2: 1355m3+(20m*7m2*2) "  
Celkem 1635 = 1635,000 [B]  
Celkem 1635=1 635.000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</si>
  <si>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</si>
  <si>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t>
  </si>
  <si>
    <t>ODKOP PRO SPOD STAVBU SILNIC A ŽELEZNIC TŘ. I</t>
  </si>
  <si>
    <t>Odkop kčních vrstev, svahových stupňů  
+ odkop 200 m žel. spodku km 492,400 - 492,800 (přidáno dodatčně)</t>
  </si>
  <si>
    <t>"1: Dle technické zprávy, výkresových příloh projektové dokumentace, TKP staveb státních drah a výkazů materiálu projektu a souhrnných částí dokumentace stavby.  
2: 6348m3+200m*4m2 "  
Celkem 7148 = 7148,000 [B]  
Celkem 7148=7 148.000 [A]</t>
  </si>
  <si>
    <t>12933</t>
  </si>
  <si>
    <t>ČIŠTĚNÍ PŘÍKOPŮ OD NÁNOSU PŘES 0,50M3/M</t>
  </si>
  <si>
    <t>Od km 492,425 do km 492,540 vpravo</t>
  </si>
  <si>
    <t>"1: Dle technické zprávy, výkresových příloh projektové dokumentace, TKP staveb státních drah a výkazů materiálu projektu a souhrnných částí dokumentace stavby.  
2: 115m "  
Celkem 115 = 115,000 [B]  
Celkem 115=115.000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</si>
  <si>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</si>
  <si>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13173</t>
  </si>
  <si>
    <t>HLOUBENÍ JAM ZAPAŽ I NEPAŽ TŘ. I</t>
  </si>
  <si>
    <t>Pro trativodní šachty, trativodní výustě, vsakovací jímky (DN1500 a DN800) a horské vpusti.</t>
  </si>
  <si>
    <t>"1: Dle technické zprávy, výkresových příloh projektové dokumentace, TKP staveb státních drah a výkazů materiálu projektu a souhrnných částí dokumentace stavby.  
2: 48ks*2m3+4ks*1,5m3+5ks*25m3+2ks*10m3+2ks*5m3 "  
Celkem 257 = 257,000 [B]  
Celkem 257=257.000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</si>
  <si>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</si>
  <si>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</si>
  <si>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</si>
  <si>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Rýhy pro hlavní kabelovou trasu vedenou mimo stezku.</t>
  </si>
  <si>
    <t>"1: Dle technické zprávy, výkresových příloh projektové dokumentace, TKP staveb státních drah a výkazů materiálu projektu a souhrnných částí dokumentace stavby.  
2: 191m+0,7m*1,0m "  
Celkem 191,7 = 191,700 [B]  
Celkem 191,7=191.700 [A]</t>
  </si>
  <si>
    <t>Zásyp příčných přechodů trativodů pod kolejemi</t>
  </si>
  <si>
    <t>"1: Dle technické zprávy, výkresových příloh projektové dokumentace, TKP staveb státních drah a výkazů materiálu projektu a souhrnných částí dokumentace stavby.  
2: 80m*0,7m*1,0m "  
Celkem 56 = 56,000 [B]  
Celkem 56=56.000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</si>
  <si>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</si>
  <si>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</si>
  <si>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</si>
  <si>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 odkop 200 m žel. spodku km 492,400 - 492,800 (přidáno dodatčně)</t>
  </si>
  <si>
    <t>"1: Dle technické zprávy, výkresových příloh projektové dokumentace, TKP staveb státních drah a výkazů materiálu projektu a souhrnných částí dokumentace stavby.  
2: 36449m2+12m*200m "  
Celkem 38849 = 38849,000 [B]  
Celkem 38849=38 849.000 [A]</t>
  </si>
  <si>
    <t>položka zahrnuje úpravu pláně včetně vyrovnání výškových rozdílů. Míru zhutnění určuje  
projekt.</t>
  </si>
  <si>
    <t>Základy:</t>
  </si>
  <si>
    <t>21197</t>
  </si>
  <si>
    <t>OPLÁŠTĚNÍ ODVODŇOVACÍCH ŽEBER Z GEOTEXTILIE</t>
  </si>
  <si>
    <t>Výměra viz výměrnice v TZ.  
+30% na přesahy a prořezy</t>
  </si>
  <si>
    <t>"1: Dle technické zprávy, výkresových příloh projektové dokumentace, TKP staveb státních drah a výkazů materiálu projektu a souhrnných částí dokumentace stavby.  
2: 4102m2*130% "  
Celkem 5332,6 = 5332,600 [B]  
Celkem 5332,6=5 332.600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</si>
  <si>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</si>
  <si>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</si>
  <si>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</si>
  <si>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Včetně zásypu štěrkem fr. 16/32.</t>
  </si>
  <si>
    <t>"1: Dle technické zprávy, výkresových příloh projektové dokumentace, TKP staveb státních drah a výkazů materiálu projektu a souhrnných částí dokumentace stavby.  
2: 143,5m*2+37,3m+57,3m+290,5m*2+150m*2+62m*2 "  
Celkem 1386,6 = 1386,600 [B]  
Celkem 1386,6=1 386.600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</si>
  <si>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</si>
  <si>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22452</t>
  </si>
  <si>
    <t>PILOTY Z KAMENIVA DRCENÉHO</t>
  </si>
  <si>
    <t>Výplňové vrstvy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  
Mínus objem kameniva získaného recyklací stávajícího kolejového lože.</t>
  </si>
  <si>
    <t>"1: Dle technické zprávy, výkresových příloh projektové dokumentace, TKP staveb státních drah a výkazů materiálu projektu a souhrnných částí dokumentace stavby.  
2: (2*1850m*(4m+2m)*(3,14*0,3*0,3)*1.63ks/m)-5093m3 "  
Celkem 5133,164 = 5133,164 [B]  
Celkem 5133,164=5 133.164 [A]</t>
  </si>
  <si>
    <t>položka zahrnuje zahrnuje dodávku kameniva předepsané frakce, včetně mimostaveništní a vnitrostaveništní dopravy, výplň piloty se zhutněním  
není-li v zadávací dokumentaci uvedeno jinak, jedná se o nakupovaný materiál nezahrnuje vrty</t>
  </si>
  <si>
    <t>22695</t>
  </si>
  <si>
    <t>VÝDŘEVA ZÁPOROVÉHO PAŽENÍ DOČASNÁ (KUBATURA)</t>
  </si>
  <si>
    <t>"1: Dle technické zprávy, výkresových příloh projektové dokumentace, TKP staveb státních drah a výkazů materiálu projektu a souhrnných částí dokumentace stavby.  
2: (500m+1200m+550m)*1,2m*0,1m "  
Celkem 277,5 = 277,500 [B]  
Celkem 277,5=277.500 [A]</t>
  </si>
  <si>
    <t>položka zahrnuje osazení pažin bez ohledu na druh, jejich opotřebení a jejich odstranění</t>
  </si>
  <si>
    <t>264728</t>
  </si>
  <si>
    <t>VRTY PRO PILOTY TŘ I A II D DO 600MM</t>
  </si>
  <si>
    <t>Vrtání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t>
  </si>
  <si>
    <t>"1: Dle technické zprávy, výkresových příloh projektové dokumentace, TKP staveb státních drah a výkazů materiálu projektu a souhrnných částí dokumentace stavby.  
2: 2*1850m*(4m+2m)*1.63ks/m*90% "  
Celkem 32567,4 = 32567,400 [B]  
Celkem 32567,4=32 567.400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</si>
  <si>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</si>
  <si>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264828</t>
  </si>
  <si>
    <t>VRTY PRO PILOTY TŘ III A IV D DO 600MM</t>
  </si>
  <si>
    <t>"1: Dle technické zprávy, výkresových příloh projektové dokumentace, TKP staveb státních drah a výkazů materiálu projektu a souhrnných částí dokumentace stavby.  
2: 2*1850m*(4m+2m)*1.63ks/m*10% "  
Celkem 3618,6 = 3618,600 [B]  
Celkem 3618,6=3 618.600 [A]</t>
  </si>
  <si>
    <t>285364</t>
  </si>
  <si>
    <t>KOTVENÍ NA POVRCHU Z BETONÁŘSKÉ VÝZTUŽE DL. DO 6M</t>
  </si>
  <si>
    <t>Kotvení záporového pažení pod kolejovým ložem koleje č. 2, vč.  převázky U160 a úpalku štětovnice dl. 4,0 m pro zakotvení. vč. odstranění</t>
  </si>
  <si>
    <t>"1: Dle technické zprávy, výkresových příloh projektové dokumentace, TKP staveb státních drah a výkazů materiálu projektu a souhrnných částí dokumentace stavby.  
2: ((1200m/3m)+1ks) "  
Celkem 401 = 401,000 [B]  
Celkem 401=401.000 [A]</t>
  </si>
  <si>
    <t>položka zahrnuje dodávku předepsané kotvy, případně její protikorozní úpravu, její osazení do vrtu, zainjektování a napnutí, případně opěrné desky  
nezahrnuje vrty</t>
  </si>
  <si>
    <t>R212645</t>
  </si>
  <si>
    <t>PŘÍČNÉ PŘECHODY KOMPL Z TRUB Z PLAST HM DN DO 200MM, RÝHA TŘ I, OBETONOVÁNÍ POTRUBÍ</t>
  </si>
  <si>
    <t>Příčné přechody pod kolejemi a svody potrubí do vsakovacíh šachte</t>
  </si>
  <si>
    <t>"1: Dle technické zprávy, výkresových příloh projektové dokumentace, TKP staveb státních drah a výkazů materiálu projektu a souhrnných částí dokumentace stavby.  
2: 80m "  
Celkem 80 = 80,000 [B]  
Celkem 80=80.000 [A]</t>
  </si>
  <si>
    <t>Položka platí pro kompletní konstrukce příčných přechodů a zahrnuje zejména:  
- výkop rýhy předepsaného tvaru v dané třídě těžitelnosti, výplň, zásyp trativodu včetně dopravy, uložení přebytečného materiálu, dodávky předepsaného materiálu pro výplň a zásyp, obetonování trub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</si>
  <si>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R22452</t>
  </si>
  <si>
    <t>PILOTY Z KAMENIVA DRCENÉHO RECYKLOVANÉHO VČETNĚ MANIPULACE A DOPRAVY Z MÍSTA RECYKLACE NA MÍSTO URČENÍ</t>
  </si>
  <si>
    <t>70% vyzískaného kolejového lože určeno pro recyklaci, z toho 2 940 m3 zpětně do KL a 5 093 m3 pro předrcení na frakci 8-32 mm.</t>
  </si>
  <si>
    <t>"1: Dle technické zprávy, výkresových příloh projektové dokumentace, TKP staveb státních drah a výkazů materiálu projektu a souhrnných částí dokumentace stavby.  
2: 5093m3 "  
Celkem 5093 = 5093,000 [B]  
Celkem 5093=5 093.000 [A]</t>
  </si>
  <si>
    <t>R22694</t>
  </si>
  <si>
    <t>ZÁPOROVÉ PAŽENÍ Z KOVU DOČASNÉ</t>
  </si>
  <si>
    <t>zaberanění zápor HEB 140 mezi kolejemi, s předvrtáním a uložením do betonové zálivky - beranící hlava i vrták na rameni rypadla, práce z prostoru  kolejí (bez trakčního vedení). Po skončení prací na obou kolejích odstranění zápor min. 0,8 m pod TK</t>
  </si>
  <si>
    <t>"1: Dle technické zprávy, výkresových příloh projektové dokumentace, TKP staveb státních drah a výkazů materiálu projektu a souhrnných částí dokumentace stavby.  
2: ((((500m+550m)/1,5m)+1ks)*3m+((1200m/1,5m)+1ks)*4m)*35kg/m/1000 "  
Celkem 185,745 = 185,745 [B]  
Celkem 185,745=185.745 [A]</t>
  </si>
  <si>
    <t>položka zahrnuje opotřebení ocelových zápor, jejich osazení do připravených vrtů včetně zabetonování konců a obsypu, případně jejich zaberanění a jejich odstranění. Ocelová převázka se započítá do výsledné hmotnosti.</t>
  </si>
  <si>
    <t>Vodorovné konstrukce:</t>
  </si>
  <si>
    <t>46451</t>
  </si>
  <si>
    <t>POHOZ DNA A SVAHŮ Z LOMOVÉHO KAMENE</t>
  </si>
  <si>
    <t>Odrazné kameny ve vsakovacích jímkách</t>
  </si>
  <si>
    <t>"1: Dle technické zprávy, výkresových příloh projektové dokumentace, TKP staveb státních drah a výkazů materiálu projektu a souhrnných částí dokumentace stavby.  
2: 5ks*1m*3,14*0,75*0,75+2ks*1m*3,14*0,4m*0,4m "  
Celkem 9,836 = 9,836 [B]  
Celkem 9,836=9.836 [A]</t>
  </si>
  <si>
    <t>položka zahrnuje dodávku předepsaného kamene, mimostaveništní a vnitrostaveništní dopravu a jeho uložení  
není-li v zadávací dokumentaci uvedeno jinak, jedná se o nakupovaný materiál</t>
  </si>
  <si>
    <t>465512</t>
  </si>
  <si>
    <t>DLAŽBY Z LOMOVÉHO KAMENE NA MC</t>
  </si>
  <si>
    <t>Vyústění trativodů na terén/ do příkopů</t>
  </si>
  <si>
    <t>"1: Dle technické zprávy, výkresových příloh projektové dokumentace, TKP staveb státních drah a výkazů materiálu projektu a souhrnných částí dokumentace stavby.  
2: (1,3m2+2,5m2+2ks*3,35m2)*0,25m "  
Celkem 2,625 = 2,625 [B]  
Celkem 2,625=2.625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</si>
  <si>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</si>
  <si>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501101</t>
  </si>
  <si>
    <t>ZŘÍZENÍ KONSTRUKČNÍ VRSTVY TĚLESA ŽELEZNIČNÍHO SPODKU ZE ŠTĚRKODRTI NOVÉ</t>
  </si>
  <si>
    <t>Výměra viz výměrnice v TZ.  
Štěrkodrť fr. 0/32.  
Štěrkodrť fr. 0/63.  
+ 200 m žel. spodku ŠD fr. 0/63 km 492,400 - 492,800 (přidáno dodatčně)</t>
  </si>
  <si>
    <t>"1: Dle technické zprávy, výkresových příloh projektové dokumentace, TKP staveb státních drah a výkazů materiálu projektu a souhrnných částí dokumentace stavby.  
2: 793m3+9058m3+(200m*12m*0,3m) "  
Celkem 10571 = 10571,000 [B]  
Celkem 10571=10 571.000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</si>
  <si>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</si>
  <si>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</si>
  <si>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</si>
  <si>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Výměra viz výměrnice v TZ.  
Štěrkodrť fr. 0/90 mm.  
Včetně zásypů svahových stupňů.</t>
  </si>
  <si>
    <t>"1: Dle technické zprávy, výkresových příloh projektové dokumentace, TKP staveb státních drah a výkazů materiálu projektu a souhrnných částí dokumentace stavby.  
2: 5796m3 "  
Celkem 5796 = 5796,000 [B]  
Celkem 5796=5 796.000 [A]</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</si>
  <si>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 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</si>
  <si>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</si>
  <si>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</si>
  <si>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Most ev. km 489,960 a 2x přejezdy</t>
  </si>
  <si>
    <t>"1: Dle technické zprávy, výkresových příloh projektové dokumentace, TKP staveb státních drah a výkazů materiálu projektu a souhrnných částí dokumentace stavby.  
2: (2*13m+29m+29m)*0,3m*9,5m "  
Celkem 239,4 = 239,400 [B]  
Celkem 239,4=239.400 [A]</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</si>
  <si>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</si>
  <si>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502942</t>
  </si>
  <si>
    <t>ZŘÍZENÍ KONSTRUKČNÍ VRSTVY TĚLESA ŽELEZNIČNÍHO SPODKU Z GEOMŘÍŽKY</t>
  </si>
  <si>
    <t>"1: Dle technické zprávy, výkresových příloh projektové dokumentace, TKP staveb státních drah a výkazů materiálu projektu a souhrnných částí dokumentace stavby.  
2: 30830m2*130% "  
Celkem 40079 = 40079,000 [B]  
Celkem 40079=40 079.000 [A]</t>
  </si>
  <si>
    <t>1. Položka obsahuje:  
– nákup a dodání geosyntetika v požadované kvalitě  
– očištění a urovnání podkladu  
– uložení geosyntetika dle předepsaného technologického předpisu  
– zřízení konstru 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</si>
  <si>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"1: Dle technické zprávy, výkresových příloh projektové dokumentace, TKP staveb státních drah a výkazů materiálu projektu a souhrnných částí dokumentace stavby.  
2: 75m "  
Celkem 75 = 75,000 [B]  
Celkem 75=75.000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</si>
  <si>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</si>
  <si>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711311</t>
  </si>
  <si>
    <t>IZOLACE PODZEMNÍCH OBJEKTŮ PROTI ZEMNÍ VLHKOSTI ASFALTOVÝMI NÁTĚRY</t>
  </si>
  <si>
    <t>5x vsakovací jímka DN1500 + 2x vsakovací jímka DN800 + 2x horská vpust  
3x asfaltový nátěr</t>
  </si>
  <si>
    <t>"1: Dle technické zprávy, výkresových příloh projektové dokumentace, TKP staveb státních drah a výkazů materiálu projektu a souhrnných částí dokumentace stavby.  
2: 3*(5ks*3,14*0,9m*5m+2ks*3,14*0,5m*5m+2ks*(2*1,7m*1m+2*1,7m*1,5m)) "  
Celkem 310,05 = 310,050 [B]  
Celkem 310,05=310.050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</si>
  <si>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</si>
  <si>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Potrubí:</t>
  </si>
  <si>
    <t>89416</t>
  </si>
  <si>
    <t>ŠACHTY KANALIZAČ Z BETON DÍLCŮ NA POTRUBÍ DN DO 800MM</t>
  </si>
  <si>
    <t>Vsakovací jímky</t>
  </si>
  <si>
    <t>"1: Dle technické zprávy, výkresových příloh projektové dokumentace, TKP staveb státních drah a výkazů materiálu projektu a souhrnných částí dokumentace stavby.  
2: 2ks "  
Celkem 2 = 2,000 [B]  
Celkem 2=2.000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</si>
  <si>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</si>
  <si>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</si>
  <si>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</si>
  <si>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"1: Dle technické zprávy, výkresových příloh projektové dokumentace, TKP staveb státních drah a výkazů materiálu projektu a souhrnných částí dokumentace stavby.  
2: 5ks "  
Celkem 5 = 5,000 [B]  
Celkem 5=5.000 [A]</t>
  </si>
  <si>
    <t>894846</t>
  </si>
  <si>
    <t>ŠACHTY KANALIZAČNÍ PLASTOVÉ D 400MM</t>
  </si>
  <si>
    <t>Včetně zásypu šachty nenamrzavým propustným materiálem</t>
  </si>
  <si>
    <t>"1: Dle technické zprávy, výkresových příloh projektové dokumentace, TKP staveb státních drah a výkazů materiálu projektu a souhrnných částí dokumentace stavby.  
2: 48ks "  
Celkem 48 = 48,000 [B]  
Celkem 48=48.000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</si>
  <si>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</si>
  <si>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</si>
  <si>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</si>
  <si>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2x v  km 490,545 + 2x v km 491,475</t>
  </si>
  <si>
    <t>"1: Dle technické zprávy, výkresových příloh projektové dokumentace, TKP staveb státních drah a výkazů materiálu projektu a souhrnných částí dokumentace stavby.  
2: 4ks "  
Celkem 4 = 4,000 [B]  
Celkem 4=4.000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</si>
  <si>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</si>
  <si>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89722</t>
  </si>
  <si>
    <t>VPUSŤ KANALIZAČNÍ HORSKÁ KOMPLETNÍ Z BETON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</si>
  <si>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</si>
  <si>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89945</t>
  </si>
  <si>
    <t>VÝŘEZ, VÝSEK, ÚTES NA POTRUBÍ DN DO 300MM</t>
  </si>
  <si>
    <t>Do skruží betonových vsakovacích jímek</t>
  </si>
  <si>
    <t>"1: Dle technické zprávy, výkresových příloh projektové dokumentace, TKP staveb státních drah a výkazů materiálu projektu a souhrnných částí dokumentace stavby.  
2: 7ks "  
Celkem 7 = 7,000 [B]  
Celkem 7=7.000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</si>
  <si>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</si>
  <si>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899523</t>
  </si>
  <si>
    <t>OBETONOVÁNÍ POTRUBÍ Z PROSTÉHO BETONU DO C16/20</t>
  </si>
  <si>
    <t>Obetonování chrániček</t>
  </si>
  <si>
    <t>"1: Dle technické zprávy, výkresových příloh projektové dokumentace, TKP staveb státních drah a výkazů materiálu projektu a souhrnných částí dokumentace stavby.  
2: 8,5m3 "  
Celkem 8,5 = 8,500 [B]  
Celkem 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</si>
  <si>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</si>
  <si>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935212</t>
  </si>
  <si>
    <t>PŘÍKOPOVÉ ŽLABY Z BETON TVÁRNIC ŠÍŘ DO 600MM DO BETONU TL 100MM</t>
  </si>
  <si>
    <t>"1: Dle technické zprávy, výkresových příloh projektové dokumentace, TKP staveb státních drah a výkazů materiálu projektu a souhrnných částí dokumentace stavby.  
2: 210m+202m+120m+255m+225m+60m+35m "  
Celkem 1107 = 1107,000 [B]  
Celkem 1107=1 107.000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</si>
  <si>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</si>
  <si>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</si>
  <si>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</si>
  <si>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"1: Dle technické zprávy, výkresových příloh projektové dokumentace, TKP staveb státních drah a výkazů materiálu projektu a souhrnných částí dokumentace stavby.  
2: 205m "  
Celkem 205 = 205,000 [B]  
Celkem 205=205.000 [A]</t>
  </si>
  <si>
    <t>96616</t>
  </si>
  <si>
    <t>BOURÁNÍ KONSTRUKCÍ ZE ŽELEZOBETONU</t>
  </si>
  <si>
    <t>3 t na 1 km trati</t>
  </si>
  <si>
    <t>"1: Dle technické zprávy, výkresových příloh projektové dokumentace, TKP staveb státních drah a výkazů materiálu projektu a souhrnných částí dokumentace stavby.  
2: 3t/2,5t/m3 "  
Celkem 1,2 = 1,200 [B]  
Celkem 1,2=1.200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</si>
  <si>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</si>
  <si>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11-11-01.1</t>
  </si>
  <si>
    <t>Bohušovice-Lovosice, železniční spodek, ZOV</t>
  </si>
  <si>
    <t>SO 11-11-01.1</t>
  </si>
  <si>
    <t>OSTATNÍ POŽADAVKY - VYPRACOVÁNÍ DOKUMENTACE</t>
  </si>
  <si>
    <t>část ZOV - provedení zdokumentování stavu komunikací užívaných stavbou před zahájením stavby a po jejím ukončení, zpracování a projednání dokumentace DIO.</t>
  </si>
  <si>
    <t>1: Dle technické zprávy, výkresových příloh projektové dokumentace, TKP staveb státních drah a výkazů materiálu projektu a souhrnných částí dokumentace stavby.  
2: 2  
Celkem 2=2.000 [B]</t>
  </si>
  <si>
    <t>R02990</t>
  </si>
  <si>
    <t>OSTATNÍ POŽADAVKY - INFORMAČNÍ TABULE</t>
  </si>
  <si>
    <t>část ZOV - Provizorní informační systém v průběhu stavebních postupů (informační a směrovací tabulky apod.), včetně materiálu. V ceně jsou započteny veškeré práce, dodávky, manipulace a přesuny, pomocné konstrukce a činnosti nezbytné k dané činnosti.</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</si>
  <si>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</si>
  <si>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R03110</t>
  </si>
  <si>
    <t>ZAŘÍZENÍ STAVENIŠTĚ - KANCELÁŘSKÝ KONTEJNER - VYBAVENÍ, DOPRAVA, PRONÁJEM, ÚDRŽBA</t>
  </si>
  <si>
    <t>MĚS</t>
  </si>
  <si>
    <t>část ZOV - kontejner pro kanceláře - vybavení, doprava, pronájem, údržba</t>
  </si>
  <si>
    <t>1: Dle technické zprávy, výkresových příloh projektové dokumentace, TKP staveb státních drah a výkazů materiálu projektu a souhrnných částí dokumentace stavby.  
2: 5ks*10  
Celkem 50=50.000 [B]</t>
  </si>
  <si>
    <t>zahrnuje objednatelem povolené náklady na pořízení (event. pronájem), provozování, udržování a likvidaci zhotovitelova zařízení</t>
  </si>
  <si>
    <t>Položku NENACEŇOVAT v rámci výběrového řízení na zhotovení stavby, viz SO 90-90  
část ZOV</t>
  </si>
  <si>
    <t>1: Dle technické zprávy, výkresových příloh projektové dokumentace, TKP staveb státních drah a výkazů materiálu projektu a souhrnných částí dokumentace stavby.  
2: 1890m3*2,1t/m3  
Celkem 3969=3 969.000 [B]</t>
  </si>
  <si>
    <t>R015130</t>
  </si>
  <si>
    <t>905</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</si>
  <si>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</si>
  <si>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((20300m+25200m+16800m)*10%+(2000m+10400m+9100m))*0,05m  
Celkem 1386,5=1 386.500 [B]</t>
  </si>
  <si>
    <t>1: Dle technické zprávy, výkresových příloh projektové dokumentace, TKP staveb státních drah a výkazů materiálu projektu a souhrnných částí dokumentace stavby.  
2: 2722m3*2,4t/m3  
Celkem 6532,8=6 532.800 [B]</t>
  </si>
  <si>
    <t>Položku NENACEŇOVAT v rámci výběrového řízení na zhotovení stavby, viz SO 90-90  
část ZOV  
100m2=1m3 štěpky = 0,7t</t>
  </si>
  <si>
    <t>1: Dle technické zprávy, výkresových příloh projektové dokumentace, TKP staveb státních drah a výkazů materiálu projektu a souhrnných částí dokumentace stavby.  
2: 150m2/100*0,7t/m3  
Celkem 1,05=1.050 [B]</t>
  </si>
  <si>
    <t>11120</t>
  </si>
  <si>
    <t>ODSTRANĚNÍ KŘOVIN</t>
  </si>
  <si>
    <t>část ZOV</t>
  </si>
  <si>
    <t>1: Dle technické zprávy, výkresových příloh projektové dokumentace, TKP staveb státních drah a výkazů materiálu projektu a souhrnných částí dokumentace stavby.  
2: 150m2  
Celkem 150=150.000 [B]</t>
  </si>
  <si>
    <t>odstranění křovin a stromů do průměru 100 mm doprava dřevin bez ohledu na vzdálenost  
spálení na hromadách nebo štěpkování</t>
  </si>
  <si>
    <t>11313</t>
  </si>
  <si>
    <t>ODSTRANĚNÍ KRYTU ZPEVNĚNÝCH PLOCH S ASFALTOVÝM POJIVEM</t>
  </si>
  <si>
    <t>část ZOV - odstranění vozovkových vrstev v tl. 50 mm</t>
  </si>
  <si>
    <t>1: Dle technické zprávy, výkresových příloh projektové dokumentace, TKP staveb státních drah a výkazů materiálu projektu a souhrnných částí dokumentace stavby.  
2: (20300m2+25200m2+16800m2)*10%*0,05m+(2000m2+10400m2+9100m2)*0,05m  
Celkem 1386,5=1 386.500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</si>
  <si>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</si>
  <si>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</si>
  <si>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</si>
  <si>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část ZOV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</si>
  <si>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(4470m2+8130m2)*(0,22m+0,15m)  
Celkem 4662=4 662.000 [B]</t>
  </si>
  <si>
    <t>121104</t>
  </si>
  <si>
    <t>SEJMUTÍ ORNICE NEBO LESNÍ PŮDY S ODVOZEM DO 5KM</t>
  </si>
  <si>
    <t>Dle Zemědělské přílohy</t>
  </si>
  <si>
    <t>1: Dle technické zprávy, výkresových příloh projektové dokumentace, TKP staveb státních drah a výkazů materiálu projektu a souhrnných částí dokumentace stavby.  
2: 1100m3  
Celkem 1100=1 100.000 [B]</t>
  </si>
  <si>
    <t>položka zahrnuje sejmutí ornice bez ohledu na tloušťku vrstvy a její vodorovnou dopravu nezahrnuje uložení na trvalou skládku</t>
  </si>
  <si>
    <t>12190</t>
  </si>
  <si>
    <t>PŘEVRSTVENÍ ORNICE</t>
  </si>
  <si>
    <t>položka zahrnuje převrstvení ornice na skládce</t>
  </si>
  <si>
    <t>18235</t>
  </si>
  <si>
    <t>ROZPROSTŘENÍ ORNICE V ROVINĚ V TL DO 0,50M</t>
  </si>
  <si>
    <t>1: Dle technické zprávy, výkresových příloh projektové dokumentace, TKP staveb státních drah a výkazů materiálu projektu a souhrnných částí dokumentace stavby.  
2: 2913m2  
Celkem 2913=2 913.000 [B]</t>
  </si>
  <si>
    <t>položka zahrnuje:  
nutné přemístění ornice z dočasných skládek vzdálených do 50m rozprostření ornice v předepsané tloušťce v rovině a ve svahu do 1:5</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</si>
  <si>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</si>
  <si>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</si>
  <si>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</si>
  <si>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R21361</t>
  </si>
  <si>
    <t>VOZOVKOVÉ VRSTVY Z GEOTEXTILIE - MONTÁŽ, DEMONTÁŽ, DOPRAVA, POPLATKY ZA SKLÁDKU</t>
  </si>
  <si>
    <t>1: Dle technické zprávy, výkresových příloh projektové dokumentace, TKP staveb státních drah a výkazů materiálu projektu a souhrnných částí dokumentace stavby.  
2: 4470m2+8130m2  
Celkem 12600=12 600.000 [B]</t>
  </si>
  <si>
    <t>Položka zahrnuje:  
- dodávku předepsané geotextilie (včetně nutných přesahů) pro drenážní vrstvu, včetně mimostaveništní a vnitrostaveništní dopravy  
- provedení drenážní vrstvy předepsaných rozměrů a předepsaného tvaru</t>
  </si>
  <si>
    <t>56330</t>
  </si>
  <si>
    <t>VOZOVKOVÉ VRSTVY ZE ŠTĚRKODRTI</t>
  </si>
  <si>
    <t>část ZOV - vrstva pod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</si>
  <si>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(4470m2+8130m2)*0,15m  
Celkem 1890=1 890.000 [B]</t>
  </si>
  <si>
    <t>- dodání kameniva předepsané kvality a zrnitosti  
- rozprostření a zhutnění vrstvy v předepsané tloušťce  
- zřízení vrstvy bez rozlišení šířky, pokládání vrstvy po etapách  
- nezahrnuje postřiky, nátěry</t>
  </si>
  <si>
    <t>58300</t>
  </si>
  <si>
    <t>KRYT ZE SILNIČNÍCH DÍLCŮ (PANELŮ)</t>
  </si>
  <si>
    <t>část ZOV -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</si>
  <si>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  
Celkem 2772=2 772.000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</si>
  <si>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</si>
  <si>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R5774AE</t>
  </si>
  <si>
    <t>VRSTVY PRO OBNOVU A OPRAVY Z ASF BETONU ACO V MÍŘE 100%</t>
  </si>
  <si>
    <t>část ZOV - Vyspravení asf.místních a účel.komunikací v míře 100% vč.materiálu (zemní práce, odfrézování 50 mm, očištění, vyrovnání povrchu 0-5 cm, penetr.nátěr, nová obrusná vrstva ACO11 70 mm). V ceně jsou započteny veškeré práce, dodávky, přesuny a manipulace,  pomocné konstrukce a činnosti nezbytné ke zpevnění komunikace. Materiály nové nebo jiné vhodné materiály.  
- MK Bohušovice – Nové Kopisty (jižně od trati): délka 2,1 km, šířka 5,0 m, živičný povrch 2 000 m čtverečných + nepravidelná čedičová dlažba 8 500 m čtverečných  
- MK přes přejezd v km 491,448 (I/15 – III/24712, „Slatinská cesta“): délka 2,6 km, šířka 4,0 m, živičný povrch 10 400 m čtverečných  
- MK Lukavec – I/15: délka 1,3 km, šířka 7,0 m, živičný povrch 9 100 m čtverečných</t>
  </si>
  <si>
    <t>1: Dle technické zprávy, výkresových příloh projektové dokumentace, TKP staveb státních drah a výkazů materiálu projektu a souhrnných částí dokumentace stavby.  
2: 2000+10400+9100  
Celkem 21500=21 500.000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</si>
  <si>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</si>
  <si>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R5774AE.1</t>
  </si>
  <si>
    <t>VRSTVY PRO OBNOVU A OPRAVY Z ASF BETONU ACO V MÍŘE 10%</t>
  </si>
  <si>
    <t>část ZOV - Vyspravení asf.místních a účel.komunikací v míře 10% vč.materiálu (očištění, vyrovnání povrchu 0-5 cm, penetr.nátěr, nová obrusná vrstva ACO11 70 mm), hodnota již pokrácena ze 100 na 10 %. V ceně jsou započteny veškeré práce, dodávky, přesuny a manipulace,  pomocné konstrukce a činnosti nezbytné ke zpevnění komunikace. Materiály nové nebo jiné vhodné materiály.  
- III/2474 (úsek I/15 – žst. Bohušovice n. O. – odbočka k ZS2 – křižovatka s MK směr Nové Kopisty): délka 2,9 km, šířka 7,0 m, živičný povrch 20 300 m čtverečných  
- III/24712 (úsek Keblice – Lukavec): délka 2,4 km, šířka 7,0 m, živičný povrch 16 800 mčtverečných  
- III/2477 (úsek I/15 – odbočka MK směr Bohušovice za přejezdem v Nových Kopistech - Keblice): délka 3,6 km, šířka 7,0 m, živičný povrch 25 200 m čtverečných</t>
  </si>
  <si>
    <t>1: Dle technické zprávy, výkresových příloh projektové dokumentace, TKP staveb státních drah a výkazů materiálu projektu a souhrnných částí dokumentace stavby.  
2: (20300+25200+16800)*10%  
Celkem 6230=6 230.000 [B]</t>
  </si>
  <si>
    <t>- dodání směsi a postřiku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t>
  </si>
  <si>
    <t>91400</t>
  </si>
  <si>
    <t>DOČASNÉ ZAKRYTÍ NEBO OTOČENÍ STÁVAJÍCÍCH DOPRAVNÍCH ZNAČEK</t>
  </si>
  <si>
    <t>DEN</t>
  </si>
  <si>
    <t>část ZOV - přechodné dopravní značení (PD, pronájem, zřízení, údržba, manipulace, odstranění) pro provedení vysprávek, střídavá doprava jedním jízdním prihem řízená SZZ</t>
  </si>
  <si>
    <t>1: Dle technické zprávy, výkresových příloh projektové dokumentace, TKP staveb státních drah a výkazů materiálu projektu a souhrnných částí dokumentace stavby.  
2: 90  
Celkem 90=90.000 [B]</t>
  </si>
  <si>
    <t>zahrnuje zakrytí dočasně neplatných svislých dopravních značek (nebo jejich částí) bez ohledu na způsob a na jejich velikost (zakrytí neprůhledným materiálem nebo otočení značky) a jeho následné odstranění</t>
  </si>
  <si>
    <t>D.2.1.2</t>
  </si>
  <si>
    <t>Nástupiště</t>
  </si>
  <si>
    <t xml:space="preserve">  SO 11-12-01</t>
  </si>
  <si>
    <t>zast. Nové Kopisty, nástupiště</t>
  </si>
  <si>
    <t>SO 11-12-01</t>
  </si>
  <si>
    <t>R02911</t>
  </si>
  <si>
    <t>OSTATNÍ POŽADAVKY - GEODETICKÉ PRÁCE</t>
  </si>
  <si>
    <t>Veškerá činnost geodeta na stavbě, Vytyčení, zaměření nového stavu atd.</t>
  </si>
  <si>
    <t>OSTATNÍ POŽADAVKY - VÝROBNÍ DOKUMENTACE ZÁBRADLÍ</t>
  </si>
  <si>
    <t>Vypracování výrobní dokumentace zábradlí</t>
  </si>
  <si>
    <t>Položku NENACEŇOVAT v rámci výběrového řízení na zhotovení stavby, viz SO 90-90  
Výměra viz výměrnice v TZ.</t>
  </si>
  <si>
    <t>1: Dle technické zprávy, výkresových příloh projektové dokumentace, TKP staveb státních drah a výkazů materiálu projektu a souhrnných částí dokumentace stavby.  
2: 605m3*2,1t/m3  
Celkem 1270,5=1 270.500 [B]</t>
  </si>
  <si>
    <t>Položku NENACEŇOVAT v rámci výběrového řízení na zhotovení stavby, viz SO 90-90  
2x140m nástupiště SUDOP + podkladní beton  
Patky zábradlí, schody na koncích nástupišť  
Dlažba, obrubníky</t>
  </si>
  <si>
    <t>1: Dle technické zprávy, výkresových příloh projektové dokumentace, TKP staveb státních drah a výkazů materiálu projektu a souhrnných částí dokumentace stavby.  
2: 2*((140m*1t/m+0,5m*0,2m*140m)+(115ks*0,3*0,3*0,8*2,2t/m3)+(1,1t)+((140m*1m+25m*2m)*0,08m*2,2t/m3)+(190m*0,05t/m))  
Celkem 432,512=432.512 [B]</t>
  </si>
  <si>
    <t>Položku NENACEŇOVAT v rámci výběrového řízení na zhotovení stavby, viz SO 90-90  
Stávající zábradlí</t>
  </si>
  <si>
    <t>1: Dle technické zprávy, výkresových příloh projektové dokumentace, TKP staveb státních drah a výkazů materiálu projektu a souhrnných částí dokumentace stavby.  
2: 2*(190m*0,045t/m)  
Celkem 17,1=17.100 [B]</t>
  </si>
  <si>
    <t>11317</t>
  </si>
  <si>
    <t>ODSTRAN KRYTU ZPEVNĚNÝCH PLOCH Z DLAŽEB KOSTEK</t>
  </si>
  <si>
    <t>1: Dle technické zprávy, výkresových příloh projektové dokumentace, TKP staveb státních drah a výkazů materiálu projektu a souhrnných částí dokumentace stavby.  
2: 2*(140m*1m+25m*2m)*0,08m  
Celkem 30,4=30.400 [B]</t>
  </si>
  <si>
    <t>11352</t>
  </si>
  <si>
    <t>ODSTRANĚNÍ CHODNÍKOVÝCH A SILNIČNÍCH OBRUBNÍKŮ BETONOVÝCH</t>
  </si>
  <si>
    <t>1: Dle technické zprávy, výkresových příloh projektové dokumentace, TKP staveb státních drah a výkazů materiálu projektu a souhrnných částí dokumentace stavby.  
2: 2*190m  
Celkem 380=380.000 [B]</t>
  </si>
  <si>
    <t>1: Dle technické zprávy, výkresových příloh projektové dokumentace, TKP staveb státních drah a výkazů materiálu projektu a souhrnných částí dokumentace stavby.  
2: 605m3  
Celkem 605=605.000 [B]</t>
  </si>
  <si>
    <t>17390</t>
  </si>
  <si>
    <t>ZEMNÍ KRAJNICE A DOSYPÁVKY Z JINÝCH MATERIÁLŮ</t>
  </si>
  <si>
    <t>Materiál výzisku.  
Zásypy za L prefabrikáty - nenástupní hrana.</t>
  </si>
  <si>
    <t>1: Dle technické zprávy, výkresových příloh projektové dokumentace, TKP staveb státních drah a výkazů materiálu projektu a souhrnných částí dokumentace stavby.  
2: 0,5m2*140m*2  
Celkem 140=140.000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</si>
  <si>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</si>
  <si>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L prefabrikáty (nástupní i nenástupní hrany)</t>
  </si>
  <si>
    <t>1: Dle technické zprávy, výkresových příloh projektové dokumentace, TKP staveb státních drah a výkazů materiálu projektu a souhrnných částí dokumentace stavby.  
2: 2*2*(1,5m*140m)  
Celkem 840=840.000 [B]</t>
  </si>
  <si>
    <t>18241</t>
  </si>
  <si>
    <t>ZALOŽENÍ TRÁVNÍKU RUČNÍM VÝSEVEM</t>
  </si>
  <si>
    <t>Svahy kolem přístupových chodníků a přístřešku</t>
  </si>
  <si>
    <t>1: Dle technické zprávy, výkresových příloh projektové dokumentace, TKP staveb státních drah a výkazů materiálu projektu a souhrnných částí dokumentace stavby.  
2: 2*(30m2*30m2)  
Celkem 1800=1 800.000 [B]</t>
  </si>
  <si>
    <t>Zahrnuje dodání předepsané travní směsi, její výsev na ornici, zalévání, první pokosení, to vše  
bez ohledu na sklon terénu</t>
  </si>
  <si>
    <t>18600</t>
  </si>
  <si>
    <t>ZALÉVÁNÍ VODOU</t>
  </si>
  <si>
    <t>1: Dle technické zprávy, výkresových příloh projektové dokumentace, TKP staveb státních drah a výkazů materiálu projektu a souhrnných částí dokumentace stavby.  
2: 30m3  
Celkem 30=30.000 [B]</t>
  </si>
  <si>
    <t>položka zahrnuje veškerý materiál, výrobky a polotovary, včetně mimostaveništní a  
vnitrostaveništní dopravy (rovněž přesuny), včetně naložení a složení, případně s uložením</t>
  </si>
  <si>
    <t>R171101</t>
  </si>
  <si>
    <t>ULOŽENÍ SYPANINY DO NÁSYPŮ SE ZHUTNĚNÍM DO 95% PS VČETNĚ NÁKUPU</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</si>
  <si>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</si>
  <si>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676m3+2*50m3  
Celkem 776=776.000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</si>
  <si>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</si>
  <si>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21461C</t>
  </si>
  <si>
    <t>SEPARAČNÍ GEOTEXTILIE DO 300G/M2</t>
  </si>
  <si>
    <t>Pod kameny z základu</t>
  </si>
  <si>
    <t>1: Dle technické zprávy, výkresových příloh projektové dokumentace, TKP staveb státních drah a výkazů materiálu projektu a souhrnných částí dokumentace stavby.  
2: 2*140m*1m  
Celkem 280=280.000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</si>
  <si>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</si>
  <si>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Základ pod nástupištní L prefabrikáty.  
Základ pro L zídky</t>
  </si>
  <si>
    <t>1: Dle technické zprávy, výkresových příloh projektové dokumentace, TKP staveb státních drah a výkazů materiálu projektu a souhrnných částí dokumentace stavby.  
2: 2*140m*1,3m*0,6m+2*140m*1,1m*0,25m  
Celkem 295,4=295.400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</si>
  <si>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</si>
  <si>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27231A</t>
  </si>
  <si>
    <t>ZÁKLADY Z PROSTÉHO BETONU DO C20/25</t>
  </si>
  <si>
    <t>Základy pro základové patky zábradlí</t>
  </si>
  <si>
    <t>1: Dle technické zprávy, výkresových příloh projektové dokumentace, TKP staveb státních drah a výkazů materiálu projektu a souhrnných částí dokumentace stavby.  
2: 2*(98ks*0,5m*0,4m*0,45m)  
Celkem 17,64=17.640 [B]</t>
  </si>
  <si>
    <t>272365</t>
  </si>
  <si>
    <t>VÝZTUŽ ZÁKLADŮ Z OCELI 10505, B500B</t>
  </si>
  <si>
    <t>Spony R10 (9 ks/m2) v základu pod L zídky</t>
  </si>
  <si>
    <t>1: Dle technické zprávy, výkresových příloh projektové dokumentace, TKP staveb státních drah a výkazů materiálu projektu a souhrnných částí dokumentace stavby.  
2: 2*(1,1m*140m*9ks*0,195kg/1000)  
Celkem 0,541=0.541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</si>
  <si>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</si>
  <si>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</si>
  <si>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</si>
  <si>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Kari sítě 100/100/8 do základu pod L zídky</t>
  </si>
  <si>
    <t>1: Dle technické zprávy, výkresových příloh projektové dokumentace, TKP staveb státních drah a výkazů materiálu projektu a souhrnných částí dokumentace stavby.  
2: 2*(3m+140m*130%*8kg/m2/1000)  
Celkem 8,912=8.912 [B]</t>
  </si>
  <si>
    <t>Svislé konstrukce (a kompletní):</t>
  </si>
  <si>
    <t>32712</t>
  </si>
  <si>
    <t>ZDI OPĚRNÉ, ZÁRUBNÍ, NÁBŘEŽNÍ Z DÍLCŮ ŽELEZOBETONOVÝCH</t>
  </si>
  <si>
    <t>L zídky</t>
  </si>
  <si>
    <t>1: Dle technické zprávy, výkresových příloh projektové dokumentace, TKP staveb státních drah a výkazů materiálu projektu a souhrnných částí dokumentace stavby.  
2: 2*(0,285m2*140m)  
Celkem 79,8=79.800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</si>
  <si>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</si>
  <si>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327325</t>
  </si>
  <si>
    <t>ZDI OPĚRNÉ, ZÁRUBNÍ, NÁBŘEŽNÍ ZE ŽELEZOVÉHO BETONU DO C30/37</t>
  </si>
  <si>
    <t>Zídky A, B, C a D</t>
  </si>
  <si>
    <t>1: Dle technické zprávy, výkresových příloh projektové dokumentace, TKP staveb státních drah a výkazů materiálu projektu a souhrnných částí dokumentace stavby.  
2: 2*(7,5m3+2,1m3)  
Celkem 19,2=19.200 [B]</t>
  </si>
  <si>
    <t>327365</t>
  </si>
  <si>
    <t>VÝZTUŽ ZDÍ OPĚRNÝCH, ZÁRUBNÍCH, NÁBŘEŽNÍCH Z OCELI 10505, B500B</t>
  </si>
  <si>
    <t>Výztuž zídek A, B, C a D</t>
  </si>
  <si>
    <t>1: Dle technické zprávy, výkresových příloh projektové dokumentace, TKP staveb státních drah a výkazů materiálu projektu a souhrnných částí dokumentace stavby.  
2: 1,825t+0,409t  
Celkem 2,234=2.234 [B]</t>
  </si>
  <si>
    <t>348173</t>
  </si>
  <si>
    <t>ZÁBRADLÍ Z DÍLCŮ KOVOVÝCH ŽÁROVĚ ZINK PONOREM S NÁTĚREM</t>
  </si>
  <si>
    <t>KG</t>
  </si>
  <si>
    <t>1: Dle technické zprávy, výkresových příloh projektové dokumentace, TKP staveb státních drah a výkazů materiálu projektu a souhrnných částí dokumentace stavby.  
2: 16218kg  
Celkem 16218=16 218.000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</si>
  <si>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</si>
  <si>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</si>
  <si>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</si>
  <si>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Podkladní beton pod zídky A, B, C a D  
Podkladní betn pod L zídky  
Podkladní beton pod základ nástpní hrany.</t>
  </si>
  <si>
    <t>1: Dle technické zprávy, výkresových příloh projektové dokumentace, TKP staveb státních drah a výkazů materiálu projektu a souhrnných částí dokumentace stavby.  
2: 2*((2,5m3+0,4m3)+(140m*1,4m*0,1m)+(140m*1,5m*0,1m))  
Celkem 87=87.000 [B]</t>
  </si>
  <si>
    <t>451384</t>
  </si>
  <si>
    <t>PODKL VRSTVY ZE ŽELEZOBET DO C25/30 VČET VÝZTUŽE</t>
  </si>
  <si>
    <t>Zádlažbové poklopy viz VL Ž8 10.1.206  
Drátkobeton C25/30 XD1, XF2, délka drátku 50 mm, průměr drátku 1 mm, dávkování 25 kg/m3</t>
  </si>
  <si>
    <t>1: Dle technické zprávy, výkresových příloh projektové dokumentace, TKP staveb státních drah a výkazů materiálu projektu a souhrnných částí dokumentace stavby.  
2: 2*(4ks*0,9m*0,7m*0,25)  
Celkem 1,26=1.260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</si>
  <si>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</si>
  <si>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</si>
  <si>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</si>
  <si>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Výplň u základu, kameny fr. nad 100 mm</t>
  </si>
  <si>
    <t>1: Dle technické zprávy, výkresových příloh projektové dokumentace, TKP staveb státních drah a výkazů materiálu projektu a souhrnných částí dokumentace stavby.  
2: 2*140m*0,25m2  
Celkem 70=70.000 [B]</t>
  </si>
  <si>
    <t>položka zahrnuje dodávku předepsaného kameniva, mimostaveništní a vnitrostaveništní dopravu a jeho uložení  
není-li v zadávací dokumentaci uvedeno jinak, jedná se o nakupovaný materiál</t>
  </si>
  <si>
    <t>45747</t>
  </si>
  <si>
    <t>VYROVNÁVACÍ A SPÁD VRSTVY Z MALTY ZVLÁŠTNÍ (PLASTMALTA)</t>
  </si>
  <si>
    <t>Zádlažbové poklopy viz VL Ž8 10.1.206  
Polymermalta pod zádlažbové poklopy.</t>
  </si>
  <si>
    <t>1: Dle technické zprávy, výkresových příloh projektové dokumentace, TKP staveb státních drah a výkazů materiálu projektu a souhrnných částí dokumentace stavby.  
2: 2*(4ks*4ks*0,15m*0,15m*0,05m)  
Celkem 0,036=0.036 [B]</t>
  </si>
  <si>
    <t>položka zahrnuje:  
- dodání zvláštní malty (plastmalty) předepsané kvality a její rozprostření v předepsané tloušťce a v předepsaném tvaru</t>
  </si>
  <si>
    <t>466921</t>
  </si>
  <si>
    <t>DLAŽBY VEGETAČNÍ Z BETONOVÝCH DLAŽDIC NA SUCHO</t>
  </si>
  <si>
    <t>Pod vyústěním svodů z přístřešků</t>
  </si>
  <si>
    <t>1: Dle technické zprávy, výkresových příloh projektové dokumentace, TKP staveb státních drah a výkazů materiálu projektu a souhrnných částí dokumentace stavby.  
2: 2*0,5m2  
Celkem 1=1.000 [B]</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</si>
  <si>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</si>
  <si>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Výměra viz výměrnice v TZ. Štěrkodrť fr. 0/32.</t>
  </si>
  <si>
    <t>1: Dle technické zprávy, výkresových příloh projektové dokumentace, TKP staveb státních drah a výkazů materiálu projektu a souhrnných částí dokumentace stavby.  
2: 118m3  
Celkem 118=118.000 [B]</t>
  </si>
  <si>
    <t>582612</t>
  </si>
  <si>
    <t>KRYTY Z BETON DLAŽDIC SE ZÁMKEM ŠEDÝCH TL 80MM DO LOŽE Z KAM</t>
  </si>
  <si>
    <t>+10% prořez  
200x200 mm bez sražených hran</t>
  </si>
  <si>
    <t>1: Dle technické zprávy, výkresových příloh projektové dokumentace, TKP staveb státních drah a výkazů materiálu projektu a souhrnných částí dokumentace stavby.  
2: 570m2*110%  
Celkem 627=627.000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</si>
  <si>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</si>
  <si>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</si>
  <si>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</si>
  <si>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Červená barva  
+10% prořez  
Na začátku přístupových chodníků</t>
  </si>
  <si>
    <t>1: Dle technické zprávy, výkresových příloh projektové dokumentace, TKP staveb státních drah a výkazů materiálu projektu a souhrnných částí dokumentace stavby.  
2: 2*(0,9m2)*110%  
Celkem 1,98=1.980 [B]</t>
  </si>
  <si>
    <t>58271</t>
  </si>
  <si>
    <t>DLÁŽDĚNÉ KRYTY Z DESEK Z KONGLOMER KAMENE DO LOŽE Z KAMENIVA</t>
  </si>
  <si>
    <t>Signální a varovné pásy na nástupištích mimo desky  
200x200 mm bez sražených hran, žlutá i šedá  
+10% prořez</t>
  </si>
  <si>
    <t>1: Dle technické zprávy, výkresových příloh projektové dokumentace, TKP staveb státních drah a výkazů materiálu projektu a souhrnných částí dokumentace stavby.  
2: 2*(0,7m2+1,7m2)*110%  
Celkem 5,28=5.280 [B]</t>
  </si>
  <si>
    <t>711111</t>
  </si>
  <si>
    <t>IZOLACE BĚŽNÝCH KONSTRUKCÍ PROTI ZEMNÍ VLHKOSTI ASFALTOVÝMI NÁTĚRY</t>
  </si>
  <si>
    <t>Všechny části L prefabrikátu nástupní hrany a zídek ve styku se zeminou  
L zídky + zídky A, B, C a D, Sudop  
1 x asfaltový penetračně adhezní nátěr (Alp) + 2 x asfaltové nátěr za horka SA12 (Aln)</t>
  </si>
  <si>
    <t>1: Dle technické zprávy, výkresových příloh projektové dokumentace, TKP staveb státních drah a výkazů materiálu projektu a souhrnných částí dokumentace stavby.  
2: 2*3*((2,5m*140m) +10,7m2+4,5m2+(1,5m*140m))  
Celkem 3451,2=3 451.200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</si>
  <si>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</si>
  <si>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R747613</t>
  </si>
  <si>
    <t>DESTIČKA PRO MĚŘENÍ BLUDNÝCH PROUDŮ</t>
  </si>
  <si>
    <t>1: Dle technické zprávy, výkresových příloh projektové dokumentace, TKP staveb státních drah a výkazů materiálu projektu a souhrnných částí dokumentace stavby.  
2: 8ks  
Celkem 8=8.000 [B]</t>
  </si>
  <si>
    <t>1. Položka obsahuje:  
– destičku pro měření bludných prudů včetně šroubu M10, vodivě připojeno k výztuži.</t>
  </si>
  <si>
    <t>R76550</t>
  </si>
  <si>
    <t>SKLOLAMINÁTOVÁ MŘÍŽKA</t>
  </si>
  <si>
    <t>1: Dle technické zprávy, výkresových příloh projektové dokumentace, TKP staveb státních drah a výkazů materiálu projektu a souhrnných částí dokumentace stavby.  
2: 2*(140m*0,6m)  
Celkem 168=168.000 [B]</t>
  </si>
  <si>
    <t>- položka zahrnuje nákup, nařezání a nalepení sklolaminátové mřížky s oky 8x8 mm na ukončení trubek DN100 procházejících základem</t>
  </si>
  <si>
    <t>87427</t>
  </si>
  <si>
    <t>POTRUBÍ Z TRUB PLASTOVÝCH ODPADNÍCH DN DO 100MM</t>
  </si>
  <si>
    <t>Trubky v základu po 1 m.</t>
  </si>
  <si>
    <t>1: Dle technické zprávy, výkresových příloh projektové dokumentace, TKP staveb státních drah a výkazů materiálu projektu a souhrnných částí dokumentace stavby.  
2: 2*140m/1*1,3m  
Celkem 364=364.000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</si>
  <si>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</si>
  <si>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89911Q</t>
  </si>
  <si>
    <t>POKLOP PRO ZÁDLAŽBU B125</t>
  </si>
  <si>
    <t>0,6x0,6m</t>
  </si>
  <si>
    <t>1: Dle technické zprávy, výkresových příloh projektové dokumentace, TKP staveb státních drah a výkazů materiálu projektu a souhrnných částí dokumentace stavby.  
2: 2*4ks  
Celkem 8=8.000 [B]</t>
  </si>
  <si>
    <t>Položka zahrnuje dodávku a osazení předepsané mříže včetně rámu</t>
  </si>
  <si>
    <t>91710</t>
  </si>
  <si>
    <t>OBRUBY Z BETONOVÝCH PALISÁD</t>
  </si>
  <si>
    <t>Beton C16/20nXF1</t>
  </si>
  <si>
    <t>1: Dle technické zprávy, výkresových příloh projektové dokumentace, TKP staveb státních drah a výkazů materiálu projektu a souhrnných částí dokumentace stavby.  
2: 6,08m*0,16m*1,2m  
Celkem 1,167=1.167 [B]</t>
  </si>
  <si>
    <t>Položka zahrnuje:  
dodání a pokládku betonových palisád o rozměrech předepsaných zadávací dokumentací betonové lože i boční betonovou opěrku.</t>
  </si>
  <si>
    <t>917223</t>
  </si>
  <si>
    <t>SILNIČNÍ A CHODNÍKOVÉ OBRUBY Z BETONOVÝCH OBRUBNÍKŮ ŠÍŘ 100MM</t>
  </si>
  <si>
    <t>1: Dle technické zprávy, výkresových příloh projektové dokumentace, TKP staveb státních drah a výkazů materiálu projektu a souhrnných částí dokumentace stavby.  
2: 2*34m*110%  
Celkem 74,8=74.800 [B]</t>
  </si>
  <si>
    <t>Položka zahrnuje:  
dodání a pokládku betonových obrubníků o rozměrech předepsaných zadávací dokumentací betonové lože i boční betonovou opěrku.</t>
  </si>
  <si>
    <t>965521</t>
  </si>
  <si>
    <t>ROZEBRÁNÍ NÁSTUPIŠTĚ TYPU SUDOP</t>
  </si>
  <si>
    <t>1: Dle technické zprávy, výkresových příloh projektové dokumentace, TKP staveb státních drah a výkazů materiálu projektu a souhrnných částí dokumentace stavby.  
2: 2*140m  
Celkem 280=280.000 [B]</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</si>
  <si>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</si>
  <si>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96715</t>
  </si>
  <si>
    <t>VYBOURÁNÍ ČÁSTÍ KONSTRUKCÍ BETON</t>
  </si>
  <si>
    <t>Betonový základ pod nástupištěm, základové patky zábradlí</t>
  </si>
  <si>
    <t>1: Dle technické zprávy, výkresových příloh projektové dokumentace, TKP staveb státních drah a výkazů materiálu projektu a souhrnných částí dokumentace stavby.  
2: 2*((0,5m*0,2m*140m)+(115ks*0,3*0,3*0,8))  
Celkem 44,56=44.560 [B]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</si>
  <si>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</si>
  <si>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t>
  </si>
  <si>
    <t>VYBOURÁNÍ ČÁSTÍ KONSTRUKCÍ KOVOVÝCH</t>
  </si>
  <si>
    <t>R924413</t>
  </si>
  <si>
    <t>NÁSTUPIŠTĚ L (H) S KONZOLOVÝMI DESKAMI 800/1600</t>
  </si>
  <si>
    <t>Nástupištní desky zalomené KDL 800/1600 s rektifikací.  
L prefabrikáty s rektifikací.  
Podlití L prefabrikátu samozhutňujícím betonem C20/25nXF3.  
Podsyp zalomených desek KDL.  
Vodící linie z konglomerovaného kamene.</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</si>
  <si>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</si>
  <si>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R924853</t>
  </si>
  <si>
    <t>NÁSTUPIŠTĚ - UKONČENÍ NÁSTUPIŠŤ PREFABRIKOVANÝMI SCHODY Z BETONU SE ČTYŘMI STUPNI</t>
  </si>
  <si>
    <t>1. Položka obsahuje:  
– dodávku a montáž veškerých prvků nutných ke zřízení kompletní konstrukce ukončení  
nástupiště schůdkama z betonové směsi na místě, pro různé osové vzdálenosti koleje i pro různou výšku nad TK dle odpovídajících vzorových listů a TKP  
– zřízení, pronájem a demontáž bednění a další související práce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</si>
  <si>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R93711</t>
  </si>
  <si>
    <t>MOBILIÁŘ - NÁDOBY NA POSYPOVÝ MATERIÁL 400L</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</si>
  <si>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</si>
  <si>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 xml:space="preserve">  SO 11-12-01.01</t>
  </si>
  <si>
    <t>zast. Nové Kopisty, nástupiště - příprava pro mobiliář</t>
  </si>
  <si>
    <t>SO 11-12-01.01</t>
  </si>
  <si>
    <t>272314</t>
  </si>
  <si>
    <t>ZÁKLADY Z PROSTÉHO BETONU DO C25/30</t>
  </si>
  <si>
    <t>1: Dle technické zprávy, výkresových příloh projektové dokumentace, TKP staveb státních drah a výkazů materiálu projektu a souhrnných částí dokumentace stavby.  
2: 2*(0,5m*0,3m*0,35m)  
Celkem 0,105=0.105 [B]</t>
  </si>
  <si>
    <t>UPEVNĚNÍ MOBILIÁŘE - chem. kotvy do základů</t>
  </si>
  <si>
    <t>kotvení košů - chem. kotva M10x220  
Jedná se o upevnění celkem 2X košů typu B2 dle dokumentace. Koše jsou dodávány investorem a nejsou součástí rozpočtu.</t>
  </si>
  <si>
    <t xml:space="preserve">  SO 11-12-02</t>
  </si>
  <si>
    <t>zast. Lukavec, nástupiště</t>
  </si>
  <si>
    <t>SO 11-12-02</t>
  </si>
  <si>
    <t>KLP</t>
  </si>
  <si>
    <t>Veškerá činnost geoodeta na stavbě, vytyčení, zaměření nového stavu atd.</t>
  </si>
  <si>
    <t>1: Dle technické zprávy, výkresových příloh projektové dokumentace, TKP staveb státních drah a výkazů materiálu projektu a souhrnných částí dokumentace stavby.  
2: 611m3*2,1t/m3+2*1m2*50m*2,1t/m3  
Celkem 1493,1=1 493.100 [B]</t>
  </si>
  <si>
    <t>Položku NENACEŇOVAT v rámci výběrového řízení na zhotovení stavby, viz SO 90-90  
Podkladní beton nástupišť  
Patky zábradlí, schody na koncích nástupišť  
Dlažba, obrubníky</t>
  </si>
  <si>
    <t>1: Dle technické zprávy, výkresových příloh projektové dokumentace, TKP staveb státních drah a výkazů materiálu projektu a souhrnných částí dokumentace stavby.  
2: 2*((0,5m*0,2m*140m)+(95ks*0,3*0,3*0,8*2,2t/m3)+(1,1t)+(140m*1m*0,08m*2,2t/m3)+(50m*2m*0,08m*2,2t/m3)+(250m*0,05t/m))  
Celkem 169,776=169.776 [B]</t>
  </si>
  <si>
    <t>Položku NENACEŇOVAT v rámci výběrového řízení na zhotovení stavby, viz SO 90-90  
Zábradlí</t>
  </si>
  <si>
    <t>1: Dle technické zprávy, výkresových příloh projektové dokumentace, TKP staveb státních drah a výkazů materiálu projektu a souhrnných částí dokumentace stavby.  
2: 2*(140m*0,045t/m)  
Celkem 12,6=12.600 [B]</t>
  </si>
  <si>
    <t>1: Dle technické zprávy, výkresových příloh projektové dokumentace, TKP staveb státních drah a výkazů materiálu projektu a souhrnných částí dokumentace stavby.  
2: 2*(140m*1m+50m*2m)*0,08m  
Celkem 38,4=38.400 [B]</t>
  </si>
  <si>
    <t>1: Dle technické zprávy, výkresových příloh projektové dokumentace, TKP staveb státních drah a výkazů materiálu projektu a souhrnných částí dokumentace stavby.  
2: 2*(150m+100m)  
Celkem 500=500.000 [B]</t>
  </si>
  <si>
    <t>1: Dle technické zprávy, výkresových příloh projektové dokumentace, TKP staveb státních drah a výkazů materiálu projektu a souhrnných částí dokumentace stavby.  
2: 611m3+2*1m2*50m  
Celkem 711=711.000 [B]</t>
  </si>
  <si>
    <t>Dosypávka k obrubníkům nenástupní hrany</t>
  </si>
  <si>
    <t>1: Dle technické zprávy, výkresových příloh projektové dokumentace, TKP staveb státních drah a výkazů materiálu projektu a souhrnných částí dokumentace stavby.  
2: 2*0,5m2*140m  
Celkem 140=140.000 [B]</t>
  </si>
  <si>
    <t>Pod L prefabrikáty</t>
  </si>
  <si>
    <t>1: Dle technické zprávy, výkresových příloh projektové dokumentace, TKP staveb státních drah a výkazů materiálu projektu a souhrnných částí dokumentace stavby.  
2: 2*1,5m*140m  
Celkem 420=420.000 [B]</t>
  </si>
  <si>
    <t>Svahy kolem přístupových chodníků, nových a bývalých přístřešků</t>
  </si>
  <si>
    <t>1: Dle technické zprávy, výkresových příloh projektové dokumentace, TKP staveb státních drah a výkazů materiálu projektu a souhrnných částí dokumentace stavby.  
2: 2*(20m2+30m2+30m2)  
Celkem 160=160.000 [B]</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</si>
  <si>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</si>
  <si>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322m3+2*50m3  
Celkem 422=422.000 [B]</t>
  </si>
  <si>
    <t>Pod štěrkem u základu</t>
  </si>
  <si>
    <t>Základ pod nástupištní L prefabrikáty</t>
  </si>
  <si>
    <t>1: Dle technické zprávy, výkresových příloh projektové dokumentace, TKP staveb státních drah a výkazů materiálu projektu a souhrnných částí dokumentace stavby.  
2: 2*140m*1,3m*0,5m  
Celkem 182=182.000 [B]</t>
  </si>
  <si>
    <t>Zídky A a B</t>
  </si>
  <si>
    <t>1: Dle technické zprávy, výkresových příloh projektové dokumentace, TKP staveb státních drah a výkazů materiálu projektu a souhrnných částí dokumentace stavby.  
2: 2*7,5m3  
Celkem 15=15.000 [B]</t>
  </si>
  <si>
    <t>Výztuž zídek A a B</t>
  </si>
  <si>
    <t>1: Dle technické zprávy, výkresových příloh projektové dokumentace, TKP staveb státních drah a výkazů materiálu projektu a souhrnných částí dokumentace stavby.  
2: 0,425t  
Celkem 0,425=0.425 [B]</t>
  </si>
  <si>
    <t>1: Dle technické zprávy, výkresových příloh projektové dokumentace, TKP staveb státních drah a výkazů materiálu projektu a souhrnných částí dokumentace stavby.  
2: 219kg  
Celkem 219=219.000 [B]</t>
  </si>
  <si>
    <t>45131A</t>
  </si>
  <si>
    <t>PODKLADNÍ A VÝPLŇOVÉ VRSTVY Z PROSTÉHO BETONU C20/25</t>
  </si>
  <si>
    <t>Podkladní beton pod zídky A a B  
Podkladní beton pod základ nástupní hrany</t>
  </si>
  <si>
    <t>1: Dle technické zprávy, výkresových příloh projektové dokumentace, TKP staveb státních drah a výkazů materiálu projektu a souhrnných částí dokumentace stavby.  
2: 2*(2,5m3+140m*1,5m*0,1m)  
Celkem 47=47.000 [B]</t>
  </si>
  <si>
    <t>1: Dle technické zprávy, výkresových příloh projektové dokumentace, TKP staveb státních drah a výkazů materiálu projektu a souhrnných částí dokumentace stavby.  
2: 2*(3ks*0,9m*0,7m*0,25m)  
Celkem 0,945=0.945 [B]</t>
  </si>
  <si>
    <t>Zádlažbové poklopy viz VL Ž8 10.1.206  
Polymermalta pod zádlažbové poklopy</t>
  </si>
  <si>
    <t>1: Dle technické zprávy, výkresových příloh projektové dokumentace, TKP staveb státních drah a výkazů materiálu projektu a souhrnných částí dokumentace stavby.  
2: 2*(3ks*4ks*0,15m*0,15m*0,05m)  
Celkem 0,027=0.027 [B]</t>
  </si>
  <si>
    <t>Výměra viz výměrnice v TZ. Štěrkodrť fr. 0/32.  
+ přístupové chodníky</t>
  </si>
  <si>
    <t>1: Dle technické zprávy, výkresových příloh projektové dokumentace, TKP staveb státních drah a výkazů materiálu projektu a souhrnných částí dokumentace stavby.  
2: 72m3+2*0,5m2*25m  
Celkem 97=97.000 [B]</t>
  </si>
  <si>
    <t>58260B</t>
  </si>
  <si>
    <t>KRYTY Z BETON DLAŽDIC SE ZÁMKEM BAREV RELIÉFNÍCH TL 80MM BEZ LOŽE</t>
  </si>
  <si>
    <t>červená barva  
varovný pás u přejezdu</t>
  </si>
  <si>
    <t>1: Dle technické zprávy, výkresových příloh projektové dokumentace, TKP staveb státních drah a výkazů materiálu projektu a souhrnných částí dokumentace stavby.  
2: 2*0,8m2  
Celkem 1,6=1.600 [B]</t>
  </si>
  <si>
    <t>1: Dle technické zprávy, výkresových příloh projektové dokumentace, TKP staveb státních drah a výkazů materiálu projektu a souhrnných částí dokumentace stavby.  
2: 2*258m2*110%  
Celkem 567,6=567.600 [B]</t>
  </si>
  <si>
    <t>Signální a varovný pás mimo desky na nástupišti  
200x200 mm bez sražených hran, žlutá i šedá  
+10% prořez</t>
  </si>
  <si>
    <t>1: Dle technické zprávy, výkresových příloh projektové dokumentace, TKP staveb státních drah a výkazů materiálu projektu a souhrnných částí dokumentace stavby.  
2: 2*(0,6m2+1,2m2)*110%  
Celkem 3,96=3.960 [B]</t>
  </si>
  <si>
    <t>Všechny části nástupiště typu Sudop a zídek ve styku se zeminou  
1 x asfaltový penetračně adhezní nátěr (Alp) + 2 x asfaltové nátěr za horka SA12 (Aln)</t>
  </si>
  <si>
    <t>1: Dle technické zprávy, výkresových příloh projektové dokumentace, TKP staveb státních drah a výkazů materiálu projektu a souhrnných částí dokumentace stavby.  
2: 2*3*(10,7m2+4,5m2+(1,5m*140m))  
Celkem 1351,2=1 351.200 [B]</t>
  </si>
  <si>
    <t>DESTIČKA NA MĚŘENÍ BLUDNÝCH PROUDŮ</t>
  </si>
  <si>
    <t>1: Dle technické zprávy, výkresových příloh projektové dokumentace, TKP staveb státních drah a výkazů materiálu projektu a souhrnných částí dokumentace stavby.  
2: 4ks  
Celkem 4=4.000 [B]</t>
  </si>
  <si>
    <t>1. Položka obsahuje:  
– destičku na měření bludných proudů včetně šroubu M10. Vodivě spojeno s výztuží.</t>
  </si>
  <si>
    <t>1: Dle technické zprávy, výkresových příloh projektové dokumentace, TKP staveb státních drah a výkazů materiálu projektu a souhrnných částí dokumentace stavby.  
2: 2*(140m*0,5m)  
Celkem 140=140.000 [B]</t>
  </si>
  <si>
    <t>Trubky v základu po 1 m</t>
  </si>
  <si>
    <t>1: Dle technické zprávy, výkresových příloh projektové dokumentace, TKP staveb státních drah a výkazů materiálu projektu a souhrnných částí dokumentace stavby.  
2: 2*3ks  
Celkem 6=6.000 [B]</t>
  </si>
  <si>
    <t>1: Dle technické zprávy, výkresových příloh projektové dokumentace, TKP staveb státních drah a výkazů materiálu projektu a souhrnných částí dokumentace stavby.  
2: 15ks*(0,2m*0,2m*1,8m)*2,2tm/3  
Celkem 0,792=0.792 [B]</t>
  </si>
  <si>
    <t>1: Dle technické zprávy, výkresových příloh projektové dokumentace, TKP staveb státních drah a výkazů materiálu projektu a souhrnných částí dokumentace stavby.  
2: 2*190m*110%  
Celkem 418=418.000 [B]</t>
  </si>
  <si>
    <t>1: Dle technické zprávy, výkresových příloh projektové dokumentace, TKP staveb státních drah a výkazů materiálu projektu a souhrnných částí dokumentace stavby.  
2: 2*((0,5m*0,2m*140m)+(95ks*0,3*0,3*0,8))  
Celkem 41,68=41.680 [B]</t>
  </si>
  <si>
    <t>Zábradlí</t>
  </si>
  <si>
    <t>NÁSTUPIŠTĚ L (H) S KONZOLOVÝMI DESKAMI KDL 800/1600</t>
  </si>
  <si>
    <t>Nástupištní desky zalomené KDL 800/1600 s rektifikací.  
L prefabrikáty s rektifikací.  
Podlití L prefabrikátu samozhutňujícím betonem C20/25nXF3.  
Podsyp zalomených desek KDL.  
Vodící linie z konglomerovaného kamene.</t>
  </si>
  <si>
    <t>R924839</t>
  </si>
  <si>
    <t>NÁSTUPIŠTĚ - UKONČENÍ NÁSTUPIŠŤ SVAHOVÝM PREFABRIKÁTEM</t>
  </si>
  <si>
    <t>1. Položka obsahuje:  
– dodávku a montáž veškerých prvků nutných ke zřízení kompletní konstrukce ukončení nástupiště schůdkama z dílů a součástí na místě, pro různé osové vzdálenosti koleje i pro různou výšku nad TK dle odpovídajících vzorových listů a TKP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</si>
  <si>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 xml:space="preserve">  SO 11-12-02.01</t>
  </si>
  <si>
    <t>zast. Lukavec, nástupiště - příprava pro mobiliář</t>
  </si>
  <si>
    <t>SO 11-12-02.01</t>
  </si>
  <si>
    <t>D.2.1.3</t>
  </si>
  <si>
    <t>Přejezdy a přechody</t>
  </si>
  <si>
    <t xml:space="preserve">  SO 11-13-01</t>
  </si>
  <si>
    <t>Žel. přejezd v km 490,649 (P4217)</t>
  </si>
  <si>
    <t>SO 11-13-01</t>
  </si>
  <si>
    <t>Položku NENACEŇOVAT v rámci výběrového řízení na zhotovení stavby, viz SO 90-90     
pol.č. 12273A+pol.č. 12373A+pol.č.13373A-pol.č. 17310</t>
  </si>
  <si>
    <t>1: Dle technické zprávy, výkresových příloh projektové dokumentace, TKP staveb státních drah a výkazů materiálu projektu a souhrnných částí dokumentace stavby.   
2: (42,750m3+313,5m3+0,864m3-62,5m3)*2,1  
Celkem 618,689=618.689 [B]</t>
  </si>
  <si>
    <t>Položku NENACEŇOVAT v rámci výběrového řízení na zhotovení stavby, viz SO 90-90     
pol.č. 11313A+pol.č. 117372A</t>
  </si>
  <si>
    <t>1: Dle technické zprávy, výkresových příloh projektové dokumentace, TKP staveb státních drah a výkazů materiálu projektu a souhrnných částí dokumentace stavby.   
2: (114m3+4,8m3)*2,2  
Celkem 261,36=261.360 [B]</t>
  </si>
  <si>
    <t>Položku NENACEŇOVAT v rámci výběrového řízení na zhotovení stavby, viz SO 90-90     
přejezdová konstrukce+závěrné zídky+úložný práh+pol.č. 96611A+pol.č. 96616A</t>
  </si>
  <si>
    <t>1: Dle technické zprávy, výkresových příloh projektové dokumentace, TKP staveb státních drah a výkazů materiálu projektu a souhrnných částí dokumentace stavby.   
2: ((1,7+1,285+1,1+1,15+1,285+1,7)m*8,4m*0,15m)*2,5+0,215t*8ks*2+0,392t*8ks+(8,646m3+2,664m3)*2,5  
Celkem 60,744=60.744 [B]</t>
  </si>
  <si>
    <t>1: Dle technické zprávy, výkresových příloh projektové dokumentace, TKP staveb státních drah a výkazů materiálu projektu a souhrnných částí dokumentace stavby.   
2: 1t  
Celkem 1=1.000 [B]</t>
  </si>
  <si>
    <t>11313A</t>
  </si>
  <si>
    <t>ODSTRANĚNÍ KRYTU ZPEVNĚNÝCH PLOCH S ASFALTOVÝM POJIVEM - BEZ DOPRAVY</t>
  </si>
  <si>
    <t>odstranění stávajících asfaltových vrstev</t>
  </si>
  <si>
    <t>1: Dle technické zprávy, výkresových příloh projektové dokumentace, TKP staveb státních drah a výkazů materiálu projektu a souhrnných částí dokumentace stavby.   
2: 8,0m*95m*0,15m  
Celkem 114=114.000 [B]</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</si>
  <si>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</si>
  <si>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11372A</t>
  </si>
  <si>
    <t>FRÉZOVÁNÍ ZPEVNĚNÝCH PLOCH ASFALTOVÝCH - BEZ DOPRAVY</t>
  </si>
  <si>
    <t>odfrézování části stávající vozovky v místě napojení nové vozovkové konstrukce</t>
  </si>
  <si>
    <t>1: Dle technické zprávy, výkresových příloh projektové dokumentace, TKP staveb státních drah a výkazů materiálu projektu a souhrnných částí dokumentace stavby.   
2: 8m*2m*0,15m*2ks  
Celkem 4,8=4.800 [B]</t>
  </si>
  <si>
    <t>12273A</t>
  </si>
  <si>
    <t>ODKOPÁVKY A PROKOPÁVKY OBECNÉ TŘ. I - BEZ DOPRAVY</t>
  </si>
  <si>
    <t>odstranění krajnice po zemní pláň</t>
  </si>
  <si>
    <t>1: Dle technické zprávy, výkresových příloh projektové dokumentace, TKP staveb státních drah a výkazů materiálu projektu a souhrnných částí dokumentace stavby.   
2: 1,5m*95m*0,15m*2ks  
Celkem 42,75=42.750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</si>
  <si>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</si>
  <si>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</si>
  <si>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</si>
  <si>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odstranění podkladních vrstev PK</t>
  </si>
  <si>
    <t>1: Dle technické zprávy, výkresových příloh projektové dokumentace, TKP staveb státních drah a výkazů materiálu projektu a souhrnných částí dokumentace stavby.   
2: 95m*11m*0,3m  
Celkem 313,5=313.500 [B]</t>
  </si>
  <si>
    <t>13373A</t>
  </si>
  <si>
    <t>HLOUBENÍ ŠACHET ZAPAŽ I NEPAŽ TŘ. I - BEZ DOPRAVY</t>
  </si>
  <si>
    <t>hloubení základů pro patky svislých značek</t>
  </si>
  <si>
    <t>1: Dle technické zprávy, výkresových příloh projektové dokumentace, TKP staveb státních drah a výkazů materiálu projektu a souhrnných částí dokumentace stavby.   
2: 0,6m*0,6m*0,8m*3ks  
Celkem 0,864=0.864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</si>
  <si>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</si>
  <si>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</si>
  <si>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</si>
  <si>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dosypání svahů k tělesu komunikace</t>
  </si>
  <si>
    <t>1: Dle technické zprávy, výkresových příloh projektové dokumentace, TKP staveb státních drah a výkazů materiálu projektu a souhrnných částí dokumentace stavby.  
2: (30m*0,7m+12m*1,2m+12m*1,5m+15m*1,4m+7m*1,3m+14m*1,2m+11m*1,5m)*0.5m  
Celkem 58,4=58.400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</si>
  <si>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</si>
  <si>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</si>
  <si>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t>
  </si>
  <si>
    <t>1: Dle technické zprávy, výkresových příloh projektové dokumentace, TKP staveb státních drah a výkazů materiálu projektu a souhrnných částí dokumentace stavby.   
2: 95m*0,5m2+3*10m*0,5m2  
Celkem 62,5=62.500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</si>
  <si>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</si>
  <si>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hutnění pláně pod pozemní komunikací</t>
  </si>
  <si>
    <t>1: Dle technické zprávy, výkresových příloh projektové dokumentace, TKP staveb státních drah a výkazů materiálu projektu a souhrnných částí dokumentace stavby.   
2: 95m*8m  
Celkem 760=760.000 [B]</t>
  </si>
  <si>
    <t>položka zahrnuje úpravu pláně včetně vyrovnání výškových rozdílů. Míru zhutnění určuje    
projekt.</t>
  </si>
  <si>
    <t>18221</t>
  </si>
  <si>
    <t>ROZPROSTŘENÍ ORNICE VE SVAHU V TL DO 0,10M</t>
  </si>
  <si>
    <t>bude použita vytěžená ornice z komunikací - jedná se o úpravu svahů podél komunikace</t>
  </si>
  <si>
    <t>1: Dle technické zprávy, výkresových příloh projektové dokumentace, TKP staveb státních drah a výkazů materiálu projektu a souhrnných částí dokumentace stavby.  
2: 30m*0,7m+12m*1,2m+12m*1,5m+15m*1,4m+7m*1,3m+14m*1,2m+11m*1,5m  
Celkem 116,8=116.800 [B]</t>
  </si>
  <si>
    <t>položka zahrnuje:  
nutné přemístění ornice z dočasných skládek vzdálených do 50m  
rozprostření ornice v předepsané tloušťce ve svahu přes 1:5</t>
  </si>
  <si>
    <t>v případě výměny podloží</t>
  </si>
  <si>
    <t>základy pod dopravní značky</t>
  </si>
  <si>
    <t>1: Dle technické zprávy, výkresových příloh projektové dokumentace, TKP staveb státních drah a výkazů materiálu projektu a souhrnných částí dokumentace stavby.   
2: 3*0,8m*0,6m*0,6m  
Celkem 0,864=0.864 [B]</t>
  </si>
  <si>
    <t>spodní vrstva ŠD v konstrukci vozovky+zpevnění sjezdů ze ŠD</t>
  </si>
  <si>
    <t>1: Dle technické zprávy, výkresových příloh projektové dokumentace, TKP staveb státních drah a výkazů materiálu projektu a souhrnných částí dokumentace stavby.   
2: 95m*11m*0,5m+3*10m*10m*0,5m+6m*5m*0,15m*3  
Celkem 686=686.000 [B]</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</si>
  <si>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</si>
  <si>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</si>
  <si>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</si>
  <si>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vrstva ŠD A fr. 0/32 mm pod asfaltovými vrstvami</t>
  </si>
  <si>
    <t>1: Dle technické zprávy, výkresových příloh projektové dokumentace, TKP staveb státních drah a výkazů materiálu projektu a souhrnných částí dokumentace stavby.   
2: 95m*11m+3*10m*10m  
Celkem 1345=1 345.000 [B]</t>
  </si>
  <si>
    <t>56334</t>
  </si>
  <si>
    <t>VOZOVKOVÉ VRSTVY ZE ŠTĚRKODRTI TL. DO 200MM</t>
  </si>
  <si>
    <t>případná výměna materiálu v podloží - štěrkodrť fr. 0/125 mm tl. 200 mm</t>
  </si>
  <si>
    <t>1: Dle technické zprávy, výkresových příloh projektové dokumentace, TKP staveb státních drah a výkazů materiálu projektu a souhrnných částí dokumentace stavby.   
2: 95m*11m+10m*10m*3  
Celkem 1345=1 345.000 [B]</t>
  </si>
  <si>
    <t>56930</t>
  </si>
  <si>
    <t>ZPEVNĚNÍ KRAJNIC ZE ŠTĚRKODRTI</t>
  </si>
  <si>
    <t>1: Dle technické zprávy, výkresových příloh projektové dokumentace, TKP staveb státních drah a výkazů materiálu projektu a souhrnných částí dokumentace stavby.   
2: 95m*0,1m*2+6*10m*0,1m  
Celkem 25=25.000 [B]</t>
  </si>
  <si>
    <t>- dodání kameniva předepsané kvality a zrnitosti    
- rozprostření a zhutnění vrstvy v předepsané tloušťce    
- zřízení vrstvy bez rozlišení šířky, pokládání vrstvy po etapách</t>
  </si>
  <si>
    <t>572111</t>
  </si>
  <si>
    <t>INFILTRAČNÍ POSTŘIK ASFALTOVÝ DO 0,5KG/M2</t>
  </si>
  <si>
    <t>1: Dle technické zprávy, výkresových příloh projektové dokumentace, TKP staveb státních drah a výkazů materiálu projektu a souhrnných částí dokumentace stavby.   
2: 95m*11m+3m*10m*10m  
Celkem 1345=1 345.000 [B]</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</si>
  <si>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</si>
  <si>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</si>
  <si>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</si>
  <si>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574A33</t>
  </si>
  <si>
    <t>ASFALTOVÝ BETON PRO OBRUSNÉ VRSTVY ACO 11 TL. 40MM</t>
  </si>
  <si>
    <t>1: Dle technické zprávy, výkresových příloh projektové dokumentace, TKP staveb státních drah a výkazů materiálu projektu a souhrnných částí dokumentace stavby.   
2: 95m*7m+10m*10m*3  
Celkem 965=965.000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</si>
  <si>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</si>
  <si>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</si>
  <si>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</si>
  <si>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91225</t>
  </si>
  <si>
    <t>SMĚROVÉ SLOUPKY KOVOVÉ VČET ODRAZ PÁSKU</t>
  </si>
  <si>
    <t>červené sloupky Z11c a Z11d u sjezdů k polním cestám</t>
  </si>
  <si>
    <t>1: Dle technické zprávy, výkresových příloh projektové dokumentace, TKP staveb státních drah a výkazů materiálu projektu a souhrnných částí dokumentace stavby.   
2: 2ks  
Celkem 2=2.000 [B]</t>
  </si>
  <si>
    <t>položka zahrnuje:    
- dodání a osazení sloupku včetně nutných zemních prací    
- vnitrostaveništní a mimostaveništní doprava    
- odrazky plastové nebo z retroreflexní fólie</t>
  </si>
  <si>
    <t>914152</t>
  </si>
  <si>
    <t>DOPRAVNÍ ZNAČKY ZÁKLAD VELIKOSTI HLINÍK NEREFLEX - MONTÁŽ S PŘEMÍST</t>
  </si>
  <si>
    <t>zpětná montáž svislých dopravních značek</t>
  </si>
  <si>
    <t>položka zahrnuje:    
- dopravu demontované značky z dočasné skládky    
- osazení a montáž značky na místě určeném projektem    
- nutnou opravu poškozených částí nezahrnuje dodávku značky</t>
  </si>
  <si>
    <t>914153</t>
  </si>
  <si>
    <t>DOPRAVNÍ ZNAČKY ZÁKLADNÍ VELIKOSTI HLINÍKOVÉ NEREFLEXNÍ - DEMONTÁŽ</t>
  </si>
  <si>
    <t>demontáž stávajících svislých značek včetně sloupku</t>
  </si>
  <si>
    <t>Položka zahrnuje odstranění, demontáž a odklizení materiálu s odvozem na předepsané    
místo</t>
  </si>
  <si>
    <t>914911</t>
  </si>
  <si>
    <t>SLOUPKY A STOJKY DOPRAVNÍCH ZNAČEK Z OCEL TRUBEK SE ZABETONOVÁNÍM - DODÁVKA A MONTÁŽ</t>
  </si>
  <si>
    <t>zpětné osazení stávajících značek</t>
  </si>
  <si>
    <t>1: Dle technické zprávy, výkresových příloh projektové dokumentace, TKP staveb státních drah a výkazů materiálu projektu a souhrnných částí dokumentace stavby.   
2: 3ks  
Celkem 3=3.000 [B]</t>
  </si>
  <si>
    <t>položka zahrnuje:    
- sloupky a upevňovací zařízení včetně jejich osazení (betonová patka, zemní práce)</t>
  </si>
  <si>
    <t>915111</t>
  </si>
  <si>
    <t>VODOROVNÉ DOPRAVNÍ ZNAČENÍ BARVOU HLADKÉ - DODÁVKA A POKLÁDKA</t>
  </si>
  <si>
    <t>vodící proužky V4 + optická psychologická zábrana V18 + značení míst pro přechází V7 + vodící proužky na přejezdové konstrukci chodníku a přes komunikaci  
značení bude provedeno z plastu</t>
  </si>
  <si>
    <t>1: Dle technické zprávy, výkresových příloh projektové dokumentace, TKP staveb státních drah a výkazů materiálu projektu a souhrnných částí dokumentace stavby.   
2: 25m2+25m2+(5.5m2+2*2.8m2)+5.5m2  
Celkem 66,6=66.600 [B]</t>
  </si>
  <si>
    <t>položka zahrnuje:    
- dodání a pokládku nátěrového materiálu (měří se pouze natíraná plocha)    
- předznačení a reflexní úpravu</t>
  </si>
  <si>
    <t>921311</t>
  </si>
  <si>
    <t>ŽELEZNIČNÍ PŘEJEZD ŽELEZOBETONOVÝ S NOSIČI</t>
  </si>
  <si>
    <t>včetně závěrných zídek</t>
  </si>
  <si>
    <t>1: Dle technické zprávy, výkresových příloh projektové dokumentace, TKP staveb státních drah a výkazů materiálu projektu a souhrnných částí dokumentace stavby.   
2: 9,6m*4,8m*2ks  
Celkem 92,16=92.160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</si>
  <si>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</si>
  <si>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931322</t>
  </si>
  <si>
    <t>TĚSNĚNÍ DILATAČ SPAR ASF ZÁLIVKOU MODIFIK PRŮŘ DO 200MM2</t>
  </si>
  <si>
    <t>trvale pružná zálivka k závěrným zídkám, na rozhraní napojení komunikace a podél chodníku</t>
  </si>
  <si>
    <t>1: Dle technické zprávy, výkresových příloh projektové dokumentace, TKP staveb státních drah a výkazů materiálu projektu a souhrnných částí dokumentace stavby.   
2: 8m+8m+2*8m+2*8m+60m  
Celkem 108=108.000 [B]</t>
  </si>
  <si>
    <t>položka zahrnuje dodávku a osazení předepsaného materiálu, očištění ploch spáry před úpravou, očištění okolí spáry po úpravě    
nezahrnuje těsnící profil</t>
  </si>
  <si>
    <t>965311</t>
  </si>
  <si>
    <t>ROZEBRÁNÍ PŘEJEZDU, PŘECHODU Z DÍLCŮ</t>
  </si>
  <si>
    <t>demontáž stávajících přejezdových konstrukcí včetně závěrných zídek</t>
  </si>
  <si>
    <t>1: Dle technické zprávy, výkresových příloh projektové dokumentace, TKP staveb státních drah a výkazů materiálu projektu a souhrnných částí dokumentace stavby.   
2: 8,4m*5m*2ks  
Celkem 84=84.000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</si>
  <si>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</si>
  <si>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96611A</t>
  </si>
  <si>
    <t>BOURÁNÍ KONSTRUKCÍ Z BETONOVÝCH DÍLCŮ - BEZ DOPRAVY</t>
  </si>
  <si>
    <t>prahová vpusť+příkopové žlaby včetně podkladu+závěrné zídky+úložné bloky+betonové obrubníky</t>
  </si>
  <si>
    <t>1: Dle technické zprávy, výkresových příloh projektové dokumentace, TKP staveb státních drah a výkazů materiálu projektu a souhrnných částí dokumentace stavby.   
2: 8m*0,7m*0,6m+10ks*0,3m*0,2m2+9,6m*0,1m2*2+9,6m*0,7m*0,3m+12m*0,25m*0,25m  
Celkem 8,646=8.646 [B]</t>
  </si>
  <si>
    <t>základy pod závěrnými zídkami+základy pod svislým značením</t>
  </si>
  <si>
    <t>1: Dle technické zprávy, výkresových příloh projektové dokumentace, TKP staveb státních drah a výkazů materiálu projektu a souhrnných částí dokumentace stavby.   
2: 0,25m*0,40m*9m*2+3*0,6m*0,6m*0,8m  
Celkem 2,664=2.664 [B]</t>
  </si>
  <si>
    <t xml:space="preserve">  SO 11-13-02</t>
  </si>
  <si>
    <t>Žel. přejezd v km 491,448 (P2418)</t>
  </si>
  <si>
    <t>SO 11-13-02</t>
  </si>
  <si>
    <t>R02910</t>
  </si>
  <si>
    <t>OSTATNÍ POŽADAVKY - ZEMĚMĚŘIČSKÁ MĚŘENÍ</t>
  </si>
  <si>
    <t>1: Dle technické zprávy, výkresových příloh projektové dokumentace, TKP staveb státních drah a výkazů materiálu projektu a souhrnných částí dokumentace stavby.   
2: 1  
Celkem 1=1.000 [B]</t>
  </si>
  <si>
    <t>zahrnuje veškeré náklady spojené s objednatelem požadovanými pracemi, - pro stanovení orientační investorské ceny určete jednotkovou cenu jako 1% odhadované ceny stavby</t>
  </si>
  <si>
    <t>POPLATKY ZA LIKVIDACŮ ODPADŮ NEKONTAMINOVANÝCH - 17 05 04 VYTĚŽENÉ ZEMINY A HORNINY - I. TŘÍDA TĚŽITELNOSTI</t>
  </si>
  <si>
    <t>1: Dle technické zprávy, výkresových příloh projektové dokumentace, TKP staveb státních drah a výkazů materiálu projektu a souhrnných částí dokumentace stavby.   
2: ((0,6m2+0,75m2)/2)*13,6m*2,2+0,6m2*7,8m*2,2+(13,6m+7,785m)*0,4m2*2*2,2  
Celkem 68,13=68.130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</si>
  <si>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</si>
  <si>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((0,6m2+0,75m2)/2)*13,6m*2,2+0,6m2*7,8m*2,2  
Celkem 30,492=30.492 [B]</t>
  </si>
  <si>
    <t>1: Dle technické zprávy, výkresových příloh projektové dokumentace, TKP staveb státních drah a výkazů materiálu projektu a souhrnných částí dokumentace stavby.   
2: 4*9,6m*0,28m2+80m2*0,15m*2,5  
Celkem 40,752=40.752 [B]</t>
  </si>
  <si>
    <t>11343A</t>
  </si>
  <si>
    <t>ODSTRAN KRYTU ZPEVNĚNÝCH PLOCH S ASFALT POJIVEM VČET PODKLADU - BEZ DOPRAVY</t>
  </si>
  <si>
    <t>1: Dle technické zprávy, výkresových příloh projektové dokumentace, TKP staveb státních drah a výkazů materiálu projektu a souhrnných částí dokumentace stavby.   
2: ((2,8m2+0,85m2)/2)*13,6m+((0,85m2+1.95m2)/2)*7,8m  
Celkem 35,74=35.740 [B]</t>
  </si>
  <si>
    <t>1: Dle technické zprávy, výkresových příloh projektové dokumentace, TKP staveb státních drah a výkazů materiálu projektu a souhrnných částí dokumentace stavby.   
2: 12,5m2*0,11m+8,16m2*0,11m  
Celkem 2,273=2.273 [B]</t>
  </si>
  <si>
    <t>914113</t>
  </si>
  <si>
    <t>DOPRAVNÍ ZNAČKY ZÁKLADNÍ VELIKOSTI OCELOVÉ NEREFLEXNÍ - DEMONTÁŽ</t>
  </si>
  <si>
    <t>demontáž výstražných křížů</t>
  </si>
  <si>
    <t>Položka zahrnuje odstranění, demontáž a odklizení materiálu s odvozem na předepsané místo</t>
  </si>
  <si>
    <t>1: Dle technické zprávy, výkresových příloh projektové dokumentace, TKP staveb státních drah a výkazů materiálu projektu a souhrnných částí dokumentace stavby.   
2: 68m2  
Celkem 68=68.000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</si>
  <si>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</si>
  <si>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závěrné zídky + základový beton</t>
  </si>
  <si>
    <t>1: Dle technické zprávy, výkresových příloh projektové dokumentace, TKP staveb státních drah a výkazů materiálu projektu a souhrnných částí dokumentace stavby.   
2: 4*8,4m*0,28m2  
Celkem 9,408=9.408 [B]</t>
  </si>
  <si>
    <t>položka zahrnuje:- rozbourání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</si>
  <si>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 xml:space="preserve">  SO 11-13-03</t>
  </si>
  <si>
    <t>Žel. přejezd v km 492,765 (P2419)</t>
  </si>
  <si>
    <t>SO 11-13-03</t>
  </si>
  <si>
    <t>1: Dle technické zprávy, výkresových příloh projektové dokumentace, TKP staveb státních drah a výkazů materiálu projektu a souhrnných částí dokumentace stavby.   
2: (34.404m3+11.720m3)*2.0  
Celkem 92,248=92.248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</si>
  <si>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</si>
  <si>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27.523m3*2.2  
Celkem 60,551=60.551 [B]</t>
  </si>
  <si>
    <t>1: Dle technické zprávy, výkresových příloh projektové dokumentace, TKP staveb státních drah a výkazů materiálu projektu a souhrnných částí dokumentace stavby.   
2: (4*9,6m*0,28m2+80m2*0,15m+6m2*0,08m)*2,5  
Celkem 58,08=58.080 [B]</t>
  </si>
  <si>
    <t>1: Dle technické zprávy, výkresových příloh projektové dokumentace, TKP staveb státních drah a výkazů materiálu projektu a souhrnných částí dokumentace stavby.   
2: 12,8m*6.1m*0,3m+6.1m*6.0m*0.3m  
Celkem 34,404=34.404 [B]</t>
  </si>
  <si>
    <t>1: Dle technické zprávy, výkresových příloh projektové dokumentace, TKP staveb státních drah a výkazů materiálu projektu a souhrnných částí dokumentace stavby.   
2: (12,8m*6.1m*0,12m+6.1m*6.0m*0.12m)*2  
Celkem 27,523=27.523 [B]</t>
  </si>
  <si>
    <t>1: Dle technické zprávy, výkresových příloh projektové dokumentace, TKP staveb státních drah a výkazů materiálu projektu a souhrnných částí dokumentace stavby.   
2: (11m+9m+3,8m+5,5m)*0,4m2  
Celkem 11,72=11.720 [B]</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</si>
  <si>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</si>
  <si>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svahování, hutnění a uzavírání povrchů svahů-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</si>
  <si>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(11,943m+6.1m)*2,09m2  
Celkem 37,71=37.710 [B]</t>
  </si>
  <si>
    <t>- dodání kameniva předepsané kvality a zrnitosti- rozprostření a zhutnění vrstvy v předepsané tloušťce- zřízení vrstvy bez rozlišení šířky, pokládání vrstvy po etapách- nezahrnuje postřiky, nátěry</t>
  </si>
  <si>
    <t>1: Dle technické zprávy, výkresových příloh projektové dokumentace, TKP staveb státních drah a výkazů materiálu projektu a souhrnných částí dokumentace stavby.   
2: 73m2+32m2  
Celkem 105=105.000 [B]</t>
  </si>
  <si>
    <t>- dodání všech předepsaných materiálů pro postřiky v předepsaném množství- provedení dle předepsaného technologického předpisu- zřízení vrstvy bez rozlišení šířky, pokládání vrstvy po etapách- úpravu napojení, ukončení</t>
  </si>
  <si>
    <t>572211</t>
  </si>
  <si>
    <t>SPOJOVACÍ POSTŘIK Z ASFALTU DO 0,5KG/M2</t>
  </si>
  <si>
    <t>574B33</t>
  </si>
  <si>
    <t>ASFALTOVÝ BETON PRO OBRUSNÉ VRSTVY MODIFIK ACO 11 TL. 40MM</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</si>
  <si>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</si>
  <si>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1: Dle technické zprávy, výkresových příloh projektové dokumentace, TKP staveb státních drah a výkazů materiálu projektu a souhrnných částí dokumentace stavby.   
2: 80m2  
Celkem 80=80.000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</si>
  <si>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</si>
  <si>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1: Dle technické zprávy, výkresových příloh projektové dokumentace, TKP staveb státních drah a výkazů materiálu projektu a souhrnných částí dokumentace stavby.   
2: 6.1m+8m+8m+6m  
Celkem 28,1=28.100 [B]</t>
  </si>
  <si>
    <t>96711A</t>
  </si>
  <si>
    <t>VYBOURÁNÍ ČÁSTÍ KONSTRUKCÍ Z BETON DÍLCŮ - BEZ DOPRAVY</t>
  </si>
  <si>
    <t>1: Dle technické zprávy, výkresových příloh projektové dokumentace, TKP staveb státních drah a výkazů materiálu projektu a souhrnných částí dokumentace stavby.   
2: 4*9,6m*0,28m2  
Celkem 10,752=10.752 [B]</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</si>
  <si>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</si>
  <si>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D.2.1.4</t>
  </si>
  <si>
    <t>Mosty, propustky, zdi</t>
  </si>
  <si>
    <t xml:space="preserve">  SO 11-20-01</t>
  </si>
  <si>
    <t>Most v ev. km 489,960</t>
  </si>
  <si>
    <t>SO 11-20-01</t>
  </si>
  <si>
    <t>02940</t>
  </si>
  <si>
    <t>Realizační dokumentace pažení včetně statického posouzení</t>
  </si>
  <si>
    <t>1: Dle technické zprávy, výkresových příloh projektové dokumentace, TKP staveb státních drah a výkazů materiálu projektu a souhrnných částí dokumentace stavby. Viz Výkres výkopu a pažení.  
2: 1kpl  
Celkem 1=1.000 [B]</t>
  </si>
  <si>
    <t>Položku NENACEŇOVAT v rámci výběrového řízení na zhotovení stavby, viz SO 90-90  
výkop pro ZKPP (plocha v podélnem řezu * délka) + výkop pro odláždění za křídly (plocha v odláždění * hloubka) + výkop pro betonové prahy (délka prahů * šířka * hloubka)  
uvažuje se 2,1 t/m3</t>
  </si>
  <si>
    <t>1: Dle technické zprávy, výkresových příloh projektové dokumentace, TKP staveb státních drah a výkazů materiálu projektu a souhrnných částí dokumentace stavby.  
2: ((13,0 m2 * 9,25 m) + (4 ks * 11 m2 * 0,4 m) + (4 ks * 2,4 m * 0,3 m * 0,3 m)) * 2,1 t/m3  
Celkem 291,299=291.299 [B]</t>
  </si>
  <si>
    <t>1. Položka obsahuje:     
 - železný šrot je majetkem objednatele-investora, cena respektuje pouze dopravu na místo určené investorem stavby (stavební dvůr SŽ s.o.)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</si>
  <si>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R015120</t>
  </si>
  <si>
    <t>904</t>
  </si>
  <si>
    <t>POPLATKY ZA LIKVIDACI ODPADŮ NEKONTAMINOVANÝCH VČETNĚ DOPRAVY NA SKLÁDKU A VEŠKERÉ MANIPULACE - 17 01 02 STAVEBNÍ A DEMOLIČNÍ SUŤ (CIHLY)</t>
  </si>
  <si>
    <t>Položku NENACEŇOVAT v rámci výběrového řízení na zhotovení stavby, viz SO 90-90  
nesoudržné části zdiva a betonu odstraněné po otryskání vodním paprskem + odpad po zřízení vrtů pro injektáž</t>
  </si>
  <si>
    <t>1: Dle technické zprávy, výkresových příloh projektové dokumentace, TKP staveb státních drah a výkazů materiálu projektu a souhrnných částí dokumentace stavby.  
2: (3 m3 + 0,082 m3 + 0,087 m3) * 2,2 t/m3  
Celkem 6,972=6.972 [B]</t>
  </si>
  <si>
    <t>Položku NENACEŇOVAT v rámci výběrového řízení na zhotovení stavby, viz SO 90-90  
sanace stávajícího podkladního betonu C 16/20, odhaduje se 50% sanace, po odkrytí podkladního betonu bude rozsah sanace aktualizován  
plocha podkladního betonu v podélnem řezu * šířka v půdorysu  
uvažuje se 2,2 t/m3</t>
  </si>
  <si>
    <t>1: Dle technické zprávy, výkresových příloh projektové dokumentace, TKP staveb státních drah a výkazů materiálu projektu a souhrnných částí dokumentace stavby.  
2: 1,4 m2 * 10 m * 0,5 * 2,2 t/m3  
Celkem 15,4=15.400 [B]</t>
  </si>
  <si>
    <t>R015610</t>
  </si>
  <si>
    <t>943</t>
  </si>
  <si>
    <t>POPLATKY ZA LIKVIDACI ODPADŮ NEBEZPEČNÝCH VČETNĚ DOPRAVY NA SKLÁDKU A VEŠKERÉ MANIPULACE- 08 01 17* STARÉ NÁTĚROVÉ HMOTY</t>
  </si>
  <si>
    <t>Položku NENACEŇOVAT v rámci výběrového řízení na zhotovení stavby, viz SO 90-90  
starý nátěr otryskaný ze stávajícího zábradlí, uvažováno písku pro otryskání   
25 kg/m2, uvažováno PKO 1,2 m2/m  
plocha sloupku a madel na zábradlí 43,3 m2</t>
  </si>
  <si>
    <t>1: Dle technické zprávy, výkresových příloh projektové dokumentace, TKP staveb státních drah a výkazů materiálu projektu a souhrnných částí dokumentace stavby.  
2: 43,3 m2 * 0,025 t/m2  
Celkem 1,083=1.083 [B]</t>
  </si>
  <si>
    <t>13173A</t>
  </si>
  <si>
    <t>HLOUBENÍ JAM ZAPAŽ I NEPAŽ TŘ. I - BEZ DOPRAVY</t>
  </si>
  <si>
    <t>výkop pro ZKPP + výkop pro odláždění za křídly + výkop pro betonové prahy</t>
  </si>
  <si>
    <t>1: Dle technické zprávy, výkresových příloh projektové dokumentace, TKP staveb státních drah a výkazů materiálu projektu a souhrnných částí dokumentace stavby.  
2: (13,0 m2 * 9,25 m) + (4 ks * 11 m2 * 0,3 m) + (4 ks * 2,4 m * 0,3 m * 0,3 m)  
Celkem 134,314=134.314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</si>
  <si>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</si>
  <si>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17521</t>
  </si>
  <si>
    <t>OBSYP POTRUBÍ A OBJEKTŮ ZEMINOU BEZ ZHUT</t>
  </si>
  <si>
    <t>obsyp drenážní trubky  
plocha obsypu v podélném řezu * délka obsypu v příčném řezu  
viz příloha 2_032 Nový stav - podélný řez, 2_033 Nový stav - příčný řez</t>
  </si>
  <si>
    <t>1: Dle technické zprávy, výkresových příloh projektové dokumentace, TKP staveb státních drah a výkazů materiálu projektu a souhrnných částí dokumentace stavby.  
2: 0,57 m2 * 11,3 m  
Celkem 6,441=6.441 [B]</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</si>
  <si>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</si>
  <si>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18232</t>
  </si>
  <si>
    <t>ROZPROSTŘENÍ ORNICE V ROVINĚ V TL DO 0,15M</t>
  </si>
  <si>
    <t>plocha terénu zasaženého stavebními prácemi</t>
  </si>
  <si>
    <t>1: Dle technické zprávy, výkresových příloh projektové dokumentace, TKP staveb státních drah a výkazů materiálu projektu a souhrnných částí dokumentace stavby.  
2: 16 m2  
Celkem 16=16.000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</si>
  <si>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</si>
  <si>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</si>
  <si>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261315</t>
  </si>
  <si>
    <t>VRTY PRO KOTVENÍ A INJEKTÁŽ NA POVRCHU TŘ. III D DO 50MM</t>
  </si>
  <si>
    <t>zřízení vrtů pro injektáž  
viz příloha 2_051 Výkres injektáže</t>
  </si>
  <si>
    <t>1: Dle technické zprávy, výkresových příloh projektové dokumentace, TKP staveb státních drah a výkazů materiálu projektu a souhrnných částí dokumentace stavby.  
2: 242 m  
Celkem 242=242.000 [B]</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</si>
  <si>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</si>
  <si>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</si>
  <si>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</si>
  <si>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SANACE C - injektáž zdiva směsí z malty obsahující mikromleté cementy  
injektáž kamenného zdiva klenby a poloviny opěr  
plocha injektované části klenby * tloušťka klenby +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</si>
  <si>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(53,4 m2 * 0,55 m + 12,4 m2 * 1,8 m) * 0,1  
Celkem 5,169=5.169 [B]</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</si>
  <si>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</si>
  <si>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</si>
  <si>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</si>
  <si>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SANACE C - injektáž zdiva polyuretanovou pryskyřicí  
injektáž zdiva poloviny opěr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</si>
  <si>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12,4 m2 * 1,8 m * 0,1  
Celkem 2,232=2.232 [B]</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</si>
  <si>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</si>
  <si>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Položka zahrnuje kompletní zřízení pažení v obou fázích výstavby tohoto mostního objektu, zabezpečující navržený postup výstavby mostního objektu a bezpečnost železniční dopravy na provozované koleji.  
- kompletní zřízení mikrozápor a protimikrozápor, výdřevy, převázek, kotev z předpínacích tyčí, po jednotlivých kotevních úrovních  
- vč. všech potřebných vrtů (do zeminy, do kamene, do betonu), vč. odvozu vyvrtaného materiálku z vrtů na skládku a poplatků za skládku  
- vč. řezání/upálení/vytažení mikrozápor, vč. dopravy na sběrný dvůr (zhotovitel předá investorovi protokol o předání)</t>
  </si>
  <si>
    <t>1: Dle technické zprávy, výkresových příloh projektové dokumentace, TKP staveb státních drah a výkazů materiálu projektu a souhrnných částí dokumentace stavby.  
2: 1 kpl  
Celkem 1=1.000 [B]</t>
  </si>
  <si>
    <t>položka zahrnuje kompletní provedení dle požadavků PD</t>
  </si>
  <si>
    <t>333215</t>
  </si>
  <si>
    <t>PŘEZDĚNÍ OPĚR A KŘÍDEL Z KAMENNÉHO ZDIVA</t>
  </si>
  <si>
    <t>SANACE D - lokální přezdění  
plocha opěr + plocha křídel + plocha čelních zdí  
odhad rozsahu přezdění je do 10% plochy  
odhad hloubky přezdení je do 200 mm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</si>
  <si>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( 25,7 m2 + 73 m2 + 17,8 m2) * 0,2 m *0,1  
Celkem 2,33=2.330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</si>
  <si>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</si>
  <si>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</si>
  <si>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</si>
  <si>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betonové lože pro odláždění lomovým kamenem  
plocha odláždění * tloušťka betonového lože + betonové prahy  
viz příloha 2_031 Nový stav - půdorys, 2_034 Nový stav - pohledy</t>
  </si>
  <si>
    <t>1: Dle technické zprávy, výkresových příloh projektové dokumentace, TKP staveb státních drah a výkazů materiálu projektu a souhrnných částí dokumentace stavby.  
2: (4 ks * 11 m2 * 0,15 m) + (4 ks * 2,4 m * 0,3 m * 0,3 m)  
Celkem 7,464=7.464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</si>
  <si>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</si>
  <si>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451366.1</t>
  </si>
  <si>
    <t>VÝZTUŽ PODKL VRSTEV Z KARI-SÍTÍ</t>
  </si>
  <si>
    <t>karisíť tvrdé ochrany nového SVI včetně 20% přesahu  
uvažuje se 7,9 kg/m2</t>
  </si>
  <si>
    <t>1: Dle technické zprávy, výkresových příloh projektové dokumentace, TKP staveb státních drah a výkazů materiálu projektu a souhrnných částí dokumentace stavby.  
2: (11,7 m * 10,7 m) * 1,2 * 0,0079 t/m2  
Celkem 1,187=1.187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</si>
  <si>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</si>
  <si>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451366.2</t>
  </si>
  <si>
    <t>výztuž podkladního betonu odláždění včetně 20% přesahů  
uvažuje se 7,9 kg/m2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</si>
  <si>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4 ks * 11 m2 * 1,2 * 0,0079 t/m2  
Celkem 0,417=0.417 [B]</t>
  </si>
  <si>
    <t>457324</t>
  </si>
  <si>
    <t>VYROVNÁVACÍ A SPÁD ŽELEZOBETON DO C25/30</t>
  </si>
  <si>
    <t>sanace stávajícího podkladního betonu pod hydroizolací, odhaduje se 50% objemu betonu, po odkrytí podkladního betonu bude rozsah sanace aktualizován  
plocha podkladního betonu v podélnem řezu * délka v půdorysu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</si>
  <si>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1,4 m2 * 10 m * 0,5  
Celkem 7=7.000 [B]</t>
  </si>
  <si>
    <t>plocha odláždění * tloušťka odláždení</t>
  </si>
  <si>
    <t>1: Dle technické zprávy, výkresových příloh projektové dokumentace, TKP staveb státních drah a výkazů materiálu projektu a souhrnných částí dokumentace stavby.  
2: 4 ks * 11 m2 * 0,25 m  
Celkem 11=11.000 [B]</t>
  </si>
  <si>
    <t>Úprava povrchů, podlahy, výplně otvorů:</t>
  </si>
  <si>
    <t>62447</t>
  </si>
  <si>
    <t>ÚPRAVA POVRCHŮ VNĚJŠ KONSTR ZDĚNÝCH OMÍT Z MALTY ZVLÁŠTNÍ</t>
  </si>
  <si>
    <t>SANACE E - plombování  
odhad rozsahu plombování je do 0,03 m2</t>
  </si>
  <si>
    <t>1: Dle technické zprávy, výkresových příloh projektové dokumentace, TKP staveb státních drah a výkazů materiálu projektu a souhrnných částí dokumentace stavby.  
2: 0,03 m2  
Celkem 0,03=0.030 [B]</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</si>
  <si>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</si>
  <si>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626112</t>
  </si>
  <si>
    <t>REPROFILACE PODHLEDŮ, SVISLÝCH PLOCH SANAČNÍ MALTOU JEDNOVRST TL 20MM</t>
  </si>
  <si>
    <t>SANACE G - reprofilace betonových povrchů  
plocha železobetonových říms na mostě, rozsah 40% plochy  
plocha železebotenových říms na křídlech, rozsah 15%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</si>
  <si>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0,4 + 10,72 m2 *0,15  
Celkem 17,832=17.832 [B]</t>
  </si>
  <si>
    <t>626212</t>
  </si>
  <si>
    <t>REPROFILACE VODOROVNÝCH PLOCH SHORA SANAČNÍ MALTOU JEDNOVRST TL 20MM</t>
  </si>
  <si>
    <t>SANACE G - reprofilace betonových povrchů  
plocha podkladního betonu pod hydroizolací, rozsah 100% plochy  
plocha železobetonových říms na mostě, rozsah 40% plochy  
plocha železobetonových říms na křídlech, rozsah 15 %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</si>
  <si>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(10,65 m * 12 m) + 49,44 m2 * 0,4 + 13,93 m2 * 0,15  
Celkem 149,666=149.666 [B]</t>
  </si>
  <si>
    <t>62641</t>
  </si>
  <si>
    <t>SJEDNOCUJÍCÍ STĚRKA JEMNOU MALTOU TL CCA 2MM</t>
  </si>
  <si>
    <t>celoplošná stěrka aplikována na celou plochu železobetonových říms na moste a železobetonových říms na křídlech  
viz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</si>
  <si>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+ 49,44 m2) + (10,72 m2 + 13,93 m2)  
Celkem 114,65=114.650 [B]</t>
  </si>
  <si>
    <t>62662</t>
  </si>
  <si>
    <t>INJEKTÁŽ TRHLIN TĚSNÍCÍ</t>
  </si>
  <si>
    <t>SANACE C - injektáž trhlin  
injektáž polyuretanovou směsí  
odhad do 2 m</t>
  </si>
  <si>
    <t>1: Dle technické zprávy, výkresových příloh projektové dokumentace, TKP staveb státních drah a výkazů materiálu projektu a souhrnných částí dokumentace stavby.  
2: 2 m  
Celkem 2=2.000 [B]</t>
  </si>
  <si>
    <t>položka zahrnuje:  
dodávku veškerého materiálu potřebného pro předepsanou úpravu v předepsané kvalitě  
vyčištění trhliny  
provedení vlastní injektáže  
potřebná lešení a podpěrné konstrukce</t>
  </si>
  <si>
    <t>62745</t>
  </si>
  <si>
    <t>SPÁROVÁNÍ STARÉHO ZDIVA CEMENTOVOU MALTOU</t>
  </si>
  <si>
    <t>SANACE B - přespárování  
plocha klenby + plocha opěr + plocha křídel + plocha čelních zdí  
viz příloha 2_031 Nový stav - půdorys, 2_032 Nový stav - podélný řez, 2_033 Nový stav - příčný řez, 2_034 Nový stav pohledy</t>
  </si>
  <si>
    <t>1: Dle technické zprávy, výkresových příloh projektové dokumentace, TKP staveb státních drah a výkazů materiálu projektu a souhrnných částí dokumentace stavby.  
2: 53,8 m2 + 25,7 m2 + 73 m2 + 17,8 m2  
Celkem 170,3=170.300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</si>
  <si>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</si>
  <si>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71150</t>
  </si>
  <si>
    <t>OCHRANA IZOLACE NA POVRCHU</t>
  </si>
  <si>
    <t>tvrdá ochrana izolace, beton C25/30 - XC2, XF1 tl. 50 mm  
v případe, že nebude možno provést tvrdou ochranu izolace pro nedostatečnou tloušťku kolejového lože, provede se měkká ochrana izolace  
délka ochrany v podélném řezu * délka ochrany v príčném řezu  
viz píloha 2_032 Nový stav - podélný řez, 2_033 Nový stav - příčný řez</t>
  </si>
  <si>
    <t>1: Dle technické zprávy, výkresových příloh projektové dokumentace, TKP staveb státních drah a výkazů materiálu projektu a souhrnných částí dokumentace stavby.  
2: 11,7 m *10,7 m  
Celkem 125,19=125.190 [B]</t>
  </si>
  <si>
    <t>položka zahrnuje:  
- dodání  předepsaného ochranného materiálu  
- zřízení ochrany izolace</t>
  </si>
  <si>
    <t>711502</t>
  </si>
  <si>
    <t>OCHRANA IZOLACE NA POVRCHU ASFALTOVÝMI PÁSY</t>
  </si>
  <si>
    <t>měkká ochrana izolace  
v případe, že nebude možno provést tvrdou ochranu izolace pro nedostatečnou tloušťku kolejového lože, provede se měkká ochrana izolace  
délka ochrany v podélném řezu * délka ochrany v příčném řezu  
viz D.2.1.4.1_2.0.3.2_Nový stav-podélný řez, D.2.1.4.1_2.0.3.3_Nový stav-příčný řez</t>
  </si>
  <si>
    <t>1: Dle technické zprávy, výkresových příloh projektové dokumentace, TKP staveb státních drah a výkazů materiálu projektu a souhrnných částí dokumentace stavby.  
2: 11,7 m * 10,7 m  
Celkem 125,19=125.190 [B]</t>
  </si>
  <si>
    <t>78322</t>
  </si>
  <si>
    <t>PROTIKOROZ OCHRANA DOPLŇK OK NÁTĚREM VÍCEVRST</t>
  </si>
  <si>
    <t>PKO zábradlí, třívrství nátěr  
plocha sloupku a madel na zábradlí 43,3 m2</t>
  </si>
  <si>
    <t>1: Dle technické zprávy, výkresových příloh projektové dokumentace, TKP staveb státních drah a výkazů materiálu projektu a souhrnných částí dokumentace stavby.  
2: 43,34 m2  
Celkem 43,34=43.340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</si>
  <si>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</si>
  <si>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78386</t>
  </si>
  <si>
    <t>NÁTĚRY BETON KONSTR TYP S9 (OS-E)</t>
  </si>
  <si>
    <t>SANACE F - ochranný nátěr kamenného zdiva  
plocha klenby + plocha opěr + plocha křídel + plocha čelních zdí + plocha železobetonových říms na mostě + plocha železobetonových říms na křídlech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</si>
  <si>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53,8 m2 + 25,7 m2 + 73 m2 + 17,8 m2 + (40,56 m2 + 49,44 m2) + (10,72 m2 + 13,93 m2)  
Celkem 284,95=284.950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</si>
  <si>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</si>
  <si>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R711132</t>
  </si>
  <si>
    <t>IZOLACE BĚŽNÝCH KONSTRUKCÍ PROTI VOLNĚ STÉKAJÍCÍ VODĚ ASFALTOVÝMI PÁSY</t>
  </si>
  <si>
    <t>hydroizolační vrstva včetně penetračně adhezního nátěru  
délka izolace v podélném řezu * délka izolace v príčném řezu, 10% přesah  
Před zahájením těchto prací musí zhotovitel v dostatečném předstihu upozornit zástupce pověřeného útvaru – gestora pro SVI na O13. Ze stávajícího SVI se vyjme min. 5 vzorků pro provedení laboratorních zkoušek dle TNŽ 73 6280. Výsledky budou použity Správou železnic k podrobnejší analýze předpokládaného stavu SVI z asfaltových modifikovaných pásů.</t>
  </si>
  <si>
    <t>1: Dle technické zprávy, výkresových příloh projektové dokumentace, TKP staveb státních drah a výkazů materiálu projektu a souhrnných částí dokumentace stavby.  
2: 14 m * 10,7 m * 1,1  
Celkem 164,78=164.780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</si>
  <si>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</si>
  <si>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875342</t>
  </si>
  <si>
    <t>POTRUBÍ DREN Z TRUB PLAST DN DO 200MM DĚROVANÝCH</t>
  </si>
  <si>
    <t>nová drenážní trubka</t>
  </si>
  <si>
    <t>1: Dle technické zprávy, výkresových příloh projektové dokumentace, TKP staveb státních drah a výkazů materiálu projektu a souhrnných částí dokumentace stavby.  
2: 12 m * 2 ks  
Celkem 24=24.000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</si>
  <si>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</si>
  <si>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obrubníky kolem odláždění</t>
  </si>
  <si>
    <t>1: Dle technické zprávy, výkresových příloh projektové dokumentace, TKP staveb státních drah a výkazů materiálu projektu a souhrnných částí dokumentace stavby.  
2: 4 ks * 7,5 m  
Celkem 30=30.000 [B]</t>
  </si>
  <si>
    <t>Položka zahrnuje:  
dodání a pokládku betonových obrubníků o rozměrech předepsaných zadávací dokumentací  
betonové lože i boční betonovou opěrku.</t>
  </si>
  <si>
    <t>938444</t>
  </si>
  <si>
    <t>OČIŠTĚNÍ ZDIVA OTRYSKÁNÍM TLAKOVOU VODOU PŘES 1000 BARŮ</t>
  </si>
  <si>
    <t>SANACE A - příprava povrchu betonu a kamenného zdiva  
plocha klenby + plocha opěr + plocha křídel + plocha čelních zdí  
viz příloha 2_031 Nový stav - půdorys, 2_032 Nový stav - podélný řez, 2_033 Nový stav - příčný řez, 2_034 Nový stav - pohledy</t>
  </si>
  <si>
    <t>položka zahrnuje očištění předepsaným způsobem včetně odklizení vzniklého odpadu</t>
  </si>
  <si>
    <t>938543</t>
  </si>
  <si>
    <t>OČIŠTĚNÍ BETON KONSTR OTRYSKÁNÍM TLAK VODOU DO 1000 BARŮ</t>
  </si>
  <si>
    <t>SANACE A - příprava povrchu betonu a kamenného zdiva  
plocha železobetonových říms na mostě + plocha železobetonových říms na křídlech  
viz příloha 2_031 Nový stav - půdorys, 2_032 Nový stav - podélný řez, 2_033 Nový stav - příčný řez, 2_034 Nový stav - pohledy</t>
  </si>
  <si>
    <t>938652</t>
  </si>
  <si>
    <t>OČIŠTĚNÍ OCEL KONSTR OTRYSKÁNÍM NA SUCHO KŘEMIČ PÍSKEM</t>
  </si>
  <si>
    <t>očištění zábradlí</t>
  </si>
  <si>
    <t>94190</t>
  </si>
  <si>
    <t>LEHKÉ PRACOVNÍ LEŠENÍ DO 1,5 KPA</t>
  </si>
  <si>
    <t>M3OP</t>
  </si>
  <si>
    <t>1: Dle technické zprávy, výkresových příloh projektové dokumentace, TKP staveb státních drah a výkazů materiálu projektu a souhrnných částí dokumentace stavby.  
2: 497 m3  
Celkem 497=497.000 [B]</t>
  </si>
  <si>
    <t>Položka zahrnuje dovoz, montáž, údržbu, opotřebení (nájemné), demontáž, konzervaci, odvoz.</t>
  </si>
  <si>
    <t>96615</t>
  </si>
  <si>
    <t>BOURÁNÍ KONSTRUKCÍ Z PROSTÉHO BETONU</t>
  </si>
  <si>
    <t>vybourání části poškozeného podkladního betonu C16/20 pod hydroizolací, odhaduje se 50% objemu betonu, po odkrytí podkladního betonu bude rozsah sanace aktualizován  
plocha podkladního betonu v podélnem řezu * šířka v půdorysu  
viz příloha 2_021 Stávající stav</t>
  </si>
  <si>
    <t xml:space="preserve">  SO 11-20-02</t>
  </si>
  <si>
    <t>Most v km 492,385 (vlečka Lovochemie km 2,309)</t>
  </si>
  <si>
    <t>SO 11-20-02</t>
  </si>
  <si>
    <t>1: Zpracování výkresové dokumentace OK.  
2: 1ks  
Celkem 1=1.000 [B]</t>
  </si>
  <si>
    <t>Položku NENACEŇOVAT v rámci výběrového řízení na zhotovení stavby, viz SO 90-90  
předpoklad množství  
(viz. příloha č. 2.0.2.2)</t>
  </si>
  <si>
    <t>1: Dle technické zprávy, výkresových příloh projektové dokumentace, TKP staveb státních drah a výkazů materiálu projektu a souhrnných částí dokumentace stavby.  
2: 0,5t  
Celkem 0,5=0.500 [B]</t>
  </si>
  <si>
    <t>R015590</t>
  </si>
  <si>
    <t>942</t>
  </si>
  <si>
    <t>POPLATKY ZA LIKVIDACI ODPADŮ NEBEZPEČNÝCH VČETNĚ DOPRAVY NA SKLÁDKU A VEŠKERÉ MANIPULACE- 08 01 11* ODPADNÍ NÁTĚROVÉ HMOTY</t>
  </si>
  <si>
    <t>Položku NENACEŇOVAT v rámci výběrového řízení na zhotovení stavby, viz SO 90-90  
Starý otrýskaný nátěr z horní pásnice hlavního nosníku, uvažováno písku pro otryskání 50kg/m2, uvažováno PKO 1,2 m2/bm  
(viz. příloha č. 2.0.2.2)</t>
  </si>
  <si>
    <t>1: Dle technické zprávy, výkresových příloh projektové dokumentace, TKP staveb státních drah a výkazů materiálu projektu a souhrnných částí dokumentace stavby.  
2: 0,32m*14,10m*0,050t/m2*2ks  
Celkem 0,451=0.451 [B]</t>
  </si>
  <si>
    <t>R348171</t>
  </si>
  <si>
    <t>ZÁBRADLÍ Z DÍLCŮ KOVOVÝCH S NÁTĚREM</t>
  </si>
  <si>
    <t>Zábradelní madlo L60x60x5  
(viz. příloha č. 2.0.2.2)</t>
  </si>
  <si>
    <t>- položka zahrnuje dodání a montáž zábradelního madla vč. předepsané povrchové úpravy  
-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</si>
  <si>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R78312</t>
  </si>
  <si>
    <t>PROTIKOROZ OCHRANA OCEL KONSTR NÁTĚREM VÍCEVRST</t>
  </si>
  <si>
    <t>(viz. příloha č. 2.0.0.1)</t>
  </si>
  <si>
    <t>1: Dle technické zprávy, výkresových příloh projektové dokumentace, TKP staveb státních drah a výkazů materiálu projektu a souhrnných částí dokumentace stavby.  
2: 0,32m*14,1m*2ks  
Celkem 9,024=9.024 [B]</t>
  </si>
  <si>
    <t>1. Položka obsahuje  
- kompletní povlaky (i různobarevné). včetně úpravy podkladu (odmaštění, odrezivění, odstranění starých nátěrů a nečistot) a jeho vyspravení, provedení nátěru předepsaným postupem a splnění všech požadavků daných technologickým předpisem  
- nájem a doprava tryskacího zařízení  
- materiál (včetně dopravy) na provedení PKO  
- úklid stavby po provedení práce</t>
  </si>
  <si>
    <t>932122</t>
  </si>
  <si>
    <t>PROTIDOTYKOVÉ ZÁBRANY SÍŤOVÉ - DEMONTÁŽ</t>
  </si>
  <si>
    <t>Demontáž stávajících PDZ. Vč. odvozu. Zhotovitel předá zástupci investora protokol o předání ocelového odpadu do sběrny kovových odpadů.  
(10,58 m x 1,5 m x 2ks; viz příloha č. 2.0.2.1)</t>
  </si>
  <si>
    <t>1: Dle technické zprávy, výkresových příloh projektové dokumentace, TKP staveb státních drah a výkazů materiálu projektu a souhrnných částí dokumentace stavby.  
2: 11m*1,5m*2ks  
Celkem 33=33.000 [B]</t>
  </si>
  <si>
    <t>1. Položka obsahuje: – veškeré práce a materiál nutný k demontáži zábrany,  včetně mimostaveništních a vnitrostaveništních přesunů (tj. manipulace se zábranou, její naložení a odvoz ze stavby)2. Položka neobsahuje: X3. Způsob měření:Měří se plocha v metrech čtverečných.</t>
  </si>
  <si>
    <t>93867</t>
  </si>
  <si>
    <t>OČIŠTĚNÍ OCEL KONSTR BROUŠENÍM</t>
  </si>
  <si>
    <t>- vč. broušení pacek navařených na HP HN  
- vč. úprava HP HN  
(viz. příloha č. 2.0.2.2)</t>
  </si>
  <si>
    <t>1: Dle technické zprávy, výkresových příloh projektové dokumentace, TKP staveb státních drah a výkazů materiálu projektu a souhrnných částí dokumentace stavby.  
2: 0,3m*14,1m*2ks  
Celkem 8,46=8.460 [B]</t>
  </si>
  <si>
    <t>R9112A3.1</t>
  </si>
  <si>
    <t>ZÁBRADLÍ MOSTNÍ S VODOR MADLY - BROUŠENÍ</t>
  </si>
  <si>
    <t>- Zkrácení stávajícího zábradelního madla přečnívající přes HN  
(viz. příloha č. 2.0.2.2)</t>
  </si>
  <si>
    <t>1: Dle technické zprávy, výkresových příloh projektové dokumentace, TKP staveb státních drah a výkazů materiálu projektu a souhrnných částí dokumentace stavby.  
2: 2m  
Celkem 2=2.000 [B]</t>
  </si>
  <si>
    <t>položka zahrnuje:- demontáž a odstranění zařízení- jeho odvoz na předepsané místo</t>
  </si>
  <si>
    <t>R9112A3.2</t>
  </si>
  <si>
    <t>ZÁBRADLÍ MOSTNÍ S VODOR MADLY - DEMONTÁŽ</t>
  </si>
  <si>
    <t>(viz. příloha č. 2.0.2.2)</t>
  </si>
  <si>
    <t>1: Dle technické zprávy, výkresových příloh projektové dokumentace, TKP staveb státních drah a výkazů materiálu projektu a souhrnných částí dokumentace stavby.  
2: 15m*2ks  
Celkem 30=30.000 [B]</t>
  </si>
  <si>
    <t>položka zahrnuje:- demontáž a odstranění zařízení</t>
  </si>
  <si>
    <t>R932121</t>
  </si>
  <si>
    <t>PROTIDOTYKOVÉ ZÁBRANY SÍŤOVÉ - ZŘÍZENÍ S DODÁNÍM</t>
  </si>
  <si>
    <t>Nové protidotykové zábrany na obou hlavních nosnícíh:  
- celkem 14ks PDZ v modulu 2,010m  
- průběžné sloupky PDZ z HEB 120 á 2,010m  
- koncové sloupky PDZ z UPE 120  
vč. všech požadovaných EPDM podložek tl.2mm  
- spodní rám mezi sloupky obsahuje polykarbonátovou desku tl. 15mm (odolná vůči UV-záření, se speciální vrstvou proti poškrábání - z obou stran, vč. opatření proti nárazu ptáků)  
- horní rám obsahuje svařovanou síť s rozměřem oka 25,0 x 25,0mm, drát o1,6mm.  
Síť je žárově pozinkována.  
- vč. montáže a PKO: úprava ocelových povrchů na stupeň SA3, ŽSP+ONS01 dle SŽDC S5/4 nebo úprava žárovým zinkováním ponorem na stupeň Be, Zinkování ponorem + ONS 01 dle tab. 4/1 a 5/2 SŽDC (ČD) S5/4  
- Odstín vrcvhního nátěru - RAL 7024.  
- vč. 4ks bezpečnostních tabulek dle ČSN 37 5199 (umístěno v blízkosti začátku a ukončení PDZ) a jejich osazení, vč. veškerého spojovacího materiálu  
- okapnička P1,5x115 mm z korozivzdorné oceli jakosti 1.4401, spojovací prostředky jakosti A4  
- vč. přípravy pro uchycení zábradelního madla (navařovací závitové svorníky na nosných sloupcích PDZ)  
(viz. příloha č. 2.0.2.2)</t>
  </si>
  <si>
    <t>1: Dle technické zprávy, výkresových příloh projektové dokumentace, TKP staveb státních drah a výkazů materiálu projektu a souhrnných částí dokumentace stavby.  
2: 14ks*2,010m*1,115m  
Celkem 31,376=31.376 [B]</t>
  </si>
  <si>
    <t>1. Položka obsahuje: – veškerý materiál, výrobky a polotovary, včetně mimostaveništní a vnitrostaveništní dopravy (rovněž přesuny), včetně naložení a složení, zřízení zábrany2. Položka neobsahuje: X3. Způsob měření:Měří se plocha v metrech čtverečných.</t>
  </si>
  <si>
    <t>R94490</t>
  </si>
  <si>
    <t>OCHRANNÁ KONSTRUKCE</t>
  </si>
  <si>
    <t>Jedná se o ochrannou konstrukci vně obou HN vč. jejího zaplachtování (ochrana proti odlétávání tryskacího materiálu a především ochrana proti jeho padání na přemosťovanou trať), vč. zaplachtování ocelových podlah na mostě.   
Jako podpory pro ukotvení této ochranné konstrukce lze např. využít stávající mostní zábradlí ještě před jeho demontáží.   
Ochranná konstrukce může být potom např. z vnější strany HN tvořena plnými deskami nasraz přiloženými k HP HN (znemožnění propadávání tryskacího materiálu na přemosťovanou trať), která by byla kotvena přes systém táhel a převázek o stávající zábradlí na HP HN. Výška plné desky bude zvolena tak, aby bezpečně plnila ochranu proti odlétávajícímu tryskacímu materiálu, případně bude provedeno zaplachtování celého prostoru mezi horní hranou ochranné konstrukce podél HN vlevo a HN vpravo.  
Konkrétní řešení bude však zvoleno vybraným zhotovitelem na základě jeho možností a vybavení, při současném splnění požadavků této dokumentace.  
(viz. příloha č. 2.0.0.1)</t>
  </si>
  <si>
    <t>1: Dle technické zprávy, výkresových příloh projektové dokumentace, TKP staveb státních drah a výkazů materiálu projektu a souhrnných částí dokumentace stavby.  
2: 1ks  
Celkem 1=1.000 [B]</t>
  </si>
  <si>
    <t xml:space="preserve">  SO 11-21-01</t>
  </si>
  <si>
    <t>Propustek v ev. km 491,057</t>
  </si>
  <si>
    <t>SO 11-21-01</t>
  </si>
  <si>
    <t>1: Dle technické zprávy, výkresových příloh projektové dokumentace, TKP staveb státních drah a výkazů materiálu projektu a souhrnných částí dokumentace stavby. Viz Technická práva  Výkres výkopů a pažení.  
2: ((2,74m*8,76m+5,28m*1,5m*2ks+4,65m*6,73m)*0,15m+(2,64m*9m+3,22m*1,5m*2ks+6,3m*3,9m)*0,15m+((3,55m*3,52m+3,8m*1,65m)*14,7m)+(4,1m*6,3m*0,38m)+(4,77m*6,73m*0,41m))*2.1t/m3  
Celkem 668,234=668.234 [B]</t>
  </si>
  <si>
    <t>Položku NENACEŇOVAT v rámci výběrového řízení na zhotovení stavby, viz SO 90-90  
vybouraný prostý beton a trouby propustku</t>
  </si>
  <si>
    <t>1: Dle technické zprávy, výkresových příloh projektové dokumentace, TKP staveb státních drah a výkazů materiálu projektu a souhrnných částí dokumentace stavby. Viz Technická práva  Výkres výkopů a pažení.  
2: (15,1m*0.462m2+(((1,5m*1,2m+0,4m*(1,2m+0,41m)/2m)*5,17m-1,25m2*1,2m)+0,6m*0,3m*5,17m)*2ks+(2,15m*2m-1,25m2+0,5m*0,35m+2ks*0,4m*0,35m)*10m+(2,8m*2,1m*(1,19m+1,55m)))*2.4t/m3  
Celkem 189,456=189.456 [B]</t>
  </si>
  <si>
    <t>1: Dle technické zprávy, výkresových příloh projektové dokumentace, TKP staveb státních drah a výkazů materiálu projektu a souhrnných částí dokumentace stavby. Viz Technická práva  Výkres výkopů a pažení.  
2: 4,3m*14,65m*0.0013t/m2  
Celkem 0,082=0.082 [B]</t>
  </si>
  <si>
    <t>R015240</t>
  </si>
  <si>
    <t>915</t>
  </si>
  <si>
    <t>POPLATKY ZA LIKVIDACŮ ODPADŮ NEKONTAMINOVANÝCH VČETNĚ DOPRAVY NA SKLÁDKU A VEŠKERÉ MANIPULACE - 20 03 99  ODPAD PODOBNÝ KOMUNÁLNÍMU ODPADU</t>
  </si>
  <si>
    <t>1: Dle technické zprávy, výkresových příloh projektové dokumentace, TKP staveb státních drah a výkazů materiálu projektu a souhrnných částí dokumentace stavby.  
2: 0,1t  
Celkem 0,1=0.100 [B]</t>
  </si>
  <si>
    <t>R015330.1</t>
  </si>
  <si>
    <t>923</t>
  </si>
  <si>
    <t>POPLATKY ZA LIKVIDACI ODPADŮ NEKONTAMINOVANÝCH VČETNĚ DOPRAVY NA SKLÁDKU A VEŠKERÉ MANIPULACE- 17 05 04 KAMENNÁ SUŤ</t>
  </si>
  <si>
    <t>1: Dle technické zprávy, výkresových příloh projektové dokumentace, TKP staveb státních drah a výkazů materiálu projektu a souhrnných částí dokumentace stavby. Viz Technická práva  Výkres výkopů a pažení.  
2: (0,9m*1,5m*10m*2ks+6,1m*3,25m*0,4m+6,17m*2,2m*0,4m)*2.5t/m3  
Celkem 100,899=100.899 [B]</t>
  </si>
  <si>
    <t>R015570</t>
  </si>
  <si>
    <t>940</t>
  </si>
  <si>
    <t>POPLATKY ZA LIKVIDACI ODPADŮ NEBEZPEČNÝCH VČETNĚ DOPRAVY- 17 03 03* ASFALTOVÉ STAVEBNÍ NÁTĚRY</t>
  </si>
  <si>
    <t>Položku NENACEŇOVAT v rámci výběrového řízení na zhotovení stavby, viz SO 90-90  
vybourané odláždění a kamenné opěry</t>
  </si>
  <si>
    <t>1: Dle technické zprávy, výkresových příloh projektové dokumentace, TKP staveb státních drah a výkazů materiálu projektu a souhrnných částí dokumentace stavby. Viz Technická práva  Výkres výkopů a pažení.  
2: 4,3m*14,65m*0.0043t/m2  
Celkem 0,271=0.271 [B]</t>
  </si>
  <si>
    <t>11425</t>
  </si>
  <si>
    <t>ODSTRAN KONSTR VODNÍCH KORYT Z LOM KAM NA MC</t>
  </si>
  <si>
    <t>odláždění stávajícího propustku vlevo + vpravo, měřeno po svahu odlážděného kuželu</t>
  </si>
  <si>
    <t>1: Dle technické zprávy, výkresových příloh projektové dokumentace, TKP staveb státních drah a výkazů materiálu projektu a souhrnných částí dokumentace stavby. Viz Výkres stávajícího stavu.  
2: ((2,73m+0,58m+2,75m)*3,25m*0,4m)+((2,8m+0,58m+2,77m)*2,2m*0,4m)  
Celkem 13,29=13.290 [B]</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</si>
  <si>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</si>
  <si>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</si>
  <si>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</si>
  <si>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v místě výkopů pro nový propustek vlevo a vpravo v tl. 0,15 m</t>
  </si>
  <si>
    <t>1: Dle technické zprávy, výkresových příloh projektové dokumentace, TKP staveb státních drah a výkazů materiálu projektu a souhrnných částí dokumentace stavby.  Viz Výkres stávajícího stavu a Výkres nového stavu.  
2: (2,74m*8,76m+5,28m*1,5m*2ks+4,65m*6,73m)*0,15m+(2,64m*9m+3,22m*1,5m*2ks+6,3m*3,9m)*0,15m  
Celkem 19,369=19.369 [B]</t>
  </si>
  <si>
    <t>odstranění dočasných hrázek</t>
  </si>
  <si>
    <t>1: Dle technické zprávy, výkresových příloh projektové dokumentace, TKP staveb státních drah a výkazů materiálu projektu a souhrnných částí dokumentace stavby. Viz Technická práva  Výkres výkopů a pažení.  
2: (6,27m/2*0,98m*0,8m*2ks)+(6,4m/2*0,88m*0,8m+(6,4m+0,99m)/2*0,88m*0,8m)  
Celkem 9,77=9.770 [B]</t>
  </si>
  <si>
    <t>výkopové práce pro výstavbu nového propustku; hlavní výkopová jáma + výkop pro odláždění vlevo + vpravo</t>
  </si>
  <si>
    <t>1: Dle technické zprávy, výkresových příloh projektové dokumentace, TKP staveb státních drah a výkazů materiálu projektu a souhrnných částí dokumentace stavby.  Viz Výkres nového stavu a Výkres výkopů a pažení.  
2: ((3,55m*3,52m+3,8m*1,65m)*14,7m)+(4,1m*6,3m*0,38m)+(4,77m*6,73m*0,41m)  
Celkem 298,838=298.838 [B]</t>
  </si>
  <si>
    <t>17481</t>
  </si>
  <si>
    <t>ZÁSYP JAM A RÝH Z NAKUPOVANÝCH MATERIÁLŮ</t>
  </si>
  <si>
    <t>zásyp aktivní oblasti štěrkodrtí fr. 0/32</t>
  </si>
  <si>
    <t>1: Dle technické zprávy, výkresových příloh projektové dokumentace, TKP staveb státních drah a výkazů materiálu projektu a souhrnných částí dokumentace stavby.  Viz Výkres nového stavu.  
2: (3,96m*2,73m+0,46m*2,43m)*17,25m  
Celkem 205,768=205.768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</si>
  <si>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</si>
  <si>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17750</t>
  </si>
  <si>
    <t>ZEMNÍ HRÁZKY ZE ZEMIN NEPROPUSTNÝCH</t>
  </si>
  <si>
    <t>1: Dle technické zprávy, výkresových příloh projektové dokumentace, TKP staveb státních drah a výkazů materiálu projektu a souhrnných částí dokumentace stavby. Viz Technická práva a Výkres výkopů a pažení.  
2: (6,27m/2*0,98m*0,8m*2ks)+(6,4m/2*0,88m*0,8m+(6,4m+0,99m)/2*0,88m*0,8m)  
Celkem 9,77=9.770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</si>
  <si>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</si>
  <si>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18222</t>
  </si>
  <si>
    <t>ROZPROSTŘENÍ ORNICE VE SVAHU V TL DO 0,15M</t>
  </si>
  <si>
    <t>rozprostostření ornice na upravovaném terénu</t>
  </si>
  <si>
    <t>1: Dle technické zprávy, výkresových příloh projektové dokumentace, TKP staveb státních drah a výkazů materiálu projektu a souhrnných částí dokumentace stavby. Viz Technická práva  Výkres výkopů a pažení.  
2: ((5,32m*2,1m)+(5,86m*2,1m)*0.15m)  
Celkem 13,018=13.018 [B]</t>
  </si>
  <si>
    <t>položka zahrnuje:  
nutné přemístění ornice z dočasných skládek vzdálených do 50m rozprostření ornice v předepsané tloušťce ve svahu přes 1:5</t>
  </si>
  <si>
    <t>osetí dotčených svahů vlevo a vpavo</t>
  </si>
  <si>
    <t>1: Dle technické zprávy, výkresových příloh projektové dokumentace, TKP staveb státních drah a výkazů materiálu projektu a souhrnných částí dokumentace stavby.  Viz Výkres nového stavu.  
2: (5,32m*2,1m)+(5,86m*2,1m)  
Celkem 23,478=23.478 [B]</t>
  </si>
  <si>
    <t>R11511</t>
  </si>
  <si>
    <t>přečerpání vody zachycené pomocí hrázek na vtoku propustku během výstavby</t>
  </si>
  <si>
    <t>1: Dle technické zprávy, výkresových příloh projektové dokumentace, TKP staveb státních drah a výkazů materiálu projektu a souhrnných částí dokumentace stavby. Viz Technická zpráva.  
2: 1kpl  
Celkem 1=1.000 [B]</t>
  </si>
  <si>
    <t>27157</t>
  </si>
  <si>
    <t>POLŠTÁŘE POD ZÁKLADY Z KAMENIVA TĚŽENÉHO</t>
  </si>
  <si>
    <t>štěrkový polštář pod základ</t>
  </si>
  <si>
    <t>1: Dle technické zprávy, výkresových příloh projektové dokumentace, TKP staveb státních drah a výkazů materiálu projektu a souhrnných částí dokumentace stavby. Viz Výkres nového stavu.  
2: (0,45m*4,22m+0,29m*2m)*15,9m  
Celkem 39,416=39.416 [B]</t>
  </si>
  <si>
    <t>272324</t>
  </si>
  <si>
    <t>ZÁKLADY ZE ŽELEZOBETONU DO C25/30</t>
  </si>
  <si>
    <t>základ pod propustek+zesílený základ koncových trub</t>
  </si>
  <si>
    <t>1: Dle technické zprávy, výkresových příloh projektové dokumentace, TKP staveb státních drah a výkazů materiálu projektu a souhrnných částí dokumentace stavby. Viz Výkres nového stavu.  
2: (3,4m*0,25m*18,2m+0,6m*0,5m*3,4m*2ks)+(0,5m*0,77m*3,03m*2ks+0,5m*0,77m*3,17m*2ks)  
Celkem 22,284=22.284 [B]</t>
  </si>
  <si>
    <t>s 35 % na přesahy</t>
  </si>
  <si>
    <t>1: Dle technické zprávy, výkresových příloh projektové dokumentace, TKP staveb státních drah a výkazů materiálu projektu a souhrnných částí dokumentace stavby. Viz Výkres nového stavu.  
2: (18,1m*3,3m*2ks+1,92m*2,93m*2ks+1,92m*3,07m*2ks)*0,0079t/m2*1,35  
Celkem 1,52=1.520 [B]</t>
  </si>
  <si>
    <t>1: Dle technické zprávy, výkresových příloh projektové dokumentace, TKP staveb státních drah a výkazů materiálu projektu a souhrnných částí dokumentace stavby.  Viz Výkres výkopů a pažení.  
2: 1kpl  
Celkem 1=1.000 [B]</t>
  </si>
  <si>
    <t>45131</t>
  </si>
  <si>
    <t>PODKL A VÝPLŇ VRSTVY Z PROST BET</t>
  </si>
  <si>
    <t>betonové lože odláždění vlevo a vpravo + betonové prahy po obvodu odláždění</t>
  </si>
  <si>
    <t>1: Dle technické zprávy, výkresových příloh projektové dokumentace, TKP staveb státních drah a výkazů materiálu projektu a souhrnných částí dokumentace stavby. Viz Výkres nového stavu.  
2: ((1,78m*6,35m+1m*2,4m+4,06m*1m*2ks+1m*2,4m)+(1,78m*6,35m+1m*2,4m+4.58m*1m*2ks+1.35m*2,4m))*0,15m+0,3m*0,3m*(19,2m+20,5m)  
Celkem 11,122=11.122 [B]</t>
  </si>
  <si>
    <t>podkladní beton pod základ propustku</t>
  </si>
  <si>
    <t>1: Dle technické zprávy, výkresových příloh projektové dokumentace, TKP staveb státních drah a výkazů materiálu projektu a souhrnných částí dokumentace stavby. Viz Výkres nového stavu.  
2: (15,13m+0,7m*2ks)*0,1m*4,83m+0,4m*0,84m*4,83m+0,88m*0,72m/2*4,83m+(0,44m*0,71m+0,45m*0,35m/2)*4,38m  
Celkem 12,85=12.850 [B]</t>
  </si>
  <si>
    <t>46457</t>
  </si>
  <si>
    <t>POHOZ DNA A SVAHŮ Z KAMENIVA TĚŽENÉHO</t>
  </si>
  <si>
    <t>štěrkový pohoz na vtoku a výtoku</t>
  </si>
  <si>
    <t>1: Dle technické zprávy, výkresových příloh projektové dokumentace, TKP staveb státních drah a výkazů materiálu projektu a souhrnných částí dokumentace stavby. Viz Výkres nového stavu.  
2: (2,4m*6,28m*0,3m+(1,61m*0,53m+1,49m*0,5m)*0,3m)+(3,05m*6,73m*0,3m+(1,65m+1,65m)*0,5m*0,3m)  
Celkem 11,654=11.654 [B]</t>
  </si>
  <si>
    <t>odláždění na vtoku a výtoku propustku</t>
  </si>
  <si>
    <t>1: Dle technické zprávy, výkresových příloh projektové dokumentace, TKP staveb státních drah a výkazů materiálu projektu a souhrnných částí dokumentace stavby. Viz Výkres nového stavu.  
2: ((1,78m*6,35m+1m*2,4m+4,06m*1m*2ks+1m*2,4m)+(1,78m*6,35m+1m*2,4m+4.58m*1m*2ks+1.35m*2,4m))*0,25m  
Celkem 12,582=12.582 [B]</t>
  </si>
  <si>
    <t>2 vrstvy asfaltových nátěrů</t>
  </si>
  <si>
    <t>1: Dle technické zprávy, výkresových příloh projektové dokumentace, TKP staveb státních drah a výkazů materiálu projektu a souhrnných částí dokumentace stavby. Viz Výkres nového stavu.  
2: 7,86m*16,2m*2ks  
Celkem 254,664=254.664 [B]</t>
  </si>
  <si>
    <t>91842</t>
  </si>
  <si>
    <t>PROPUSTY RÁMOVÉ 200/150</t>
  </si>
  <si>
    <t>včetně koncových "U" prfabrikátů a potřebné mechanizace pro osazení</t>
  </si>
  <si>
    <t>1: Dle technické zprávy, výkresových příloh projektové dokumentace, TKP staveb státních drah a výkazů materiálu projektu a souhrnných částí dokumentace stavby. Viz Výkres nového stavu.  
2: 18.2m  
Celkem 18,2=18.200 [B]</t>
  </si>
  <si>
    <t>Položka zahrnuje:  
- dodání a položení prefabrikovaných rámů z dokumentací předepsaných rozměrů  
- případné úpravy rámů  
Nezahrnuje podkladní vrstvy, vyrovnávací a spádový beton uvnitř rámů a na jejich povrchu,  
izolaci.</t>
  </si>
  <si>
    <t>93118</t>
  </si>
  <si>
    <t>VÝPLŇ DILATAČNÍCH SPAR Z POLYSTYRENU</t>
  </si>
  <si>
    <t>dilatační spára v základu propustku dle MVL 649</t>
  </si>
  <si>
    <t>1: Dle technické zprávy, výkresových příloh projektové dokumentace, TKP staveb státních drah a výkazů materiálu projektu a souhrnných částí dokumentace stavby. Viz Výkres nového stavu.  
2: 3,4m*0,25m*0.02m*1ks  
Celkem 0,017=0.017 [B]</t>
  </si>
  <si>
    <t>položka zahrnuje dodávku a osazení předepsaného materiálu, očištění ploch spáry před úpravou, očištění okolí spáry po úpravě</t>
  </si>
  <si>
    <t>93138</t>
  </si>
  <si>
    <t>TĚSNĚNÍ DILATAČNÍCH SPAR SILIKONOVÝM TMELEM</t>
  </si>
  <si>
    <t>těsněná spár rámu na rubu</t>
  </si>
  <si>
    <t>1: Dle technické zprávy, výkresových příloh projektové dokumentace, TKP staveb státních drah a výkazů materiálu projektu a souhrnných částí dokumentace stavby. Viz Výkres nového stavu.  
2: 0.01m*0,12m*6,34m*9ks  
Celkem 0,069=0.069 [B]</t>
  </si>
  <si>
    <t>položka zahrnuje dodávku a osazení předepsaného materiálu, očištění ploch spáry před úpravou, očištění okolí spáry po úpravě  
nezahrnuje těsnící profil</t>
  </si>
  <si>
    <t>96613</t>
  </si>
  <si>
    <t>BOURÁNÍ KONSTRUKCÍ Z KAMENE NA MC</t>
  </si>
  <si>
    <t>vybourání původních opěr propustku</t>
  </si>
  <si>
    <t>1: Dle technické zprávy, výkresových příloh projektové dokumentace, TKP staveb státních drah a výkazů materiálu projektu a souhrnných částí dokumentace stavby. Viz Výkres stávajícího stavu a Výkres výkopů a pažení.  
2: 0,9m*1,5m*10m*2ks  
Celkem 27=27.000 [B]</t>
  </si>
  <si>
    <t>čela propustku včetně říms + výplň mezi opěrami + obetonování mimo původní otvor</t>
  </si>
  <si>
    <t>1: Dle technické zprávy, výkresových příloh projektové dokumentace, TKP staveb státních drah a výkazů materiálu projektu a souhrnných částí dokumentace stavby. Viz Výkres stávajícího stavu a Výkres výkopů a pažení.  
2: (((1,5m*1,2m+0,4m*(1,2m+0,41m)/2m)*5,17m-1,25m2*1,2m)+0,6m*0,3m*5,17m)*2ks+(2,15m*2m-1,25m2+0,5m*0,35m+2ks*0,4m*0,35m)*10m+(2,8m*2,1m*(1,19m+1,55m))  
Celkem 71,964=71.964 [B]</t>
  </si>
  <si>
    <t>966371</t>
  </si>
  <si>
    <t>BOURÁNÍ PROPUSTŮ Z TRUB DN DO 1000MM</t>
  </si>
  <si>
    <t>trouby stávajícího porpustku</t>
  </si>
  <si>
    <t>1: Dle technické zprávy, výkresových příloh projektové dokumentace, TKP staveb státních drah a výkazů materiálu projektu a souhrnných částí dokumentace stavby. Viz Výkres stávajícího stavu a Výkres výkopů a pažení.  
2: 15,1m  
Celkem 15,1=15.100 [B]</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</si>
  <si>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</si>
  <si>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969233</t>
  </si>
  <si>
    <t>VYBOURÁNÍ POTRUBÍ DN DO 150MM KANALIZAČ</t>
  </si>
  <si>
    <t>vybourání odvodnění rubu propustku</t>
  </si>
  <si>
    <t>1: Dle technické zprávy, výkresových příloh projektové dokumentace, TKP staveb státních drah a výkazů materiálu projektu a souhrnných částí dokumentace stavby. Viz Výkres stávajícího stavu a Výkres výkopů a pažení.  
2: 15,26m*2ks  
Celkem 30,52=30.520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</si>
  <si>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</si>
  <si>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</si>
  <si>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</si>
  <si>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odstranéní původní izolace, rozsah dle archivní dokumentace</t>
  </si>
  <si>
    <t>1: Dle technické zprávy, výkresových příloh projektové dokumentace, TKP staveb státních drah a výkazů materiálu projektu a souhrnných částí dokumentace stavby. Viz Výkres stávajícího stavu Výkres výkopů a pažení.  
2: 4,3m*14,65m  
Celkem 62,995=62.995 [B]</t>
  </si>
  <si>
    <t>R93631</t>
  </si>
  <si>
    <t>DROBNÉ DOPLŇK KONSTR BETON MONOLIT</t>
  </si>
  <si>
    <t>otisk letopočtu výstavby do odláždění</t>
  </si>
  <si>
    <t>1: Dle technické zprávy, výkresových příloh projektové dokumentace, TKP staveb státních drah a výkazů materiálu projektu a souhrnných částí dokumentace stavby. Viz Výkres nového stavu.  
2: 2ks  
Celkem 2=2.000 [B]</t>
  </si>
  <si>
    <t xml:space="preserve">  SO 11-21-02</t>
  </si>
  <si>
    <t>Propustek v ev. km 491,951</t>
  </si>
  <si>
    <t>SO 11-21-02</t>
  </si>
  <si>
    <t>1: Dle technické zprávy, výkresových příloh projektové dokumentace, TKP staveb státních drah a výkazů materiálu projektu a souhrnných částí dokumentace stavby.  
2: ((3m*5,57m+2m*3,15m+3,3m*9,8m)*0,15m+(3,01m*6,29m+2,26m*3,9m+2,67m*9,93m)*0,15m+(1,78m*1,63m+(1,13m+0,12m)/2*8,28m*9m+(3,31m*9m-1,7m*2m)*(2,46m+2,36m))+(3m*5,57m*0,34m)+(3,05m*6,29m*0,4m))*2.1t/m3  
Celkem 433,593=433.593 [B]</t>
  </si>
  <si>
    <t>1: Dle technické zprávy, výkresových příloh projektové dokumentace, TKP staveb státních drah a výkazů materiálu projektu a souhrnných částí dokumentace stavby.  
2: (16,2m*0.462m2+(((1,56m*1,2m+0,4m*(1,2m+0,41m)/2)*6m-1,25m2*1,2m)+0,6m*0,3m*5,17m)*2ks+(0,72m*0,22m*6m)+(1,62m*1,7m-1,25m2+0,44m*1,35m+3,6m*1,2m)*9m+(1,62m*1,7m*(2,5m+2,35m)))*2.4t/m3  
Celkem 251,383=251.383 [B]</t>
  </si>
  <si>
    <t>1: Dle technické zprávy, výkresových příloh projektové dokumentace, TKP staveb státních drah a výkazů materiálu projektu a souhrnných částí dokumentace stavby.  
2: ((1,3m*8,4m+0,65m*(0,67m+3,87m))*9m)*2.5t/m3  
Celkem 312,098=312.098 [B]</t>
  </si>
  <si>
    <t>1: Dle technické zprávy, výkresových příloh projektové dokumentace, TKP staveb státních drah a výkazů materiálu projektu a souhrnných částí dokumentace stavby.  
2: (4,5m*15,8m+9,65m*9m*0,7)*0,0043t/m2  
Celkem 0,567=0.567 [B]</t>
  </si>
  <si>
    <t>1: Dle technické zprávy, výkresových příloh projektové dokumentace, TKP staveb státních drah a výkazů materiálu projektu a souhrnných částí dokumentace stavby. Viz Výkres stávajícího stavu.  
2: ((2,66m+1,47m+2,65m)*2,57m*0,4m)+((2,66m+1,73m+2,5m)*2,8m*0,4m)  
Celkem 14,687=14.687 [B]</t>
  </si>
  <si>
    <t>1: Dle technické zprávy, výkresových příloh projektové dokumentace, TKP staveb státních drah a výkazů materiálu projektu a souhrnných částí dokumentace stavby.  Viz Výkres stávajícího stavu a Výkres nového stavu.  
2: (3m*5,57m+2m*3,15m+3,3m*9,8m)*0,15m+(3,01m*6,29m+2,26m*3,9m+2,67m*9,93m)*0,15m  
Celkem 16,442=16.442 [B]</t>
  </si>
  <si>
    <t>1: Dle technické zprávy, výkresových příloh projektové dokumentace, TKP staveb státních drah a výkazů materiálu projektu a souhrnných částí dokumentace stavby. Viz Technická zpráva.  
2: ((5,51m+1,49m)/2*0,43m*0,8m+(5,51m+2,5m)/2*0,43m*0,8m)+((7,11m+1,53m)/2*0,77m*0,8m+(7,11m+2,55m)/2*0,77m*0,8m)  
Celkem 8,218=8.218 [B]</t>
  </si>
  <si>
    <t>výkopové práce pro výstavbu nového propustku; hlavní výkopová jáma + výkop pro odláždění a štěrkový pohoz vlevo + vpravo</t>
  </si>
  <si>
    <t>1: Dle technické zprávy, výkresových příloh projektové dokumentace, TKP staveb státních drah a výkazů materiálu projektu a souhrnných částí dokumentace stavby.  Viz Výkres stávajícího stavu a Výkres nového stavu.  
2: (1,78m*1,63m+(1,13m+0,12m)/2*8,28m*9m+(3,31m*9m-1,7m*2m)*(2,46m+2,36m))+(3m*5,57m*0,34m)+(3,05m*6,29m*0,4m)  
Celkem 190,031=190.031 [B]</t>
  </si>
  <si>
    <t>1: Dle technické zprávy, výkresových příloh projektové dokumentace, TKP staveb státních drah a výkazů materiálu projektu a souhrnných částí dokumentace stavby. Viz Výkres nového stavu.  
2: ((1,15m*1,15m/2+1,36m*1,15m+1,65m*2,35m)*2+2,4m*0,11m)*14,8m  
Celkem 184,549=184.549 [B]</t>
  </si>
  <si>
    <t>4 hrazky ve všech okolních příkopech, 2 hrázky vlevo a 2 hrázky vpravo</t>
  </si>
  <si>
    <t>1: Dle technické zprávy, výkresových příloh projektové dokumentace, TKP staveb státních drah a výkazů materiálu projektu a souhrnných částí dokumentace stavby. Viz Technická práva a Výkres výkopů a pažení.  
2: ((5,51m+1,49m)/2*0,43m*0,8m+(5,51m+2,5m)/2*0,43m*0,8m)+((7,11m+1,53m)/2*0,77m*0,8m+(7,11m+2,55m)/2*0,77m*0,8m)  
Celkem 8,218=8.218 [B]</t>
  </si>
  <si>
    <t>1: Dle technické zprávy, výkresových příloh projektové dokumentace, TKP staveb státních drah a výkazů materiálu projektu a souhrnných částí dokumentace stavby. Viz Výkres nového stavu.  
2: ((1,45m*2,9m+2,35m*2,9m)+(1,73m*3,1m+2,3m*3,1m))*0.15m  
Celkem 3,527=3.527 [B]</t>
  </si>
  <si>
    <t>osetí dotčených svahů vlevo a vpravo</t>
  </si>
  <si>
    <t>1: Dle technické zprávy, výkresových příloh projektové dokumentace, TKP staveb státních drah a výkazů materiálu projektu a souhrnných částí dokumentace stavby. Viz Výkres nového stavu.  
2: (1,45m*2,9m+2,35m*2,9m)+(1,73m*3,1m+2,3m*3,1m)  
Celkem 23,513=23.513 [B]</t>
  </si>
  <si>
    <t>1: Dle technické zprávy, výkresových příloh projektové dokumentace, TKP staveb státních drah a výkazů materiálu projektu a souhrnných částí dokumentace stavby.  Viz Výkres nového stavu.  
2: 5,7m*0,85m*15,34m  
Celkem 74,322=74.322 [B]</t>
  </si>
  <si>
    <t>1: Dle technické zprávy, výkresových příloh projektové dokumentace, TKP staveb státních drah a výkazů materiálu projektu a souhrnných částí dokumentace stavby. Viz Výkres nového stavu.  
2: (3,4m*0,25m*17,2m+0,6m*0,5m*3,4m*2ks)+(0,5m*0,77m*3,03m*2ks+0,5m*0,77m*3,17m*2ks)  
Celkem 21,434=21.434 [B]</t>
  </si>
  <si>
    <t>1: Dle technické zprávy, výkresových příloh projektové dokumentace, TKP staveb státních drah a výkazů materiálu projektu a souhrnných částí dokumentace stavby. Viz Výkres nového stavu.  
2: (17,1m*3,3m*2ks+1,92m*2,93m*2ks+1,92m*3,07m*2ks)*0,0079t/m2*1,35  
Celkem 1,449=1.449 [B]</t>
  </si>
  <si>
    <t>ZÁPOROVÉ PAŽENÍ</t>
  </si>
  <si>
    <t>1: Dle technické zprávy, výkresových příloh projektové dokumentace, TKP staveb státních drah a výkazů materiálu projektu a souhrnných částí dokumentace stavby. Viz Výkres výkopů a pažení.  
2: 1kpl  
Celkem 1=1.000 [B]</t>
  </si>
  <si>
    <t>betonové lože odláždění včetně koncových prahů</t>
  </si>
  <si>
    <t>1: Dle technické zprávy, výkresových příloh projektové dokumentace, TKP staveb státních drah a výkazů materiálu projektu a souhrnných částí dokumentace stavby.  Viz Výkres nového stavu.  
2: ((1,29m*6,57m+1m*2,4m+3,59m*(1m+1m))+(1,72m*7,3m+1m*2,4m+3,9m*(1m+1m)))*0,15m+0,3m*0,3m*(15,9m+17,5m)  
Celkem 9,128=9.128 [B]</t>
  </si>
  <si>
    <t>1: Dle technické zprávy, výkresových příloh projektové dokumentace, TKP staveb státních drah a výkazů materiálu projektu a souhrnných částí dokumentace stavby.  Viz Výkres nového stavu.  
2: (14,82m*0,1m+0,75m*0,7m+(0,7m+0,73m)*0,1m+0,4m*0,71m)*5,7m  
Celkem 13,874=13.874 [B]</t>
  </si>
  <si>
    <t>štěrkový pohoz vlevo a vpravo</t>
  </si>
  <si>
    <t>1: Dle technické zprávy, výkresových příloh projektové dokumentace, TKP staveb státních drah a výkazů materiálu projektu a souhrnných částí dokumentace stavby. Viz Výkres nového stavu.  
2: (3m*5,57m+0,5m*(1m+1m))*0,3m+(3m*6,28+0,5m*1m+0,49m*1m)*0,3m  
Celkem 11,262=11.262 [B]</t>
  </si>
  <si>
    <t>na vtoku a výtoku</t>
  </si>
  <si>
    <t>1: Dle technické zprávy, výkresových příloh projektové dokumentace, TKP staveb státních drah a výkazů materiálu projektu a souhrnných částí dokumentace stavby.  Viz Výkres nového stavu.  
2: ((1,29m*6,57m+1m*2,4m+3,59m*(1m+1m))+(1,72m*7,3m+1m*2,4m+3,9m*(1m+1m)))*0,25m  
Celkem 10,203=10.203 [B]</t>
  </si>
  <si>
    <t>nátěr rubu prefabrikátu ve 2 vrstvách</t>
  </si>
  <si>
    <t>1: Dle technické zprávy, výkresových příloh projektové dokumentace, TKP staveb státních drah a výkazů materiálu projektu a souhrnných částí dokumentace stavby.  Viz Výkres nového stavu.  
2: 7,86m*15,2m*2ks  
Celkem 238,944=238.944 [B]</t>
  </si>
  <si>
    <t>1: Dle technické zprávy, výkresových příloh projektové dokumentace, TKP staveb státních drah a výkazů materiálu projektu a souhrnných částí dokumentace stavby.  Viz Výkres nového stavu.  
2: 17,2m  
Celkem 17,2=17.200 [B]</t>
  </si>
  <si>
    <t>1: Dle technické zprávy, výkresových příloh projektové dokumentace, TKP staveb státních drah a výkazů materiálu projektu a souhrnných částí dokumentace stavby.  
2: 3,4m*0,25m*0,02m*1ks  
Celkem 0,017=0.017 [B]</t>
  </si>
  <si>
    <t>vytmelení spár mezi prefabrikáty</t>
  </si>
  <si>
    <t>stávající klenba a její vyplnění lomovým kamenem na cem. maltu</t>
  </si>
  <si>
    <t>1: Dle technické zprávy, výkresových příloh projektové dokumentace, TKP staveb státních drah a výkazů materiálu projektu a souhrnných částí dokumentace stavby. Viz Výkres stávajícího stavu a Výkres nového stavu.  
2: (1,3m*8,4m+0,65m*(0,67m+3,87m))*9m  
Celkem 124,839=124.839 [B]</t>
  </si>
  <si>
    <t>čela propustku včetně říms + část základu vpravo + výplň mezi opěrami (včetně zabetonovaného propustku) + obetonování mimo původní otvor</t>
  </si>
  <si>
    <t>1: Dle technické zprávy, výkresových příloh projektové dokumentace, TKP staveb státních drah a výkazů materiálu projektu a souhrnných částí dokumentace stavby. Viz Výkres stávajícího stavu a Výkres nového stavu.  
2: (((1,56m*1,2m+0,4m*(1,2m+0,41m)/2)*6m-1,25m2*1,2m)+0,6m*0,3m*5,17m)*2ks+(0,72m*0,22m*6m)+(1,62m*1,7m-1,25m2+0,44m*1,35m+3,6m*1,2m)*9m+(1,62m*1,7m*(2,5m+2,35m))  
Celkem 97,259=97.259 [B]</t>
  </si>
  <si>
    <t>stávajícího popustku</t>
  </si>
  <si>
    <t>1: Dle technické zprávy, výkresových příloh projektové dokumentace, TKP staveb státních drah a výkazů materiálu projektu a souhrnných částí dokumentace stavby. Viz Výkres stávajícího stavu a Výkres nového stavu.  
2: 16,2m  
Celkem 16,2=16.200 [B]</t>
  </si>
  <si>
    <t>oddstranění nátěru propustku a zbytků izolace na klenbě (uvažováno 70%)</t>
  </si>
  <si>
    <t>1: Dle technické zprávy, výkresových příloh projektové dokumentace, TKP staveb státních drah a výkazů materiálu projektu a souhrnných částí dokumentace stavby. Viz Výkres stávajícího stavu.  
2: 4,5m*15,8m+9,65m*9m*0,7  
Celkem 131,895=131.895 [B]</t>
  </si>
  <si>
    <t>1: Dle technické zprávy, výkresových příloh projektové dokumentace, TKP staveb státních drah a výkazů materiálu projektu a souhrnných částí dokumentace stavby.  Viz Výkres nového stavu.  
2: 2ks  
Celkem 2=2.000 [B]</t>
  </si>
  <si>
    <t>D.2.1.5</t>
  </si>
  <si>
    <t>Ostatní inženýrské objekty</t>
  </si>
  <si>
    <t xml:space="preserve">  SO 11-30-01</t>
  </si>
  <si>
    <t>Bohušovice-Lovosice, přeložky a úpravy kabelů SŽ</t>
  </si>
  <si>
    <t>SO 11-30-01</t>
  </si>
  <si>
    <t>1: Dle technické zprávy, výkresových příloh projektové dokumentace, TKP staveb státních drah a výkazů materiálu projektu a souhrnných částí dokumentace stavby.  
Celkem 62=62.000 [B]</t>
  </si>
  <si>
    <t>1: Dle technické zprávy, výkresových příloh projektové dokumentace, TKP staveb státních drah a výkazů materiálu projektu a souhrnných částí dokumentace stavby.  
Celkem 150=150.000 [B]</t>
  </si>
  <si>
    <t>1: Dle technické zprávy, výkresových příloh projektové dokumentace, TKP staveb státních drah a výkazů materiálu projektu a souhrnných částí dokumentace stavby.  
Celkem 3,7=3.700 [B]</t>
  </si>
  <si>
    <t>1: Dle technické zprávy, výkresových příloh projektové dokumentace, TKP staveb státních drah a výkazů materiálu projektu a souhrnných částí dokumentace stavby.  
Celkem 3700=3 700.000 [B]</t>
  </si>
  <si>
    <t>1: Dle technické zprávy, výkresových příloh projektové dokumentace, TKP staveb státních drah a výkazů materiálu projektu a souhrnných částí dokumentace stavby.  
Celkem 216=216.000 [B]</t>
  </si>
  <si>
    <t>1: Dle technické zprávy, výkresových příloh projektové dokumentace, TKP staveb státních drah a výkazů materiálu projektu a souhrnných částí dokumentace stavby.  
Celkem 6000=6 000.000 [B]</t>
  </si>
  <si>
    <t>1: Dle technické zprávy, výkresových příloh projektové dokumentace, TKP staveb státních drah a výkazů materiálu projektu a souhrnných částí dokumentace stavby.  
Celkem 75=75.000 [B]</t>
  </si>
  <si>
    <t>1: Dle technické zprávy, výkresových příloh projektové dokumentace, TKP staveb státních drah a výkazů materiálu projektu a souhrnných částí dokumentace stavby.  
Celkem 108=108.000 [B]</t>
  </si>
  <si>
    <t xml:space="preserve">  SO 11-30-02</t>
  </si>
  <si>
    <t>Bohušovice-Lovosice, přeložky a úpravy kabelů cizích správců Cetin</t>
  </si>
  <si>
    <t>SO 11-30-02</t>
  </si>
  <si>
    <t>1: Dle technické zprávy, výkresových příloh projektové dokumentace, TKP staveb státních drah a výkazů materiálu projektu a souhrnných částí dokumentace stavby.  
Celkem 28=28.000 [B]</t>
  </si>
  <si>
    <t>1: Dle technické zprávy, výkresových příloh projektové dokumentace, TKP staveb státních drah a výkazů materiálu projektu a souhrnných částí dokumentace stavby.  
Celkem 72=72.000 [B]</t>
  </si>
  <si>
    <t>1: Dle technické zprávy, výkresových příloh projektové dokumentace, TKP staveb státních drah a výkazů materiálu projektu a souhrnných částí dokumentace stavby.  
Celkem 7=7.000 [B]</t>
  </si>
  <si>
    <t>1: Dle technické zprávy, výkresových příloh projektové dokumentace, TKP staveb státních drah a výkazů materiálu projektu a souhrnných částí dokumentace stavby.  
Celkem 83=83.000 [B]</t>
  </si>
  <si>
    <t>1: Dle technické zprávy, výkresových příloh projektové dokumentace, TKP staveb státních drah a výkazů materiálu projektu a souhrnných částí dokumentace stavby.  
Celkem 165=165.000 [B]</t>
  </si>
  <si>
    <t>R1</t>
  </si>
  <si>
    <t>1: Dle technické zprávy, výkresových příloh projektové dokumentace, TKP staveb státních drah a výkazů materiálu projektu a souhrnných částí dokumentace stavby.  
Celkem 33=33.000 [B]</t>
  </si>
  <si>
    <t>1: Dle technické zprávy, výkresových příloh projektové dokumentace, TKP staveb státních drah a výkazů materiálu projektu a souhrnných částí dokumentace stavby.  
Celkem 2035=2 035.000 [B]</t>
  </si>
  <si>
    <t>1: Dle technické zprávy, výkresových příloh projektové dokumentace, TKP staveb státních drah a výkazů materiálu projektu a souhrnných částí dokumentace stavby.  
Celkem 119=119.000 [B]</t>
  </si>
  <si>
    <t>1: Dle technické zprávy, výkresových příloh projektové dokumentace, TKP staveb státních drah a výkazů materiálu projektu a souhrnných částí dokumentace stavby.  
Celkem 3300=3 300.000 [B]</t>
  </si>
  <si>
    <t>1: Dle technické zprávy, výkresových příloh projektové dokumentace, TKP staveb státních drah a výkazů materiálu projektu a souhrnných částí dokumentace stavby.  
Celkem 17=17.000 [B]</t>
  </si>
  <si>
    <t>1: Dle technické zprávy, výkresových příloh projektové dokumentace, TKP staveb státních drah a výkazů materiálu projektu a souhrnných částí dokumentace stavby.  
Celkem 41=41.000 [B]</t>
  </si>
  <si>
    <t>1: Dle technické zprávy, výkresových příloh projektové dokumentace, TKP staveb státních drah a výkazů materiálu projektu a souhrnných částí dokumentace stavby.  
Celkem 59=59.000 [B]</t>
  </si>
  <si>
    <t xml:space="preserve">  SO 11-30-02.1</t>
  </si>
  <si>
    <t>Bohušovice-Lovosice, přeložky a úpravy kabelů cizích správců km 490,634 – 491,449 ČD Telematika</t>
  </si>
  <si>
    <t>SO 11-30-02.1</t>
  </si>
  <si>
    <t>1: Dle technické zprávy, výkresových příloh projektové dokumentace, TKP staveb státních drah a výkazů materiálu projektu a souhrnných částí dokumentace stavby.   
Celkem 12 = 12,000  
Celkem 12=12.000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</si>
  <si>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</si>
  <si>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77,175 = 77,175  
Celkem 77,175=77.175 [C]</t>
  </si>
  <si>
    <t>1: Dle technické zprávy, výkresových příloh projektové dokumentace, TKP staveb státních drah a výkazů materiálu projektu a souhrnných částí dokumentace stavby.   
Celkem 17,15 = 17,150  
Celkem 17,15=17.150 [C]</t>
  </si>
  <si>
    <t>1: Dle technické zprávy, výkresových příloh projektové dokumentace, TKP staveb státních drah a výkazů materiálu projektu a souhrnných částí dokumentace stavby.   
Celkem 60,025 = 60,025  
Celkem 60,025=60.025 [C]</t>
  </si>
  <si>
    <t>1. Položka obsahuje:  
– pomocné mechanismy  
2. Položka neobsahuje:  
X  
3. Způsob měření:  
Měří se plocha v metrech čtverečných.</t>
  </si>
  <si>
    <t>1: Dle technické zprávy, výkresových příloh projektové dokumentace, TKP staveb státních drah a výkazů materiálu projektu a souhrnných částí dokumentace stavby.   
Celkem 6 = 6,000  
Celkem 6=6.000 [C]</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</si>
  <si>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</si>
  <si>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180 = 180,000  
Celkem 180=180.000 [C]</t>
  </si>
  <si>
    <t>1: Dle technické zprávy, výkresových příloh projektové dokumentace, TKP staveb státních drah a výkazů materiálu projektu a souhrnných částí dokumentace stavby.   
Celkem 245 = 245,000  
Celkem 245=245.000 [C]</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</si>
  <si>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</si>
  <si>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Dle technické zprávy, výkresových příloh projektové dokumentace, TKP staveb státních drah a výkazů materiálu projektu a souhrnných částí dokumentace stavby.   
Celkem 10 = 10,000  
Celkem 10=10.000 [C]</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</si>
  <si>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</si>
  <si>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198 = 198,000  
Celkem 198=198.000 [C]</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</si>
  <si>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</si>
  <si>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Dle technické zprávy, výkresových příloh projektové dokumentace, TKP staveb státních drah a výkazů materiálu projektu a souhrnných částí dokumentace stavby.   
Celkem 1 = 1,000  
Celkem 1=1.000 [C]</t>
  </si>
  <si>
    <t>PLASTOVÁ ZEMNÍ KOMORA PRO ULOŽENÍ SPOJKY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</si>
  <si>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</si>
  <si>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</si>
  <si>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SPOJKA PRO CELOPLASTOVÉ KABELY S PANCÍŘEM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</si>
  <si>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</si>
  <si>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</si>
  <si>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</si>
  <si>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</si>
  <si>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</si>
  <si>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</si>
  <si>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 xml:space="preserve">  SO 11-30-02.2</t>
  </si>
  <si>
    <t>Bohušovice-Lovosice, přeložky a úpravy kabelů cizích správců ČD Telematika</t>
  </si>
  <si>
    <t>SO 11-30-02.2</t>
  </si>
  <si>
    <t>1: Dle technické zprávy, výkresových příloh projektové dokumentace, TKP staveb státních drah a výkazů materiálu projektu a souhrnných částí dokumentace stavby.  
Celkem 58=58.000 [B]</t>
  </si>
  <si>
    <t>1: Dle technické zprávy, výkresových příloh projektové dokumentace, TKP staveb státních drah a výkazů materiálu projektu a souhrnných částí dokumentace stavby.  
Celkem 29=29.000 [B]</t>
  </si>
  <si>
    <t>1: Dle technické zprávy, výkresových příloh projektové dokumentace, TKP staveb státních drah a výkazů materiálu projektu a souhrnných částí dokumentace stavby.  
Celkem 67=67.000 [B]</t>
  </si>
  <si>
    <t>1: Dle technické zprávy, výkresových příloh projektové dokumentace, TKP staveb státních drah a výkazů materiálu projektu a souhrnných částí dokumentace stavby.  
Celkem 135=135.000 [B]</t>
  </si>
  <si>
    <t>1: Dle technické zprávy, výkresových příloh projektové dokumentace, TKP staveb státních drah a výkazů materiálu projektu a souhrnných částí dokumentace stavby.  
Celkem 27=27.000 [B]</t>
  </si>
  <si>
    <t>1: Dle technické zprávy, výkresových příloh projektové dokumentace, TKP staveb státních drah a výkazů materiálu projektu a souhrnných částí dokumentace stavby.  
Celkem 1,7=1.700 [B]</t>
  </si>
  <si>
    <t>1: Dle technické zprávy, výkresových příloh projektové dokumentace, TKP staveb státních drah a výkazů materiálu projektu a souhrnných částí dokumentace stavby.  
Celkem 1665=1 665.000 [B]</t>
  </si>
  <si>
    <t>1: Dle technické zprávy, výkresových příloh projektové dokumentace, TKP staveb státních drah a výkazů materiálu projektu a souhrnných částí dokumentace stavby.  
Celkem 97=97.000 [B]</t>
  </si>
  <si>
    <t>1: Dle technické zprávy, výkresových příloh projektové dokumentace, TKP staveb státních drah a výkazů materiálu projektu a souhrnných částí dokumentace stavby.  
Celkem 2700=2 700.000 [B]</t>
  </si>
  <si>
    <t>1: Dle technické zprávy, výkresových příloh projektové dokumentace, TKP staveb státních drah a výkazů materiálu projektu a souhrnných částí dokumentace stavby.  
Celkem 13=13.000 [B]</t>
  </si>
  <si>
    <t>1: Dle technické zprávy, výkresových příloh projektové dokumentace, TKP staveb státních drah a výkazů materiálu projektu a souhrnných částí dokumentace stavby.  
Celkem 34=34.000 [B]</t>
  </si>
  <si>
    <t>1: Dle technické zprávy, výkresových příloh projektové dokumentace, TKP staveb státních drah a výkazů materiálu projektu a souhrnných částí dokumentace stavby.  
Celkem 49=49.000 [B]</t>
  </si>
  <si>
    <t>D.2.1.8</t>
  </si>
  <si>
    <t>Pozemní komunikace</t>
  </si>
  <si>
    <t xml:space="preserve">  SO 101</t>
  </si>
  <si>
    <t>Objízdné komunikace</t>
  </si>
  <si>
    <t>SO 101</t>
  </si>
  <si>
    <t>R027121</t>
  </si>
  <si>
    <t>PROVIZORNÍ PŘÍSTUPOVÉ CESTY - ZŘÍZENÍ</t>
  </si>
  <si>
    <t>1: Dle technické zprávy, výkresových příloh projektové dokumentace, TKP staveb státních drah a výkazů materiálu projektu a souhrnných částí dokumentace stavby.  
2: 2 * (30*10) = 600 m2  
Celkem 600=600.000 [B]</t>
  </si>
  <si>
    <t>R027123</t>
  </si>
  <si>
    <t>PROVIZORNÍ PŘÍSTUPOVÉ CESTY - ZRUŠENÍ</t>
  </si>
  <si>
    <t>1: Dle technické zprávy, výkresových příloh projektové dokumentace, TKP staveb státních drah a výkazů materiálu projektu a souhrnných částí dokumentace stavby.  
2: 3792,1+3801,9=7594,000 m2 = 1 kus  
Celkem 1=1.000 [B]</t>
  </si>
  <si>
    <t>Poplatky za likvidaci odpadů</t>
  </si>
  <si>
    <t>POPLATKY ZA LIKVIDACI ODPADŮ NEKONTAMINOVANÝCH VČETNĚ DOPRAVY NA SKLÁDKU A VEŠKERÉ MANIPULACE - 17 05 04 VYTĚŽENÉ ZEMINY A HORNINY - I. TŘÍDA TĚŽITELNOSTI  (včetně - alternativa-sanace pláně)</t>
  </si>
  <si>
    <t>1: Dle technické zprávy, výkresových příloh projektové dokumentace, TKP staveb státních drah a výkazů materiálu projektu a souhrnných částí dokumentace stavby.  
2: (1433,46+3265,92+403,5-329,24-17,6)*2,1t/m3  
Celkem 9987,68=9 987.680 [B]</t>
  </si>
  <si>
    <t>1: Dle technické zprávy, výkresových příloh projektové dokumentace, TKP staveb státních drah a výkazů materiálu projektu a souhrnných částí dokumentace stavby.  
2: (192,8+132,6=325,400 m2) * 0,15 m * 2,3 t/m3 = 112,263 t  
Celkem 112,263=112.263 [B]</t>
  </si>
  <si>
    <t>R015430</t>
  </si>
  <si>
    <t>933</t>
  </si>
  <si>
    <t>POPLATKY ZA LIKVIDACI ODPADŮ NEKONTAMINOVANÝCH VČETNĚ DOPRAVY NA SKLÁDKU A VEŠKERÉ MANIPULACE- 17 09 04 Směsné stavební a demoliční odpady neuvedené pod čísly 17 09 01, 17 09 02 a 17 09 03</t>
  </si>
  <si>
    <t>1: Dle technické zprávy, výkresových příloh projektové dokumentace, TKP staveb státních drah a výkazů materiálu projektu a souhrnných částí dokumentace stavby.  
2: (192,8+132,6=325,400 m2) * 0,3 m * 2,0 t/m3 = 195,240 t  
Celkem 195,24=195.240 [B]</t>
  </si>
  <si>
    <t>1: Dle technické zprávy, výkresových příloh projektové dokumentace, TKP staveb státních drah a výkazů materiálu projektu a souhrnných částí dokumentace stavby.  
2: (192,8+132,6=325,4 m2) * 0,15 m = 48,810 m3  
Celkem 48,81=48.810 [B]</t>
  </si>
  <si>
    <t>11332</t>
  </si>
  <si>
    <t>ODSTRANĚNÍ PODKLADŮ ZPEVNĚNÝCH PLOCH Z KAMENIVA NESTMELENÉHO</t>
  </si>
  <si>
    <t>1: Dle technické zprávy, výkresových příloh projektové dokumentace, TKP staveb státních drah a výkazů materiálu projektu a souhrnných částí dokumentace stavby.  
2: (192,8+132,6=325,4 m2) * 0,3 m = 97,62 m3  
Celkem 97,62=97.620 [B]</t>
  </si>
  <si>
    <t>12110A</t>
  </si>
  <si>
    <t>SEJMUTÍ ORNICE NEBO LESNÍ PŮDY - BEZ DOPRAVY (humózní zemina)</t>
  </si>
  <si>
    <t>1: Dle technické zprávy, výkresových příloh projektové dokumentace, TKP staveb státních drah a výkazů materiálu projektu a souhrnných částí dokumentace stavby.  
2: (90,5+93,2+7,5+36,4+81,1+37,9+7,3+33,4+117+5,4+7,1) * 0,1 m = 51,680 m3  
Celkem 51,68=51.680 [B]</t>
  </si>
  <si>
    <t>12110A.1</t>
  </si>
  <si>
    <t>SEJMUTÍ ORNICE NEBO LESNÍ PŮDY - BEZ DOPRAVY  (ornice)</t>
  </si>
  <si>
    <t>1: Dle technické zprávy, výkresových příloh projektové dokumentace, TKP staveb státních drah a výkazů materiálu projektu a souhrnných částí dokumentace stavby.  
2: (4171,500+4340,300) * 0,33 m = 2808,894 m3  
Celkem 2808,894=2 808.894 [B]</t>
  </si>
  <si>
    <t>12110B</t>
  </si>
  <si>
    <t>SEJMUTÍ ORNICE NEBO LESNÍ PŮDY - DOPRAVA</t>
  </si>
  <si>
    <t>1: Dle technické zprávy, výkresových příloh projektové dokumentace, TKP staveb státních drah a výkazů materiálu projektu a souhrnných částí dokumentace stavby.  
2: (51,680+2808,894) * 1 km = 2860,574 m3km  
Celkem 2860,574=2 860.574 [B]</t>
  </si>
  <si>
    <t>1: Dle technické zprávy, výkresových příloh projektové dokumentace, TKP staveb státních drah a výkazů materiálu projektu a souhrnných částí dokumentace stavby.  
2: 71,4*0,5+36,4*0,5+7,5*0,5+81,1*0,4+37,9*0,4+7,3*0,4+33,4*0,4+11,9*0,2+75,7*0,4+12,5*0,2+8511,8*0,15 = 1433,460 m3  
Celkem 1433,46=1 433.460 [B]</t>
  </si>
  <si>
    <t>12373.1</t>
  </si>
  <si>
    <t>ODKOP PRO SPOD STAVBU SILNIC A ŽELEZNIC TŘ. I  (sanace - alternativa)</t>
  </si>
  <si>
    <t>1: Dle technické zprávy, výkresových příloh projektové dokumentace, TKP staveb státních drah a výkazů materiálu projektu a souhrnných částí dokumentace stavby.  
2: 10886,4*0,3 = 3265,920 m3  
Celkem 3265,92=3 265.920 [B]</t>
  </si>
  <si>
    <t>1: Dle technické zprávy, výkresových příloh projektové dokumentace, TKP staveb státních drah a výkazů materiálu projektu a souhrnných částí dokumentace stavby.  
2: (802+812)=1614,000 m * 0,5*0,5 = 403,500 m3  
Celkem 403,5=403.500 [B]</t>
  </si>
  <si>
    <t>171103</t>
  </si>
  <si>
    <t>ULOŽENÍ SYPANINY DO NÁSYPŮ SE ZHUTNĚNÍM DO 100% PS</t>
  </si>
  <si>
    <t>1: Dle technické zprávy, výkresových příloh projektové dokumentace, TKP staveb státních drah a výkazů materiálu projektu a souhrnných částí dokumentace stavby.  
2: (10,4+24,8)*0,5 = 17,600 m3 m2  
Celkem 17,6=17.600 [B]</t>
  </si>
  <si>
    <t>ULOŽENÍ SYPANINY DO NÁSYPŮ Z NAKUPOVANÝCH MATERIÁLŮ  (sanace_alternativa)</t>
  </si>
  <si>
    <t>1: Dle technické zprávy, výkresových příloh projektové dokumentace, TKP staveb státních drah a výkazů materiálu projektu a souhrnných částí dokumentace stavby.  
2: 3292,4*0,1= 329,240 m3  
Celkem 329,24=329.240 [B]</t>
  </si>
  <si>
    <t>1: Dle technické zprávy, výkresových příloh projektové dokumentace, TKP staveb státních drah a výkazů materiálu projektu a souhrnných částí dokumentace stavby.  
2: (802,0+812,0=1614,000 m *0,5*0,5 = 403,500 m3  
Celkem 403,5=403.500 [B]</t>
  </si>
  <si>
    <t>1: Dle technické zprávy, výkresových příloh projektové dokumentace, TKP staveb státních drah a výkazů materiálu projektu a souhrnných částí dokumentace stavby.  
2: 7594,000 + 3292,4*0,1 + 3292,4*0,1 + 3292*0,5 + 3292,4*0,3 = 10886,400 m2  
Celkem 10886,4=10 886.400 [B]</t>
  </si>
  <si>
    <t>18210</t>
  </si>
  <si>
    <t>ÚPRAVA POVRCHŮ SROVNÁNÍM ÚZEMÍ</t>
  </si>
  <si>
    <t>1: Dle technické zprávy, výkresových příloh projektové dokumentace, TKP staveb státních drah a výkazů materiálu projektu a souhrnných částí dokumentace stavby.  
2: 3292,4*0,5 = 1646,200 m2  
Celkem 1646,2=1 646.200 [B]</t>
  </si>
  <si>
    <t>18231</t>
  </si>
  <si>
    <t>ROZPROSTŘENÍ ORNICE V ROVINĚ V TL DO 0,10M</t>
  </si>
  <si>
    <t>1: Dle technické zprávy, výkresových příloh projektové dokumentace, TKP staveb státních drah a výkazů materiálu projektu a souhrnných částí dokumentace stavby.  
2: 24,8+10,4+28,7+22,7 = 86,6 m2  
Celkem 86,6=86.600 [B]</t>
  </si>
  <si>
    <t>18231.1</t>
  </si>
  <si>
    <t>ROZPROSTŘENÍ ORNICE V ROVINĚ V TL DO 0,10M  (ornice)</t>
  </si>
  <si>
    <t>1: Dle technické zprávy, výkresových příloh projektové dokumentace, TKP staveb státních drah a výkazů materiálu projektu a souhrnných částí dokumentace stavby.  
2: (4171,500+4340,300) * 0,33 m = 2808,894 m3 / 0,1 = 28088,94 m2  
Celkem 28088,94=28 088.940 [B]</t>
  </si>
  <si>
    <t>1: Dle technické zprávy, výkresových příloh projektové dokumentace, TKP staveb státních drah a výkazů materiálu projektu a souhrnných částí dokumentace stavby.  
2: 86,6+3292,4*0,5 = 1732,800 m2  
Celkem 1732,8=1 732.800 [B]</t>
  </si>
  <si>
    <t>SEPARAČNÍ GEOTEXTILIE DO 300G/M2  (alternativa - komunikace)</t>
  </si>
  <si>
    <t>21461C.1</t>
  </si>
  <si>
    <t>SEPARAČNÍ GEOTEXTILIE DO 300G/M2  (vsakovací rýhy)</t>
  </si>
  <si>
    <t>1: Dle technické zprávy, výkresových příloh projektové dokumentace, TKP staveb státních drah a výkazů materiálu projektu a souhrnných částí dokumentace stavby.  
2: 1614*5*0,5 = 4035,000 m2  
Celkem 4035=4 035.000 [B]</t>
  </si>
  <si>
    <t>56324</t>
  </si>
  <si>
    <t>VOZOVKOVÉ VRSTVY Z VIBROVANÉHO ŠTĚRKU TL. DO 200MM</t>
  </si>
  <si>
    <t>1: Dle technické zprávy, výkresových příloh projektové dokumentace, TKP staveb státních drah a výkazů materiálu projektu a souhrnných částí dokumentace stavby.  
2: 7594,000 + 3292,4*0,1 + 3292,4*0,1 + 3292*0,5 = 9898,680 m2  
Celkem 9898,68=9 898.680 [B]</t>
  </si>
  <si>
    <t>56932</t>
  </si>
  <si>
    <t>ZPEVNĚNÍ KRAJNIC ZE ŠTĚRKODRTI TL. DO 100MM</t>
  </si>
  <si>
    <t>1: Dle technické zprávy, výkresových příloh projektové dokumentace, TKP staveb státních drah a výkazů materiálu projektu a souhrnných částí dokumentace stavby.  
2: 3292,24*0,5 = 1646,120 m2  
Celkem 1646,12=1 646.120 [B]</t>
  </si>
  <si>
    <t>572123</t>
  </si>
  <si>
    <t>INFILTRAČNÍ POSTŘIK Z EMULZE DO 1,0KG/M2</t>
  </si>
  <si>
    <t>SPOJOVACÍ POSTŘIK Z ASFALTU DO 0,5KG/M2  (2x)</t>
  </si>
  <si>
    <t>1: Dle technické zprávy, výkresových příloh projektové dokumentace, TKP staveb státních drah a výkazů materiálu projektu a souhrnných částí dokumentace stavby.  
2: (7594,000 + 3292,4*0,1) + (7594,000 + 3292,4*0,1+ 3292,4*0,1) = 16175,720 m2  
Celkem 16175,72=16 175.720 [B]</t>
  </si>
  <si>
    <t>574A04</t>
  </si>
  <si>
    <t>ASFALTOVÝ BETON PRO OBRUSNÉ VRSTVY ACO 11+, 11S</t>
  </si>
  <si>
    <t>1: Dle technické zprávy, výkresových příloh projektové dokumentace, TKP staveb státních drah a výkazů materiálu projektu a souhrnných částí dokumentace stavby.  
2: 7594,0 m2 * 0,06 = 379,000 m3   
Celkem 379=379.000 [B]</t>
  </si>
  <si>
    <t>574C06</t>
  </si>
  <si>
    <t>ASFALTOVÝ BETON PRO LOŽNÍ VRSTVY ACL 16+, 16S</t>
  </si>
  <si>
    <t>1: Dle technické zprávy, výkresových příloh projektové dokumentace, TKP staveb státních drah a výkazů materiálu projektu a souhrnných částí dokumentace stavby.  
2: 7594,000 + 3292,4*0,1 = 7923,240 m2 * 0,06 = 475,394 m3   
Celkem 475,394=475.394 [B]</t>
  </si>
  <si>
    <t>574E07</t>
  </si>
  <si>
    <t>ASFALTOVÝ BETON PRO PODKLADNÍ VRSTVY ACP 22+, 22S</t>
  </si>
  <si>
    <t>1: Dle technické zprávy, výkresových příloh projektové dokumentace, TKP staveb státních drah a výkazů materiálu projektu a souhrnných částí dokumentace stavby.  
2: 7594,000 + 3292,4*0,1 + 3292,4*0,1 = 8252,48 m2 * 0,06 = 495,149 m2  
Celkem 495,149=495.149 [B]</t>
  </si>
  <si>
    <t>58910</t>
  </si>
  <si>
    <t>VÝPLŇ SPAR ASFALTEM</t>
  </si>
  <si>
    <t>1: Dle technické zprávy, výkresových příloh projektové dokumentace, TKP staveb státních drah a výkazů materiálu projektu a souhrnných částí dokumentace stavby.  
2: 6,8+3,25 = 10,050 m  
Celkem 10,05=10.050 [B]</t>
  </si>
  <si>
    <t>914811</t>
  </si>
  <si>
    <t>STÁLÁ DOPRAV ZAŘÍZ Z4 OCEL DODÁVKA A MONTÁŽ</t>
  </si>
  <si>
    <t>1: Dle technické zprávy, výkresových příloh projektové dokumentace, TKP staveb státních drah a výkazů materiálu projektu a souhrnných částí dokumentace stavby.  
2: 13 kusů  
Celkem 13=13.000 [B]</t>
  </si>
  <si>
    <t>917224</t>
  </si>
  <si>
    <t>SILNIČNÍ A CHODNÍKOVÉ OBRUBY Z BETONOVÝCH OBRUBNÍKŮ ŠÍŘ 150MM</t>
  </si>
  <si>
    <t>1: Dle technické zprávy, výkresových příloh projektové dokumentace, TKP staveb státních drah a výkazů materiálu projektu a souhrnných částí dokumentace stavby.  
2: 19,3+22,7=42,000 m  
Celkem 42=42.000 [B]</t>
  </si>
  <si>
    <t>919113</t>
  </si>
  <si>
    <t>ŘEZÁNÍ ASFALTOVÉHO KRYTU VOZOVEK TL DO 150MM</t>
  </si>
  <si>
    <t>1: Dle technické zprávy, výkresových příloh projektové dokumentace, TKP staveb státních drah a výkazů materiálu projektu a souhrnných částí dokumentace stavby.  
2: 6,8+6,0 = 12,800 m  
Celkem 12,8=12.800 [B]</t>
  </si>
  <si>
    <t xml:space="preserve">  SO 102.1</t>
  </si>
  <si>
    <t>Chodník, část SÚS</t>
  </si>
  <si>
    <t>SO 102.1</t>
  </si>
  <si>
    <t>1: Dle technické zprávy, výkresových příloh projektové dokumentace, TKP staveb státních drah a výkazů materiálu projektu a souhrnných částí dokumentace stavby.  
2: 49,7*1,55=77,035 m2 = 1 kus  
Celkem 1=1.000 [B]</t>
  </si>
  <si>
    <t>Zahrnuje veškeré náklady spojené s objednatelem požadovanými pracemi.</t>
  </si>
  <si>
    <t>1: Dle technické zprávy, výkresových příloh projektové dokumentace, TKP staveb státních drah a výkazů materiálu projektu a souhrnných částí dokumentace stavby.  
2: (69,0+44,1) * 0,1 m = 11,31 m3  
Celkem 11,31=11.310 [B]</t>
  </si>
  <si>
    <t>položka zahrnuje sejmutí ornice bez ohledu na tloušťku vrstvy</t>
  </si>
  <si>
    <t>1: Dle technické zprávy, výkresových příloh projektové dokumentace, TKP staveb státních drah a výkazů materiálu projektu a souhrnných částí dokumentace stavby.  
2: (11,31) * 1 km = 11,31 m3km  
Celkem 11,31=11.310 [B]</t>
  </si>
  <si>
    <t>Položka zahrnuje samostatnou dopravu zeminy. Množství se určí jako součin kubatutry [m3] a požadované vzdálenosti [km].</t>
  </si>
  <si>
    <t>1: Dle technické zprávy, výkresových příloh projektové dokumentace, TKP staveb státních drah a výkazů materiálu projektu a souhrnných částí dokumentace stavby.  
2: 178*0,1 = 17,800 m3  
Celkem 17,8=17.800 [B]</t>
  </si>
  <si>
    <t>1: Dle technické zprávy, výkresových příloh projektové dokumentace, TKP staveb státních drah a výkazů materiálu projektu a souhrnných částí dokumentace stavby.  
2: 51*0,2 = 10,2 m3  
Celkem 10,2=10.200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</si>
  <si>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</si>
  <si>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68,6+51*0,5 = 94,100 m2  
Celkem 94,1=94.100 [B]</t>
  </si>
  <si>
    <t>ROZPROSTŘENÍ ORNICE V ROVINĚ V TL DO 0,10M  (humózní zemina)</t>
  </si>
  <si>
    <t>1: Dle technické zprávy, výkresových příloh projektové dokumentace, TKP staveb státních drah a výkazů materiálu projektu a souhrnných částí dokumentace stavby.  
2: 69,0+44,1 = 113,1 m2  
Celkem 113,1=113.100 [B]</t>
  </si>
  <si>
    <t>Položka zahrnuje:  
-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</si>
  <si>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</si>
  <si>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</si>
  <si>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1: Dle technické zprávy, výkresových příloh projektové dokumentace, TKP staveb státních drah a výkazů materiálu projektu a souhrnných částí dokumentace stavby.  
2: 14,5+3,4+4,2+20,6+5,2+3,1+3,2+5,1 = 59,300 m2  
Celkem 59,3=59.300 [B]</t>
  </si>
  <si>
    <t>položka zahrnuje - dodání kameniva předepsané kvality a zrnitosti  
- rozprostření a zhutnění vrstvy v předepsané tloušťce  
- zřízení vrstvy bez rozlišení šířky, pokládání vrstvy po etapách</t>
  </si>
  <si>
    <t>58261A</t>
  </si>
  <si>
    <t>KRYTY Z BETON DLAŽDIC SE ZÁMKEM BAREV RELIÉF TL 60MM DO LOŽE Z KAM</t>
  </si>
  <si>
    <t>1: Dle technické zprávy, výkresových příloh projektové dokumentace, TKP staveb státních drah a výkazů materiálu projektu a souhrnných částí dokumentace stavby.  
2: 1,1+1,8+1,3+1,8+1,8+1,5 = 9,3 m2   
Celkem 9,3=9.300 [B]</t>
  </si>
  <si>
    <t>položka zahrnuje:  
- dodávku a montáž značek v požadovaném provedení</t>
  </si>
  <si>
    <t>1: Dle technické zprávy, výkresových příloh projektové dokumentace, TKP staveb státních drah a výkazů materiálu projektu a souhrnných částí dokumentace stavby.  
2: 13,7+27,6+9,7 = 51,000 m  
Celkem 51=51.000 [B]</t>
  </si>
  <si>
    <t>1: Dle technické zprávy, výkresových příloh projektové dokumentace, TKP staveb státních drah a výkazů materiálu projektu a souhrnných částí dokumentace stavby.  
2: 8,2+7+33 = 48,2 m  
Celkem 48,2=48.200 [B]</t>
  </si>
  <si>
    <t xml:space="preserve">  SO 102.2</t>
  </si>
  <si>
    <t>Chodník, část SŽ</t>
  </si>
  <si>
    <t>SO 102.2</t>
  </si>
  <si>
    <t>1: Dle technické zprávy, výkresových příloh projektové dokumentace, TKP staveb státních drah a výkazů materiálu projektu a souhrnných částí dokumentace stavby.  
2: 7,3*1,55=11,315 m2 = 1 kus  
Celkem 1=1.000 [B]</t>
  </si>
  <si>
    <t>1: Dle technické zprávy, výkresových příloh projektové dokumentace, TKP staveb státních drah a výkazů materiálu projektu a souhrnných částí dokumentace stavby.  
2: (5,4+7,1) * 0,1 m = 1,25 m3  
Celkem 1,25=1.250 [B]</t>
  </si>
  <si>
    <t>1: Dle technické zprávy, výkresových příloh projektové dokumentace, TKP staveb státních drah a výkazů materiálu projektu a souhrnných částí dokumentace stavby.  
2: (1,25) * 1 km = 1,250 m3km  
Celkem 1,25=1.250 [B]</t>
  </si>
  <si>
    <t>1: Dle technické zprávy, výkresových příloh projektové dokumentace, TKP staveb státních drah a výkazů materiálu projektu a souhrnných částí dokumentace stavby.  
2: 12*0,1 = 1,200 m3  
Celkem 1,2=1.200 [B]</t>
  </si>
  <si>
    <t>1: Dle technické zprávy, výkresových příloh projektové dokumentace, TKP staveb státních drah a výkazů materiálu projektu a souhrnných částí dokumentace stavby.  
2: 8,8*0,2 = 1,76 m3  
Celkem 1,76=1.760 [B]</t>
  </si>
  <si>
    <t>1: Dle technické zprávy, výkresových příloh projektové dokumentace, TKP staveb státních drah a výkazů materiálu projektu a souhrnných částí dokumentace stavby.  
2: 10,5+8,8*0,5 = 14,900 m2  
Celkem 14,9=14.900 [B]</t>
  </si>
  <si>
    <t>1: Dle technické zprávy, výkresových příloh projektové dokumentace, TKP staveb státních drah a výkazů materiálu projektu a souhrnných částí dokumentace stavby.  
2: 5,4+7,1 = 12,500 m2  
Celkem 12,5=12.500 [B]</t>
  </si>
  <si>
    <t>1: Dle technické zprávy, výkresových příloh projektové dokumentace, TKP staveb státních drah a výkazů materiálu projektu a souhrnných částí dokumentace stavby.  
2: 3+1,1+3,1 = 7,200 m2  
Celkem 7,2=7.200 [B]</t>
  </si>
  <si>
    <t>1: Dle technické zprávy, výkresových příloh projektové dokumentace, TKP staveb státních drah a výkazů materiálu projektu a souhrnných částí dokumentace stavby.  
2: 1,3+1,5 = 2,800 m2 (reliéf) + 0,5 m2 (vodící linie) = 3,300 m2  
Celkem 3,3=3.300 [B]</t>
  </si>
  <si>
    <t>1: Dle technické zprávy, výkresových příloh projektové dokumentace, TKP staveb státních drah a výkazů materiálu projektu a souhrnných částí dokumentace stavby.  
2: 2,2*0,15*1,2 = 0,396 m  
Celkem 0,396=0.396 [B]</t>
  </si>
  <si>
    <t>Položka zahrnuje:  
dodání a pokládku betonových palisád o rozměrech předepsaných zadávací dokumentací  
betonové lože i boční betonovou opěrku.</t>
  </si>
  <si>
    <t>1: Dle technické zprávy, výkresových příloh projektové dokumentace, TKP staveb státních drah a výkazů materiálu projektu a souhrnných částí dokumentace stavby.  
2: 4,7+4,1 = 8,800 m  
Celkem 8,8=8.800 [B]</t>
  </si>
  <si>
    <t>1: Dle technické zprávy, výkresových příloh projektové dokumentace, TKP staveb státních drah a výkazů materiálu projektu a souhrnných částí dokumentace stavby.  
2: 3,1+3,2+1 = 7,3 m  
Celkem 7,3=7.300 [B]</t>
  </si>
  <si>
    <t xml:space="preserve">  SO 102.3</t>
  </si>
  <si>
    <t>Chodník, osvětlení</t>
  </si>
  <si>
    <t>SO 102.3</t>
  </si>
  <si>
    <t>Zemní práce</t>
  </si>
  <si>
    <t>18214</t>
  </si>
  <si>
    <t>ÚPRAVA POVRCHŮ SROVNÁNÍM ÚZEMÍ V TL DO 0,25M</t>
  </si>
  <si>
    <t>položka zahrnuje srovnání výškových rozdílů terénu</t>
  </si>
  <si>
    <t>461383</t>
  </si>
  <si>
    <t>PATKY ZE ŽELEZOBETONU DO C16/20 VČET VÝZTUŽE</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</si>
  <si>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</si>
  <si>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dle přílohy č.1,2  
Celkem 70=70.000 [B]</t>
  </si>
  <si>
    <t>dle přílohy č.1,2  
Celkem 30=30.000 [B]</t>
  </si>
  <si>
    <t>702901</t>
  </si>
  <si>
    <t>ZASYPÁNÍ KABELOVÉHO ŽLABU VRSTVOU Z PŘESÁTÉHO PÍSKU ČI VÝKOPKU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</si>
  <si>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</si>
  <si>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R029111</t>
  </si>
  <si>
    <t>OSTATNÍ POŽADAVKY - GEODETICKÉ ZAMĚŘENÍ - DÉLKOVÉ</t>
  </si>
  <si>
    <t>Rozvody NN a osvětlení</t>
  </si>
  <si>
    <t>741911</t>
  </si>
  <si>
    <t>UZEMŇOVACÍ VODIČ V ZEMI FEZN DO 120 MM2</t>
  </si>
  <si>
    <t>dle přílohy č.1,2  
Celkem 40=40.000 [B]</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</si>
  <si>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</si>
  <si>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742H12</t>
  </si>
  <si>
    <t>KABEL NN ČTYŘ- A PĚTIŽÍLOVÝ CU S PLASTOVOU IZOLACÍ OD 4 DO 16 MM2</t>
  </si>
  <si>
    <t>dle přílohy č.2,3  
Celkem 120=120.000 [B]</t>
  </si>
  <si>
    <t>742L12</t>
  </si>
  <si>
    <t>UKONČENÍ DVOU AŽ PĚTIŽÍLOVÉHO KABELU V ROZVADĚČI NEBO NA PŘÍSTROJI OD 4 DO 16 MM2</t>
  </si>
  <si>
    <t>dle přílohy č.3  
Celkem 12=12.000 [B]</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</si>
  <si>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</si>
  <si>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</si>
  <si>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</si>
  <si>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743473</t>
  </si>
  <si>
    <t>SVÍTIDLO DRÁŽNÍ LED, MIN. IP 54, ELEKTRONICKÝ PŘEDŘADNÍK, PŘES 25 DO 45 W</t>
  </si>
  <si>
    <t>1. Položka obsahuje:    
 – zdroj a veškeré příslušenství    
 – technický popis viz. projektová dokumentace    
2. Položka neobsahuje:    
 X    
3. Způsob měření:    
Udává se počet kusů kompletní konstrukce nebo práce.</t>
  </si>
  <si>
    <t>Zkoušky, revize a ostatní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</si>
  <si>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</si>
  <si>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</si>
  <si>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</si>
  <si>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1=1.000 [B]</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</si>
  <si>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</si>
  <si>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</si>
  <si>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</si>
  <si>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</si>
  <si>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</si>
  <si>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</si>
  <si>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Odpady</t>
  </si>
  <si>
    <t>D.2.2.2</t>
  </si>
  <si>
    <t>Zastřešení nástupišť, přístřešky na nástupištích</t>
  </si>
  <si>
    <t xml:space="preserve">  SO 11-75-01</t>
  </si>
  <si>
    <t>zast. Nové Kopisty, přístřešky pro cestující</t>
  </si>
  <si>
    <t>SO 11-75-01</t>
  </si>
  <si>
    <t>272325</t>
  </si>
  <si>
    <t>ZÁKLADY ZE ŽELEZOBETONU DO C30/37</t>
  </si>
  <si>
    <t>1: Dle technické zprávy, výkresových příloh projektové dokumentace, TKP staveb státních drah a výkazů materiálu projektu a souhrnných částí dokumentace stavby.  
2: 2*(0,35m*2,1m*5m+1,525m*0,25m*0,2m*2+4,6m*0,25m*0,225m)  
Celkem 8,173=8.173 [B]</t>
  </si>
  <si>
    <t>1: Dle technické zprávy, výkresových příloh projektové dokumentace, TKP staveb státních drah a výkazů materiálu projektu a souhrnných částí dokumentace stavby.  
2: 2*(218,73kg+4,44kg)/1000  
Celkem 0,446=0.446 [B]</t>
  </si>
  <si>
    <t>1: Dle technické zprávy, výkresových příloh projektové dokumentace, TKP staveb státních drah a výkazů materiálu projektu a souhrnných částí dokumentace stavby.  
2: 2*150kg/1000  
Celkem 0,3=0.300 [B]</t>
  </si>
  <si>
    <t>1: Dle technické zprávy, výkresových příloh projektové dokumentace, TKP staveb státních drah a výkazů materiálu projektu a souhrnných částí dokumentace stavby.  
2: 2*5,2m*2,3m*0,1m  
Celkem 2,392=2.392 [B]</t>
  </si>
  <si>
    <t>87615</t>
  </si>
  <si>
    <t>CHRÁNIČKY Z TRUB PLAST DN DO 50MM</t>
  </si>
  <si>
    <t>1: Dle technické zprávy, výkresových příloh projektové dokumentace, TKP staveb státních drah a výkazů materiálu projektu a souhrnných částí dokumentace stavby.  
2: 7m*2  
Celkem 14=14.000 [B]</t>
  </si>
  <si>
    <t>R93767</t>
  </si>
  <si>
    <t>MOBILIÁŘ - PŘÍSTŘEŠKY PRO ZASTÁVKY VEŘEJNÉ DOPRAVY</t>
  </si>
  <si>
    <t xml:space="preserve">  SO 11-75-02</t>
  </si>
  <si>
    <t>zast. Lukavec, přístřešky pro cestující</t>
  </si>
  <si>
    <t>SO 11-75-02</t>
  </si>
  <si>
    <t>výrobní dokumentace přístřešků</t>
  </si>
  <si>
    <t>1: Dle technické zprávy, výkresových příloh projektové dokumentace, TKP staveb státních drah a výkazů materiálu projektu a souhrnných částí dokumentace stavby.  
2: 2*(0,35m*2m*5m)  
Celkem 7=7.000 [B]</t>
  </si>
  <si>
    <t>viz. Výkaz výztuže</t>
  </si>
  <si>
    <t>1: Dle technické zprávy, výkresových příloh projektové dokumentace, TKP staveb státních drah a výkazů materiálu projektu a souhrnných částí dokumentace stavby.  
2: 2*(83,3kg+4,44kg)/1000  
Celkem 0,175=0.175 [B]</t>
  </si>
  <si>
    <t>viz Výkaz výztuže</t>
  </si>
  <si>
    <t>Podkladní beton</t>
  </si>
  <si>
    <t>chráničky pro protažení kabelu k osvětlení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</si>
  <si>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</si>
  <si>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Kompletní konstrukce přístřešku dle výrobní dokumentace včetně:  
osvětlení, tabule s názvem zastávky, lavičky, vitríny a všech dalších doplňků dle VL Ž15.1</t>
  </si>
  <si>
    <t>D.2.2.3</t>
  </si>
  <si>
    <t>Individuální protihluková opatření</t>
  </si>
  <si>
    <t xml:space="preserve">  SO 10-76-01</t>
  </si>
  <si>
    <t>Bohušovice-Lovosice, IPO</t>
  </si>
  <si>
    <t>SO 10-76-01</t>
  </si>
  <si>
    <t>764</t>
  </si>
  <si>
    <t>Konstrukce klempířské</t>
  </si>
  <si>
    <t>764002851</t>
  </si>
  <si>
    <t>Demontáž klempířských konstrukcí oplechování parapetů do suti</t>
  </si>
  <si>
    <t>"1,95*1+0,55*5+1,00*5 "  
Celkem 9,7 = 9,700 [B]  
Celkem 9,7=9.700 [A]</t>
  </si>
  <si>
    <t>764216443</t>
  </si>
  <si>
    <t>Oplechování parapetů z pozinkovaného plechu rovných celoplošně lepené, bez rohů rš 250 mm</t>
  </si>
  <si>
    <t>766</t>
  </si>
  <si>
    <t>Konstrukce truhlářské</t>
  </si>
  <si>
    <t>766441811</t>
  </si>
  <si>
    <t>Demontáž parapetních desek dřevěných nebo plastových šířky do 300 mm, délky do 1000 mm</t>
  </si>
  <si>
    <t>766441821</t>
  </si>
  <si>
    <t>Demontáž parapetních desek dřevěných nebo plastových šířky do 300 mm, délky přes 1000 do 2000 mm</t>
  </si>
  <si>
    <t>"1+5 "  
Celkem 6 = 6,000 [B]  
Celkem 6=6.000 [A]</t>
  </si>
  <si>
    <t>R766621212.1</t>
  </si>
  <si>
    <t>Montáž a dodávka - dvoukřídlé dřevěné okno 1900x1200 mm otevíravé, kyvné, s nalepovacími příčkami, zasklení dvojsklem - ozn.1</t>
  </si>
  <si>
    <t>R766621212.2</t>
  </si>
  <si>
    <t>Montáž a dodávka - jednokřídlé dřevěné okno 500x1450 mm otevíravé, kyvné, s nalepovacími příčkami, zasklení dvojsklem - ozn.2</t>
  </si>
  <si>
    <t>R766621212.3</t>
  </si>
  <si>
    <t>Montáž a dodávka - jednokřídlé dřevěné okno 950x1450 mm otevíravé, kyvné, s nalepovacími příčkami, zasklení dvojsklem - ozn.3</t>
  </si>
  <si>
    <t>R766621212.4</t>
  </si>
  <si>
    <t>Montáž a dodávka - jednokřídlé dřevěné dveře 1100x2100 mm otevíravé, s nalepovacími příčkami, částečné zasklení dvojsklem - ozn.4</t>
  </si>
  <si>
    <t>767627306</t>
  </si>
  <si>
    <t>Ostatní práce a doplňky při montáži oken a stěn připojovací spára oken a stěn mezi ostěním a rámem vnitřní parotěsná páska</t>
  </si>
  <si>
    <t>"(1,90+1,20)*2*1+(0,50+1,45)*2*5+(0,95+1,45)*2*5+(1,10+2,10)*2*1"  
Celkem 56,1 = 56,100 [B]  
Celkem 56,1=56.100 [A]</t>
  </si>
  <si>
    <t>767627307</t>
  </si>
  <si>
    <t>Ostatní práce a doplňky při montáži oken a stěn připojovací spára oken a stěn mezi ostěním a rámem venkovní paropropustna páska</t>
  </si>
  <si>
    <t>R766900100.1</t>
  </si>
  <si>
    <t>Montáž a dodávka - nové vnitřní okenní parapety, včetně začištění</t>
  </si>
  <si>
    <t>783</t>
  </si>
  <si>
    <t>Dokončovací práce - nátěry</t>
  </si>
  <si>
    <t>783401313</t>
  </si>
  <si>
    <t>Příprava podkladu klempířských konstrukcí před provedením nátěru odmaštěním odmašťovačem ředidlovým</t>
  </si>
  <si>
    <t>"(1,95*1+0,55*5+1,00*5)*0,25 "  
Celkem 2,425 = 2,425 [B]  
Celkem 2,425=2.425 [A]</t>
  </si>
  <si>
    <t>783417103</t>
  </si>
  <si>
    <t>Krycí nátěr (email) klempířských konstrukcí jednonásobný syntetický samozákladující</t>
  </si>
  <si>
    <t>Ostatní konstrukce a práce, bourání</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</si>
  <si>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</si>
  <si>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</si>
  <si>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</si>
  <si>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</si>
  <si>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946111816</t>
  </si>
  <si>
    <t>Věže pojízdné trubkové nebo dílcové s maximálním zatížením podlahy do 200 kg/m2 šířky od 0,6 do 0,9 m, délky do 3,2 m výšky přes 5,5 m do 6,6 m demontáž</t>
  </si>
  <si>
    <t>968082015</t>
  </si>
  <si>
    <t>Vybourání plastových rámů oken s křídly, dveřních zárubní, vrat rámu oken s křídly, plochy do 1 m2</t>
  </si>
  <si>
    <t>"0,50*1,45*5 "  
Celkem 3,625 = 3,625 [B]  
Celkem 3,625=3.625 [A]</t>
  </si>
  <si>
    <t>968082016</t>
  </si>
  <si>
    <t>Vybourání plastových rámů oken s křídly, dveřních zárubní, vrat rámu oken s křídly, plochy přes 1 do 2 m2</t>
  </si>
  <si>
    <t>"0,95*1,45*5 "  
Celkem 6,888 = 6,888 [B]  
Celkem 6,888=6.888 [A]</t>
  </si>
  <si>
    <t>968082017</t>
  </si>
  <si>
    <t>Vybourání plastových rámů oken s křídly, dveřních zárubní, vrat rámu oken s křídly, plochy přes 2 do 4 m2</t>
  </si>
  <si>
    <t>"1,90*1,20*1 "  
Celkem 2,28 = 2,280 [B]  
Celkem 2,28=2.280 [A]</t>
  </si>
  <si>
    <t>968082022</t>
  </si>
  <si>
    <t>Vybourání plastových rámů oken s křídly, dveřních zárubní, vrat dveřních zárubní, plochy přes 2 do 4 m2</t>
  </si>
  <si>
    <t>"1,10*2,10 "  
Celkem 2,31 = 2,310 [B]  
Celkem 2,31=2.310 [A]</t>
  </si>
  <si>
    <t>997</t>
  </si>
  <si>
    <t>Přesun sutě</t>
  </si>
  <si>
    <t>"0,045 "  
Celkem 0,045 = 0,045 [B]  
Celkem 0,045=0.045 [A]</t>
  </si>
  <si>
    <t>R015180</t>
  </si>
  <si>
    <t>910</t>
  </si>
  <si>
    <t>POPLATKY ZA LIKVIDACI ODPADŮ NEKONTAMINOVANÝCH VČETNĚ DOPRAVY NA SKLÁDKU A VEŠKERÉ MANIPULACE - 17 02 02 SKLO Z INTERIÉRŮ REKONSTRUOVANÝCH OBJEKTŮ</t>
  </si>
  <si>
    <t>"(0,265+0,406+0,116+0,143)*0,375 "  
Celkem 0,349 = 0,349 [B]  
Celkem 0,349=0.349 [A]</t>
  </si>
  <si>
    <t>"(0,265+0,406+0,116+0,143)*0,625 "  
Celkem 0,581 = 0,581 [B]  
Celkem 0,581=0.581 [A]</t>
  </si>
  <si>
    <t>D.2.2.4</t>
  </si>
  <si>
    <t>Orientační systém</t>
  </si>
  <si>
    <t xml:space="preserve">  SO 11-77-01</t>
  </si>
  <si>
    <t>zast. Nové Kopisty, orientační systém</t>
  </si>
  <si>
    <t>SO 11-77-01</t>
  </si>
  <si>
    <t>OSTATNÍ POŽADAVKY - VÝROBNÍ DOKUMENTACE TABULÍ</t>
  </si>
  <si>
    <t>1: Dle technické zprávy, výkresových příloh projektové dokumentace, TKP staveb státních drah a výkazů materiálu projektu a souhrnných částí dokumentace stavby.  
2: 23ks*0,4m*0,4m*1,0m  
Celkem 3,68=3.680 [B]</t>
  </si>
  <si>
    <t>1: Dle technické zprávy, výkresových příloh projektové dokumentace, TKP staveb státních drah a výkazů materiálu projektu a souhrnných částí dokumentace stavby.  
2: 12ks*0,4m*0,4m*1,0m  
Celkem 1,92=1.920 [B]</t>
  </si>
  <si>
    <t>1: Dle technické zprávy, výkresových příloh projektové dokumentace, TKP staveb státních drah a výkazů materiálu projektu a souhrnných částí dokumentace stavby.  
2: 0,350t  
Celkem 0,35=0.350 [B]</t>
  </si>
  <si>
    <t>13373</t>
  </si>
  <si>
    <t>HLOUBENÍ ŠACHET ZAPAŽ I NEPAŽ TŘ. I</t>
  </si>
  <si>
    <t>923831</t>
  </si>
  <si>
    <t>KONZOLA PRO NÁVĚST</t>
  </si>
  <si>
    <t>R923711</t>
  </si>
  <si>
    <t>TABULE VELIKOSTI 3370X600 MM "NÁZEV STANICE" (NA OCELOVÝCH SLOUPCÍCH)</t>
  </si>
  <si>
    <t>1: Dle technické zprávy, výkresových příloh projektové dokumentace, TKP staveb státních drah a výkazů materiálu projektu a souhrnných částí dokumentace stavby.  
2: 6ks  
Celkem 6=6.000 [B]</t>
  </si>
  <si>
    <t>R923721.1</t>
  </si>
  <si>
    <t>TABULE VELIKOSTI 240X240 MM "ZÁKAZ KOUŘENÍ" (NA SLOUPKU)</t>
  </si>
  <si>
    <t>R923721.2</t>
  </si>
  <si>
    <t>TABULE VELIKOSTI 240X240 MM "ZÁKAZ VSTUPU!" (NA OCELOVÉM SLOUPKU)</t>
  </si>
  <si>
    <t>R923721.3</t>
  </si>
  <si>
    <t>SAMOLEPKA VELIKOSTI 240X240 MM "ZÁKAZ KOUŘENÍ"</t>
  </si>
  <si>
    <t>R923731</t>
  </si>
  <si>
    <t>TABULE VELIKOSTI 1500X365 MM "OZNAČENÍ SMĚRŮ" (NA OCELOVÝCH SLOUPCÍCH)</t>
  </si>
  <si>
    <t>R923732</t>
  </si>
  <si>
    <t>TABULE VELIKOSTI 960X395 MM "OZNAČENÍ SMĚRŮ" (NA OCELOVÉM SLOUPKU)</t>
  </si>
  <si>
    <t>R923741</t>
  </si>
  <si>
    <t>TABULE VELIKOSTI 490X350 MM "ČÍSLO SEKTORU" (NA OCELOVÉM SLOUPKU)</t>
  </si>
  <si>
    <t>R923742</t>
  </si>
  <si>
    <t>TABULE VELIKOSTI 490X350 MM "ČÍSLO SEKTORU" (NA KONZOLE VO)</t>
  </si>
  <si>
    <t>R923821</t>
  </si>
  <si>
    <t>SLOUPEK DN70 PRO NÁVĚST</t>
  </si>
  <si>
    <t>1: Dle technické zprávy, výkresových příloh projektové dokumentace, TKP staveb státních drah a výkazů materiálu projektu a souhrnných částí dokumentace stavby.  
2: 23ks  
Celkem 23=23.000 [B]</t>
  </si>
  <si>
    <t xml:space="preserve">  SO 11-77-02</t>
  </si>
  <si>
    <t>zast. Lukavec, orientační systém</t>
  </si>
  <si>
    <t>SO 11-77-02</t>
  </si>
  <si>
    <t>1: Dle technické zprávy, výkresových příloh projektové dokumentace, TKP staveb státních drah a výkazů materiálu projektu a souhrnných částí dokumentace stavby.  
2: 17ks*0,4m*0,4m*1,0m  
Celkem 2,72=2.720 [B]</t>
  </si>
  <si>
    <t>Položku NENACEŇOVAT v rámci výběrového řízení na zhotovení stavby, viz SO 90-90  
Patky stávajícího OS</t>
  </si>
  <si>
    <t>1: Dle technické zprávy, výkresových příloh projektové dokumentace, TKP staveb státních drah a výkazů materiálu projektu a souhrnných částí dokumentace stavby.  
2: 8ks*0,4m*0,4m*1,0m  
Celkem 1,28=1.280 [B]</t>
  </si>
  <si>
    <t>Základové patky</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</si>
  <si>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</si>
  <si>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Stávající základové patky</t>
  </si>
  <si>
    <t>TABULE VELIKOSTI 2170X600 MM "NÁZEV STANICE" (NA OCELOVÝCH SLOUPCÍCH)</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</si>
  <si>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</si>
  <si>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TABULE VELIKOSTI 240X240 MM "ZÁKAZ KOUŘENÍ" (NA OCELOVÉM SLOUPKU)</t>
  </si>
  <si>
    <t>1: Dle technické zprávy, výkresových příloh projektové dokumentace, TKP staveb státních drah a výkazů materiálu projektu a souhrnných částí dokumentace stavby.  
2: 2*2ks  
Celkem 4=4.000 [B]</t>
  </si>
  <si>
    <t>1. Položka obsahuje:  
– dodávku a montáž včetně očištění podkladu</t>
  </si>
  <si>
    <t>TABULE VELIKOSTI 960X395 MM "OZNAČENÍ SMĚRŮ" (NA OCELOVÝCH SLOUPCÍCH)</t>
  </si>
  <si>
    <t>Jednostranné tabule</t>
  </si>
  <si>
    <t>1: Dle technické zprávy, výkresových příloh projektové dokumentace, TKP staveb státních drah a výkazů materiálu projektu a souhrnných částí dokumentace stavby.  
2: 2*1ks  
Celkem 2=2.000 [B]</t>
  </si>
  <si>
    <t>1: Dle technické zprávy, výkresových příloh projektové dokumentace, TKP staveb státních drah a výkazů materiálu projektu a souhrnných částí dokumentace stavby.  
2: 2*6ks  
Celkem 12=12.000 [B]</t>
  </si>
  <si>
    <t>Včetně základu a kotvení</t>
  </si>
  <si>
    <t>1: Dle technické zprávy, výkresových příloh projektové dokumentace, TKP staveb státních drah a výkazů materiálu projektu a souhrnných částí dokumentace stavby.  
2: 22ks  
Celkem 22=22.000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</si>
  <si>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</si>
  <si>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D.2.2.5</t>
  </si>
  <si>
    <t>Demolice</t>
  </si>
  <si>
    <t xml:space="preserve">  SO 10-78-01</t>
  </si>
  <si>
    <t>Bohušovice-Lovosice, demolice RD č.p.58 - Přístřešky na nástupištích v zast. Lukavec a Nové Kopisty</t>
  </si>
  <si>
    <t>SO 10-78-01</t>
  </si>
  <si>
    <t>174151101</t>
  </si>
  <si>
    <t>Zásyp sypaninou z jakékoliv horniny strojně s uložením výkopku ve vrstvách se zhutněním jam, šachet, rýh nebo kolem objektů v těchto vykopávkách</t>
  </si>
  <si>
    <t>`po vybouraných základech   
2,10*5,60*0,20*4  
Celkem 9,408=9.408 [B]</t>
  </si>
  <si>
    <t>R58331200.1</t>
  </si>
  <si>
    <t>zásypový materiál</t>
  </si>
  <si>
    <t>9,408*1,800  
Celkem 16,934=16.934 [B]</t>
  </si>
  <si>
    <t>767</t>
  </si>
  <si>
    <t>Konstrukce zámečnické</t>
  </si>
  <si>
    <t>767996701</t>
  </si>
  <si>
    <t>Demontáž ostatních zámečnických konstrukcí řezáním o hmotnosti jednotlivých dílů do 50 kg</t>
  </si>
  <si>
    <t>`sloupy 60x100 mm   
(2,90*7+0,70*2)*14,20*4   
`vodorovné prvky   
(5,30+1,60*2)*10,30*4   
`střecha   
(6,63*0,128*2+2,16*0,10*2)*48,00*4   
2,16*0,07*6*48,00*4   
`ostatní cca 7%   
540,00*0,07*4   
Součet 2316,964  
Celkem 2316,964=2 316.964 [B]</t>
  </si>
  <si>
    <t>R767134803.1</t>
  </si>
  <si>
    <t>Demontáž oplechování přístřešku plným plechem, svařované spoje</t>
  </si>
  <si>
    <t>(5,23*1,77+1,70*0,70*2)*4  
Celkem 46,548=46.548 [B]</t>
  </si>
  <si>
    <t>R767134803.2</t>
  </si>
  <si>
    <t>Demontáž oplechování přístřešku tahokovem, svařované spoje</t>
  </si>
  <si>
    <t>(5,23*0,70+1,70*1,75*2)*4  
Celkem 38,444=38.444 [B]</t>
  </si>
  <si>
    <t>R767392801.1</t>
  </si>
  <si>
    <t>Demontáž střešní krytiny z polykarbonátu</t>
  </si>
  <si>
    <t>2,161*6,63*4  
Celkem 57,31=57.310 [B]</t>
  </si>
  <si>
    <t>961055111</t>
  </si>
  <si>
    <t>Bourání základů z betonu železového</t>
  </si>
  <si>
    <t>2,10*5,60*0,20*4  
Celkem 9,408=9.408 [B]</t>
  </si>
  <si>
    <t>R966001212.1</t>
  </si>
  <si>
    <t>Odstranění laviček přístřešků</t>
  </si>
  <si>
    <t>2*4  
Celkem 8=8.000 [B]</t>
  </si>
  <si>
    <t>R966001311.1</t>
  </si>
  <si>
    <t>Odstranění odpadkového koše</t>
  </si>
  <si>
    <t>R966006221.1</t>
  </si>
  <si>
    <t>Odstranění orientační tabule s názvem zastávky</t>
  </si>
  <si>
    <t>`dle automatického výpočtu programu Kros   
22,579+0,348*0,5  
Celkem 22,753=22.753 [B]</t>
  </si>
  <si>
    <t>`dle automatického výpočtu programu Kros   
0,080  
Celkem 0,08=0.080 [B]</t>
  </si>
  <si>
    <t>0,200*0,3+0,401  
Celkem 0,461=0.461 [B]</t>
  </si>
  <si>
    <t>0,348*0,5+2,317+0,605+0,346+0,200*0,7  
Celkem 3,582=3.582 [B]</t>
  </si>
  <si>
    <t xml:space="preserve">  SO 10-78-01.1</t>
  </si>
  <si>
    <t>Bohušovice-Lovosice, demolice RD č.p.58 - odstranění stavby</t>
  </si>
  <si>
    <t>SO 10-78-01.1</t>
  </si>
  <si>
    <t>00572410</t>
  </si>
  <si>
    <t>osivo směs travní parková</t>
  </si>
  <si>
    <t>350,00*0,03  
Celkem 10,5=10.500 [B]</t>
  </si>
  <si>
    <t>10364101</t>
  </si>
  <si>
    <t>zemina pro terénní úpravy - ornice</t>
  </si>
  <si>
    <t>350,00*0,20*1,500  
Celkem 105=105.000 [B]</t>
  </si>
  <si>
    <t>113106132</t>
  </si>
  <si>
    <t>Rozebrání dlažeb komunikací pro pěší s přemístěním hmot na skládku na vzdálenost do 3 m nebo s naložením na dopravní prostředek s ložem z kameniva nebo živice a s jakoukoliv výplní spár strojně plochy</t>
  </si>
  <si>
    <t>113107332</t>
  </si>
  <si>
    <t>Odstranění podkladů nebo krytů strojně plochy jednotlivě do 50 m2 s přemístěním hmot na skládku na vzdálenost do 3 m nebo s naložením na dopravní prostředek z betonu prostého, o tl. vrstvy přes 150 do</t>
  </si>
  <si>
    <t>45,00+50,00-5,00  
Celkem 90=90.000 [B]</t>
  </si>
  <si>
    <t>113107337</t>
  </si>
  <si>
    <t>Odstranění podkladů nebo krytů strojně plochy jednotlivě do 50 m2 s přemístěním hmot na skládku na vzdálenost do 3 m nebo s naložením na dopravní prostředek z betonu vyztuženého sítěmi, o tl. vrstvy p</t>
  </si>
  <si>
    <t>174151102</t>
  </si>
  <si>
    <t>Zásyp sypaninou z jakékoliv horniny strojně s uložením výkopku ve vrstvách se zhutněním v prostorách s omezeným pohybem stroje s urovnáním povrchu zásypu</t>
  </si>
  <si>
    <t>`po vybouraných základech a podzemní části   
` - základy přízemí   
8,75*0,82*(0,925-0,20)   
(5,90*0,80+2,66*1,19)*(1,66-0,20)   
6,05*0,80*((0,925+1,66)/2-0,20)*2   
6,05*0,60*((0,925+1,66)/2-0,20)   
1,80*0,55*(1,66-0,20)   
` - základy podsklepené části   
(4,165+8,558-0,65*2)*2*0,65*(0,50-0,20)   
` - základy vstupu   
(2,45+2,10*2)*0,50*(0,50-0,20)   
` - podsklepená část   
(2,70*4,237+2,898*5,959)*(2,82-0,20)   
`studna   
pi*0,60*0,60*4,00   
pi*0,75*0,75*1,00   
`jímka   
2,00*2,00*0,50   
2,30*2,30*1,00   
Součet 120,661  
Celkem 126,953=126.953 [B]</t>
  </si>
  <si>
    <t>181351104</t>
  </si>
  <si>
    <t>Rozprostření a urovnání ornice v rovině nebo ve svahu sklonu do 1:5 strojně při souvislé ploše přes 100 do 500 m2, tl. vrstvy přes 200 do 250 mm</t>
  </si>
  <si>
    <t>350,00*0,20  
Celkem 70=70.000 [B]</t>
  </si>
  <si>
    <t>181411131</t>
  </si>
  <si>
    <t>Založení trávníku na půdě předem připravené plochy do 1000 m2 výsevem včetně utažení parkového v rovině nebo na svahu do 1:5</t>
  </si>
  <si>
    <t>126,953*1,800  
Celkem 228,515=228.515 [B]</t>
  </si>
  <si>
    <t>`studna   
pi*1,275*0,15*1,00   
`jímka   
(2,00+2,30)*2*0,15*1,00   
Součet 1,29  
Celkem 1,891=1.891 [B]</t>
  </si>
  <si>
    <t>963015131</t>
  </si>
  <si>
    <t>Demontáž prefabrikovaných krycích desek kanálů, šachet nebo žump hmotnosti do 0,12 t</t>
  </si>
  <si>
    <t>`studna   
1  
Celkem 1=1.000 [B]</t>
  </si>
  <si>
    <t>963015161</t>
  </si>
  <si>
    <t>Demontáž prefabrikovaných krycích desek kanálů, šachet nebo žump hmotnosti do 2,0 t</t>
  </si>
  <si>
    <t>`jímka   
1  
Celkem 1=1.000 [B]</t>
  </si>
  <si>
    <t>966003818</t>
  </si>
  <si>
    <t>Rozebrání dřevěného oplocení se sloupky osové vzdálenosti do 4,00 m, výšky do 2,50 m, osazených do hloubky 1,00 m s příčníky a ocelovými sloupky z prken a latí</t>
  </si>
  <si>
    <t>23,00  
Celkem 23=23.000 [B]</t>
  </si>
  <si>
    <t>966071711</t>
  </si>
  <si>
    <t>Bourání plotových sloupků a vzpěr ocelových trubkových nebo profilovaných výšky do 2,50 m zabetonovaných</t>
  </si>
  <si>
    <t>966071822</t>
  </si>
  <si>
    <t>Rozebrání oplocení z pletiva drátěného se čtvercovými oky, výšky přes 1,6 do 2,0 m</t>
  </si>
  <si>
    <t>67,00-23,00  
Celkem 44=44.000 [B]</t>
  </si>
  <si>
    <t>966073810</t>
  </si>
  <si>
    <t>Rozebrání vrat a vrátek k oplocení plochy jednotlivě do 2 m2</t>
  </si>
  <si>
    <t>966073812</t>
  </si>
  <si>
    <t>Rozebrání vrat a vrátek k oplocení plochy jednotlivě přes 6 do 10 m2</t>
  </si>
  <si>
    <t>977211111</t>
  </si>
  <si>
    <t>Řezání konstrukcí stěnovou pilou betonových nebo železobetonových průměru řezané výztuže do 16 mm hloubka řezu do 200 mm</t>
  </si>
  <si>
    <t>`studna   
pi*1,275   
`jímka   
(2,00+2,30)*2   
Součet 8,6  
Celkem 12,606=12.606 [B]</t>
  </si>
  <si>
    <t>981011416</t>
  </si>
  <si>
    <t>Demolice budov postupným rozebíráním z cihel, kamene, tvárnic na maltu cementovou nebo z betonu prostého s podílem konstrukcí přes 30 do 35 %</t>
  </si>
  <si>
    <t>"``výpočet obestavěného prostoru   
`----------------------------------------   
` - základy přízemí   
8,75*0,82*0,925   
(5,90*0,80+2,66*1,19)*1,66   
6,05*0,80*(0,925+1,66)/2*2   
6,05*0,60*(0,925+1,66)/2   
1,80*0,55*1,66   
` - základy podsklepené části   
(4,165+8,558-0,65*2)*2*0,65*0,50   
` - základy vstupu   
(2,45+2,10*2)*0,50*0,50   
` - podsklepená část   
(2,70*4,237+2,898*5,959)*2,82   
` - nadzemní část   
7,614*8,75*3,75   
7,614*8,75*2,354/2   
4,50*4,63*2,65   
4,50*4,63*(1,38+0,15)/2   
(8,45-4,50)*4,63*3,10   
(8,45-4,50)*1,96*1,00/2+(8,45-4,50)*2,425*1,05/2   
`-vstup   
3,10*2,10*(2,15+1,10)   
3,10*2,10*(0,40+0,25)/2   
Mezisoučet 616.88830149   
`výpočet objemu konstrukcí   
`----------------------------------------   
` - základy přízemí   
8,75*0,82*0,925   
(5,90*0,80+2,66*1,19)*1,66   
6,05*0,80*(0,925+1,66)/2*2   
6,05*0,60*(0,925+1,66)/2   
1,80*0,55*1,66   
` - základy podsklepené části   
(4,165+8,558-0,65*2)*2*0,65*0,50   
` - základy vstupu   
(2,45+2,10*2)*0,50*0,50   
` - podsklepená část   
(2,70*4,237+2,898*5,959)*2,82   
-(1,68*3,50+1,925*1,73)*2,60   
-3,14*1,616*2,60   
` - nadzemní část   
7,614*8,75*3,75   
-(6,28*2,90-1,00*0,60+3,38*4,236+4,08*2,58)*3,60   
7,614*8,75*2,354/2   
-7,20*8,35*2,33/2   
4,50*4,63*2,65   
-(4,334*2,014+(3,833-0,10)*2,05)*2,40   
4,50*4,63*(1,38+0,15)/2   
-4,40*4,50*(1,30+0,12)/2   
(8,45-4,50)*4,63*3,10   
(8,45-4,50)*1,96*1,00/2+(8,45-4,50)*2,425*1,05/2   
-2,04*3,30*2,80   
-1,92*3,465*(2,70+1,70)/2   
-1,65*3,80*0,675/2   
`-vstup   
3,10*2,10*(2,15+1,10)   
3,10*2,10*(0,40+0,25)/2   
-2,90*1,90*(3,62+3,52)/2   
Mezisoučet 248.22117208999998   
-248,222   
Mezisoučet -248.222   
`odpočet objemu základů   
-47,661   
Mezisoučet -47.661   
Součet 569,226 ` "  
Celkem 569,229=569.229 [B]</t>
  </si>
  <si>
    <t>981511116</t>
  </si>
  <si>
    <t>Demolice konstrukcí objektů postupným rozebíráním konstrukcí z betonu prostého</t>
  </si>
  <si>
    <t>` - základy přízemí   
8,75*0,82*0,925   
(5,90*0,80+2,66*1,19)*1,66   
6,05*0,80*(0,925+1,66)/2*2   
6,05*0,60*(0,925+1,66)/2   
1,80*0,55*1,66   
` - základy podsklepené části   
(4,165+8,558-0,65*2)*2*0,65*0,50   
` - základy vstupu   
(2,45+2,10*2)*0,50*0,50   
` - základy oplocení, zídky   
44,00*0,30*0,50   
5,00   
Součet 59,261  
Celkem 59,261=59.261 [B]</t>
  </si>
  <si>
    <t>985131111</t>
  </si>
  <si>
    <t>Očištění ploch stěn, rubu kleneb a podlah tlakovou vodou</t>
  </si>
  <si>
    <t>`jímka   
2,00*2,00+2,00*1,50*4  
Celkem 16=16.000 [B]</t>
  </si>
  <si>
    <t>985132111</t>
  </si>
  <si>
    <t>Očištění ploch líce kleneb a podhledů tlakovou vodou</t>
  </si>
  <si>
    <t>2,00*2,00  
Celkem 4=4.000 [B]</t>
  </si>
  <si>
    <t>R938901411.1</t>
  </si>
  <si>
    <t>Dezinfekce a vyčištění jímky</t>
  </si>
  <si>
    <t>2,00*2,00*1,50  
Celkem 6=6.000 [B]</t>
  </si>
  <si>
    <t>R952905121.1</t>
  </si>
  <si>
    <t>Čerpání fekálií a odpadních vod ze stávající jímky včetně odvozu a likvidace</t>
  </si>
  <si>
    <t>2,00*2,00*1,50*2*1,2  
Celkem 14,4=14.400 [B]</t>
  </si>
  <si>
    <t>R987001000.1</t>
  </si>
  <si>
    <t>Odpojení objektu od inženýrských sítí</t>
  </si>
  <si>
    <t>130,374+4,538+0,109+1,472+2,145*0,6+3,15+56,25+7,65  
Celkem 204,83=204.830 [B]</t>
  </si>
  <si>
    <t>5,81+1,38*0,9   
(0,192+0,285)*0,8   
Součet 7,434  
Celkem 7,434=7.434 [B]</t>
  </si>
  <si>
    <t>1,38*0,1+2,145*0,4+0,109   
(0,192+0,285)*0,2   
Součet 1,2  
Celkem 1,2=1.200 [B]</t>
  </si>
  <si>
    <t>R015420</t>
  </si>
  <si>
    <t>932</t>
  </si>
  <si>
    <t>POPLATKY ZA LIKVIDACI ODPADŮ NEKONTAMINOVANÝCH VČETNĚ DOPRAVY NA SKLÁDKU A VEŠKERÉ MANIPULACE - 17 06 04 ZBYTKY IZOLAČNÍCH MATERIÁLŮ</t>
  </si>
  <si>
    <t>D.2.3.1</t>
  </si>
  <si>
    <t>Trakční vedení</t>
  </si>
  <si>
    <t xml:space="preserve">  SO 11-81-01</t>
  </si>
  <si>
    <t>Bohušovice-Lovosice, trakční vedení</t>
  </si>
  <si>
    <t>SO 11-81-01</t>
  </si>
  <si>
    <t>74A</t>
  </si>
  <si>
    <t>Základy TV</t>
  </si>
  <si>
    <t>11512</t>
  </si>
  <si>
    <t>ČERPÁNÍ VODY DO 1000 L/MIN</t>
  </si>
  <si>
    <t>viz. výkaz základů, stožárů a bran  
Celkem 685=685.000 [B]</t>
  </si>
  <si>
    <t>74A110</t>
  </si>
  <si>
    <t>ZÁKLAD TV HLOUBENÝ V JAKÉKOLIV TŘÍDĚ ZEMINY</t>
  </si>
  <si>
    <t>viz. výkaz základů, stožárů a bran  
Celkem 1050=1 050.000 [B]</t>
  </si>
  <si>
    <t>74A112</t>
  </si>
  <si>
    <t>OCHRANA ZÁKLADU PO BETONÁŽI</t>
  </si>
  <si>
    <t>viz. výkaz základů, stožárů a bran  
Celkem 136=136.000 [B]</t>
  </si>
  <si>
    <t>74A115</t>
  </si>
  <si>
    <t>ZAMĚŘENÍ VÝŠKY ZÁKLADU V PRÚBĚHU VÝSTAVBY (PRO MONTÁŽ VÝSTROJE NA STOŽÁR)</t>
  </si>
  <si>
    <t>74A116</t>
  </si>
  <si>
    <t>ZAMĚŘENÍ SKUTEČNÉHO PROVEDENÍ VÝŠKY ZÁKLADU/STOŽÁRU</t>
  </si>
  <si>
    <t>74A151</t>
  </si>
  <si>
    <t>MANIPULACE SE ZEMINOU Z VÝKOPU NA STAVENIŠTI</t>
  </si>
  <si>
    <t>viz. výkaz základů, stožárů a bran  
Celkem 10500=10 500.000 [B]</t>
  </si>
  <si>
    <t>74A152</t>
  </si>
  <si>
    <t>NAKLÁDÁNÍ ZEMINY  NA DOPRAVNÍ PROSTŘEDEK</t>
  </si>
  <si>
    <t>viz. výkaz základů, stožárů a bran  
Celkem 1890=1 890.000 [B]</t>
  </si>
  <si>
    <t>74A310</t>
  </si>
  <si>
    <t>PŘÍDAVNÁ VÝZTUŽ PRO ZÁKLAD TV</t>
  </si>
  <si>
    <t>viz. výkaz základů, stožárů a bran  
Celkem 306=306.000 [B]</t>
  </si>
  <si>
    <t>74A320</t>
  </si>
  <si>
    <t>KOVANÝ SVORNÍK PRO ZÁKLAD TV</t>
  </si>
  <si>
    <t>viz. výkaz základů, stožárů a bran  
Celkem 420=420.000 [B]</t>
  </si>
  <si>
    <t>74A330</t>
  </si>
  <si>
    <t>SVORNÍKOVÝ KOŠ PRO ZÁKLAD TV</t>
  </si>
  <si>
    <t>viz. výkaz základů, stožárů a bran  
Celkem 83=83.000 [B]</t>
  </si>
  <si>
    <t>74A340</t>
  </si>
  <si>
    <t>KOTEVNÍ SLOUPEK PRO ZÁKLAD TV</t>
  </si>
  <si>
    <t>viz. výkaz základů, stožárů a bran  
Celkem 18=18.000 [B]</t>
  </si>
  <si>
    <t>74A450</t>
  </si>
  <si>
    <t>ÚPRAVA KABELŮ U ZÁKLADU TV</t>
  </si>
  <si>
    <t>74AF11</t>
  </si>
  <si>
    <t>TAŽNÉ HNACÍ VOZIDLO K PRACOVNÍM SOUPRAVÁM (PRO ZÁKLADY - MONTÁŽ)</t>
  </si>
  <si>
    <t>na 1m3 základu je nutná 1hod vozidla  
Celkem 1370=1 370.000 [B]</t>
  </si>
  <si>
    <t>74B</t>
  </si>
  <si>
    <t>Stožáry TV</t>
  </si>
  <si>
    <t>74B233</t>
  </si>
  <si>
    <t>STOŽÁR TV OCELOVÝ TRUBKOVÝ JEDNODUCHÝ BRÁNOVÝ NA SVORNÍKY, TYPU TBS245 NEBO TBSI245, DÉLKY DO 10 M VČETNĚ</t>
  </si>
  <si>
    <t>viz. výkaz základů, stožárů a bran  
Celkem 16=16.000 [B]</t>
  </si>
  <si>
    <t>74B234</t>
  </si>
  <si>
    <t>STOŽÁR TV OCELOVÝ TRUBKOVÝ JEDNODUCHÝ BRÁNOVÝ NA SVORNÍKY, TYPU TBS245 NEBO TBSI245, DÉLKY PŘES 10 M DO 14 M VČETNĚ</t>
  </si>
  <si>
    <t>viz. výkaz základů, stožárů a bran  
Celkem 1=1.000 [B]</t>
  </si>
  <si>
    <t>74B313</t>
  </si>
  <si>
    <t>STOŽÁR TV OCELOVÝ PROFILOVÝ NA SVORNÍKY, TYPU DS14, DÉLKY DO 10 M VČETNĚ</t>
  </si>
  <si>
    <t>viz. výkaz základů, stožárů a bran  
Celkem 62=62.000 [B]</t>
  </si>
  <si>
    <t>74B314</t>
  </si>
  <si>
    <t>STOŽÁR TV OCELOVÝ PROFILOVÝ NA SVORNÍKY, TYPU DS14, DÉLKY PŘES 10M DO 14 M VČETNĚ</t>
  </si>
  <si>
    <t>viz. výkaz základů, stožárů a bran  
Celkem 4=4.000 [B]</t>
  </si>
  <si>
    <t>74B602</t>
  </si>
  <si>
    <t>STOŽÁR TV OCELOVÝ PŘÍHRADOVÝ TYPU BP DÉLKY 10 M</t>
  </si>
  <si>
    <t>viz. výkaz základů, stožárů a bran  
Celkem 24=24.000 [B]</t>
  </si>
  <si>
    <t>74B603</t>
  </si>
  <si>
    <t>STOŽÁR TV OCELOVÝ PŘÍHRADOVÝ TYPU BP DÉLKY 11 M</t>
  </si>
  <si>
    <t>viz. výkaz základů, stožárů a bran  
Celkem 11=11.000 [B]</t>
  </si>
  <si>
    <t>74B711</t>
  </si>
  <si>
    <t>BRÁNY NEBO VÝLOŽNÍKY - BŘEVNO TYPU 23L</t>
  </si>
  <si>
    <t>74B721</t>
  </si>
  <si>
    <t>PŘIPEVNĚNÍ BŘEVNA BRÁNY NEBO VÝLOŽNÍKU S UKONČENÍM TYPU A NA 1T</t>
  </si>
  <si>
    <t>viz. výkaz základů, stožárů a bran  
Celkem 17=17.000 [B]</t>
  </si>
  <si>
    <t>74B723</t>
  </si>
  <si>
    <t>PŘIPEVNĚNÍ BŘEVNA BRÁNY NEBO VÝLOŽNÍKU S UKONČENÍM TYPU C NA BP</t>
  </si>
  <si>
    <t>viz. výkaz základů, stožárů a bran  
Celkem 2=2.000 [B]</t>
  </si>
  <si>
    <t>74B724</t>
  </si>
  <si>
    <t>PŘIPEVNĚNÍ BŘEVNA BRÁNY NEBO VÝLOŽNÍKU KLUZNÉ S UKONČENÍM TYPU D NA BP</t>
  </si>
  <si>
    <t>74B911</t>
  </si>
  <si>
    <t>PŘÍPLATEK ZA MONTÁŽ BŘEVNA BRÁNY NEBO VÝLOŽNÍKU NAD STÁVAJÍCÍM VEDENÍM</t>
  </si>
  <si>
    <t>viz. výkaz základů, stožárů a bran  
Celkem 6=6.000 [B]</t>
  </si>
  <si>
    <t>74BF11</t>
  </si>
  <si>
    <t>TAŽNÉ HNACÍ VOZIDLO K PRACOVNÍM SOUPRAVÁM (PRO STOŽÁRY A BRÁNY - MONTÁŽ )</t>
  </si>
  <si>
    <t>na 1 stožár nebo 1 bránu je nutná 1 hod vozidla  
Celkem 220=220.000 [B]</t>
  </si>
  <si>
    <t>74C</t>
  </si>
  <si>
    <t>Vodiče TV</t>
  </si>
  <si>
    <t>74C111</t>
  </si>
  <si>
    <t>ZÁVĚS TV NA KONZOLE BEZ PŘÍDAVNÉHO LANA</t>
  </si>
  <si>
    <t>viz. soupis sestavení  
Celkem 16=16.000 [B]</t>
  </si>
  <si>
    <t>74C112</t>
  </si>
  <si>
    <t>ZÁVĚS TV NA KONZOLE S PŘÍDAVNÝM LANEM</t>
  </si>
  <si>
    <t>viz. soupis sestavení  
Celkem 102=102.000 [B]</t>
  </si>
  <si>
    <t>74C134</t>
  </si>
  <si>
    <t>VÝŠKOVÁ A SMĚROVÁ REGULACE KONZOLY NEBO SIK</t>
  </si>
  <si>
    <t>viz. soupis sestavení  
Celkem 138=138.000 [B]</t>
  </si>
  <si>
    <t>74C212</t>
  </si>
  <si>
    <t>ZÁVĚS LANA NEBO TROLEJE NA BRÁNĚ REGULOVATELNÝ</t>
  </si>
  <si>
    <t>viz. soupis sestavení  
Celkem 6=6.000 [B]</t>
  </si>
  <si>
    <t>74C222</t>
  </si>
  <si>
    <t>ZÁVĚS SESTAVY TROLEJOVÉHO VEDENÍ NA BRÁNĚ S PŘÍDAVNÝM LANEM</t>
  </si>
  <si>
    <t>74C232</t>
  </si>
  <si>
    <t>ZÁVĚS SIK S PŘÍDAVNÝM LANEM</t>
  </si>
  <si>
    <t>viz. soupis sestavení  
Celkem 14=14.000 [B]</t>
  </si>
  <si>
    <t>74C313</t>
  </si>
  <si>
    <t>VĚŠÁK TROLEJE POHYBLIVÝ S PROUDOVÝM PROPOJENÍM</t>
  </si>
  <si>
    <t>viz. soupis sestavení  
Celkem 1026=1 026.000 [B]</t>
  </si>
  <si>
    <t>74C314</t>
  </si>
  <si>
    <t>ROZPĚRNÁ TYČ</t>
  </si>
  <si>
    <t>viz. soupis sestavení  
Celkem 4=4.000 [B]</t>
  </si>
  <si>
    <t>74C315</t>
  </si>
  <si>
    <t>PROUDOVÉ PROPOJENÍ PODÉLNÝCH POLÍ</t>
  </si>
  <si>
    <t>viz. soupis sestavení  
Celkem 32=32.000 [B]</t>
  </si>
  <si>
    <t>74C321</t>
  </si>
  <si>
    <t>SPOJKA LAN A TROLEJÍ NEIZOLOVANÁ</t>
  </si>
  <si>
    <t>74C322</t>
  </si>
  <si>
    <t>SPOJKA LAN A TROLEJÍ IZOLOVANÁ</t>
  </si>
  <si>
    <t>viz. soupis sestavení  
Celkem 48=48.000 [B]</t>
  </si>
  <si>
    <t>74C341</t>
  </si>
  <si>
    <t>PEVNÝ BOD KOMPENZOVANÉ SESTAVY</t>
  </si>
  <si>
    <t>viz. soupis sestavení  
Celkem 10=10.000 [B]</t>
  </si>
  <si>
    <t>74C342</t>
  </si>
  <si>
    <t>KOTVENÍ PEVNÉHO BODU NA STOŽÁRU (VŠECH TYPŮ), 1 LANO</t>
  </si>
  <si>
    <t>viz. soupis sestavení  
Celkem 20=20.000 [B]</t>
  </si>
  <si>
    <t>74C352</t>
  </si>
  <si>
    <t>LANO PEVNÝCH BODŮ A ODTAHŮ 70 MM2 BZ NEBO FE</t>
  </si>
  <si>
    <t>viz. soupis sestavení  
Celkem 1146=1 146.000 [B]</t>
  </si>
  <si>
    <t>74C513</t>
  </si>
  <si>
    <t>POHYBLIVÉ KOTVENÍ SESTAVY TV NA STOŽÁRU - 15 KN</t>
  </si>
  <si>
    <t>74C571</t>
  </si>
  <si>
    <t>TAŽENÍ NOSNÉHO LANA 50 MM2 BZ, FE</t>
  </si>
  <si>
    <t>viz. soupis sestavení  
Celkem 2319=2 319.000 [B]</t>
  </si>
  <si>
    <t>74C573</t>
  </si>
  <si>
    <t>TAŽENÍ NOSNÉHO LANA 120 MM2 CU</t>
  </si>
  <si>
    <t>viz. soupis sestavení  
Celkem 7460=7 460.000 [B]</t>
  </si>
  <si>
    <t>74C584</t>
  </si>
  <si>
    <t>TAŽENÍ TROLEJE 150 MM2 CU</t>
  </si>
  <si>
    <t>74C591</t>
  </si>
  <si>
    <t>VÝŠKOVÁ REGULACE TROLEJE</t>
  </si>
  <si>
    <t>viz. soupis sestavení  
Celkem 14920=14 920.000 [B]</t>
  </si>
  <si>
    <t>74C593</t>
  </si>
  <si>
    <t>ZAKOTVENÍ STOŽÁRU 0-21 KN</t>
  </si>
  <si>
    <t>viz. soupis sestavení  
Celkem 18=18.000 [B]</t>
  </si>
  <si>
    <t>74C596</t>
  </si>
  <si>
    <t>ZAJIŠTĚNÍ KOTVENÍ NL A TR VŠECH SESTAV</t>
  </si>
  <si>
    <t>74C611</t>
  </si>
  <si>
    <t>PŘIPEVNĚNÍ JEDNOSTRANNÉ LIŠTY PRO KOTVENÍ ZV, NV, OV</t>
  </si>
  <si>
    <t>74C612</t>
  </si>
  <si>
    <t>PŘIPEVNĚNÍ OBOUSTRANNÉ LIŠTY PRO KOTVENÍ ZV, NV, OV</t>
  </si>
  <si>
    <t>viz. soupis sestavení  
Celkem 2=2.000 [B]</t>
  </si>
  <si>
    <t>74C621</t>
  </si>
  <si>
    <t>KOTVENÍ 1-3 LAN ZV, NV, OV S JEDNODUCHÝMI IZOLÁTORY</t>
  </si>
  <si>
    <t>viz. soupis sestavení  
Celkem 8=8.000 [B]</t>
  </si>
  <si>
    <t>74C631</t>
  </si>
  <si>
    <t>PŘIPEVNĚNÍ KONZOLY ZV, NV, OV PRO SVISLÝ ZÁVĚS NA STOŽÁR</t>
  </si>
  <si>
    <t>viz. soupis sestavení  
Celkem 54=54.000 [B]</t>
  </si>
  <si>
    <t>74C632</t>
  </si>
  <si>
    <t>PŘIPEVNĚNÍ KONZOLY ZV, NV, OV PRO "V" ZÁVĚS NA STOŽÁR</t>
  </si>
  <si>
    <t>viz. soupis sestavení  
Celkem 53=53.000 [B]</t>
  </si>
  <si>
    <t>74C633</t>
  </si>
  <si>
    <t>PŘIPEVNĚNÍ KONZOLY ZV, NV, OV PRO SVISLÝ ZÁVĚS PŘEPONKY NA STOŽÁR</t>
  </si>
  <si>
    <t>74C641</t>
  </si>
  <si>
    <t>SVISLÝ ZÁVĚS 1-2 LAN ZV, NV, OV</t>
  </si>
  <si>
    <t>viz. soupis sestavení  
Celkem 56=56.000 [B]</t>
  </si>
  <si>
    <t>74C643</t>
  </si>
  <si>
    <t>V ZÁVĚS 1-2 LAN ZV, NV, OV</t>
  </si>
  <si>
    <t>viz. soupis sestavení  
Celkem 57=57.000 [B]</t>
  </si>
  <si>
    <t>74C646</t>
  </si>
  <si>
    <t>ZÁVĚS 1-2 LAN ZV, NV, OV VE VRCHOLU STOŽÁRU NEBO NAD BRÁNOU</t>
  </si>
  <si>
    <t>74C652</t>
  </si>
  <si>
    <t>PROUDOVÉ SPOJENÍ DVOU LAN ZV, NV, OV</t>
  </si>
  <si>
    <t>74C653</t>
  </si>
  <si>
    <t>DISTANČNÍ ROZPĚRKA PRO 2-6 LAN ZV, NV, OV</t>
  </si>
  <si>
    <t>viz. soupis sestavení  
Celkem 570=570.000 [B]</t>
  </si>
  <si>
    <t>74C655</t>
  </si>
  <si>
    <t>PŘIPOJENÍ ZV, NV, OV 1-2 LANA NA TV</t>
  </si>
  <si>
    <t>74C671</t>
  </si>
  <si>
    <t>TAŽENÍ LANA PRO ZV, NV, OV - 120 MM2 CU</t>
  </si>
  <si>
    <t>viz. soupis sestavení  
Celkem 14016=14 016.000 [B]</t>
  </si>
  <si>
    <t>74C810</t>
  </si>
  <si>
    <t>UPEVNĚNÍ KONZOLY - STŘEDOVÉ, STRANOVÉ</t>
  </si>
  <si>
    <t>viz. soupis sestavení  
Celkem 162=162.000 [B]</t>
  </si>
  <si>
    <t>74C820</t>
  </si>
  <si>
    <t>UPEVNĚNÍ DVOU KONZOL</t>
  </si>
  <si>
    <t>74C830</t>
  </si>
  <si>
    <t>PŘIPEVNĚNÍ KOZLÍKU PRO KONZOLU NA STOŽÁR</t>
  </si>
  <si>
    <t>74C967</t>
  </si>
  <si>
    <t>VÝSTRAŽNÁ TABULKA NA STOŽÁRU TV NEBO KONSTRUKCI</t>
  </si>
  <si>
    <t>74C968</t>
  </si>
  <si>
    <t>TABULKA ČÍSLOVÁNÍ STOŽÁRU NEBO POHONU ODPOJOVAČE</t>
  </si>
  <si>
    <t>viz. soupis sestavení  
Celkem 118=118.000 [B]</t>
  </si>
  <si>
    <t>74C973</t>
  </si>
  <si>
    <t>ÚPRAVY STÁVAJÍCÍHO TV - PROVIZORNÍ STAVY ZA 100 M ZPROVOZŇOVANÉ SKUPINY</t>
  </si>
  <si>
    <t>viz. soupis sestavení  
Celkem 75=75.000 [B]</t>
  </si>
  <si>
    <t>74C975</t>
  </si>
  <si>
    <t>AKTUALIZACE TV DLE KOLEJOVÝCH POSTUPŮ ZA 100 M ZPROVOZŇOVANÉ SKUPINY</t>
  </si>
  <si>
    <t>74CF11</t>
  </si>
  <si>
    <t>TAŽNÉ HNACÍ VOZIDLO K PRACOVNÍM SOUPRAVÁM (PRO VODIČE - MONTÁŽ)</t>
  </si>
  <si>
    <t>viz. soupis sestavení  
Celkem 1277=1 277.000 [B]</t>
  </si>
  <si>
    <t>74G</t>
  </si>
  <si>
    <t>Demontáže TV</t>
  </si>
  <si>
    <t>74EF11</t>
  </si>
  <si>
    <t>HNACÍ KOLEJOVÁ VOZIDLA DEMONTÁŽNÍCH SOUPRAV PRO PRÁCE NA TV</t>
  </si>
  <si>
    <t>viz. polohový plán  
Celkem 810=810.000 [B]</t>
  </si>
  <si>
    <t>74F411</t>
  </si>
  <si>
    <t>DEMONTÁŽ BETONOVÝCH ZÁKLADŮ TV</t>
  </si>
  <si>
    <t>viz. polohový plán  
Celkem 300=300.000 [B]</t>
  </si>
  <si>
    <t>74F421</t>
  </si>
  <si>
    <t>DEMONTÁŽ KOTEVNÍCH SLOUPKŮ</t>
  </si>
  <si>
    <t>viz. polohový plán  
Celkem 8=8.000 [B]</t>
  </si>
  <si>
    <t>74F422</t>
  </si>
  <si>
    <t>DEMONTÁŽ OCELOVÝCH STOŽÁRŮ TRUBKOVÝCH NEBO PROFILOVÝCH</t>
  </si>
  <si>
    <t>viz. polohový plán  
Celkem 16=16.000 [B]</t>
  </si>
  <si>
    <t>74F423</t>
  </si>
  <si>
    <t>DEMONTÁŽ OCELOVÝCH STOŽÁRŮ PŘÍHRADOVÝCH</t>
  </si>
  <si>
    <t>viz. polohový plán  
Celkem 24=24.000 [B]</t>
  </si>
  <si>
    <t>74F424</t>
  </si>
  <si>
    <t>DEMONTÁŽ BETONOVÝCH STOŽÁRŮ</t>
  </si>
  <si>
    <t>viz. polohový plán  
Celkem 84=84.000 [B]</t>
  </si>
  <si>
    <t>74F425</t>
  </si>
  <si>
    <t>DEMONTÁŽ BRAN A KRAKORCŮ (VČETNĚ VYVĚŠENÍ A UKONČENÍ)</t>
  </si>
  <si>
    <t>viz. polohový plán  
Celkem 6=6.000 [B]</t>
  </si>
  <si>
    <t>74F433</t>
  </si>
  <si>
    <t>DEMONTÁŽ OTOČNÝCH KONZOL TV VČETNĚ UPEVNĚNÍ</t>
  </si>
  <si>
    <t>viz. polohový plán  
Celkem 112=112.000 [B]</t>
  </si>
  <si>
    <t>74F437</t>
  </si>
  <si>
    <t>DEMONTÁŽ KONZOL ZV NEBO OV VČETNĚ ZÁVĚSŮ</t>
  </si>
  <si>
    <t>viz. polohový plán  
Celkem 136=136.000 [B]</t>
  </si>
  <si>
    <t>74F442</t>
  </si>
  <si>
    <t>DEMONTÁŽ PEVNÝCH BODŮ VČETNĚ ZAKOTVENÍ</t>
  </si>
  <si>
    <t>74F444</t>
  </si>
  <si>
    <t>DEMONTÁŽ KOTVENÍ TR NEBO NL POHYBLIVÝCH</t>
  </si>
  <si>
    <t>74F455</t>
  </si>
  <si>
    <t>DEMONTÁŽ VĚŠÁKŮ TROLEJE</t>
  </si>
  <si>
    <t>viz. polohový plán  
Celkem 1070=1 070.000 [B]</t>
  </si>
  <si>
    <t>74F456</t>
  </si>
  <si>
    <t>DEMONTÁŽ PROUDOVÝCH PROPOJENÍ PODÉLNÝCH A PŘÍČNÝCH</t>
  </si>
  <si>
    <t>viz. polohový plán  
Celkem 48=48.000 [B]</t>
  </si>
  <si>
    <t>74F457</t>
  </si>
  <si>
    <t>DEMONTÁŽ VLOŽENÝCH IZOLACÍ V PODÉLNÝCH A PŘÍČNÝCH POLÍCH</t>
  </si>
  <si>
    <t>74F464</t>
  </si>
  <si>
    <t>DEMONTÁŽ TROLEJE VČETNĚ NÁSTAVKŮ STŘIHÁNÍM</t>
  </si>
  <si>
    <t>viz. polohový plán  
Celkem 7500=7 500.000 [B]</t>
  </si>
  <si>
    <t>74F466</t>
  </si>
  <si>
    <t>DEMONTÁŽ LAN NOSNÝCH VČETNĚ NÁSTAVKŮ STŘIHÁNÍM</t>
  </si>
  <si>
    <t>74F468</t>
  </si>
  <si>
    <t>DEMONTÁŽ LAN ZV, NV, OV VČETNĚ PROPOJEK A SPOJEK STŘIHÁNÍM</t>
  </si>
  <si>
    <t>viz. polohový plán  
Celkem 14000=14 000.000 [B]</t>
  </si>
  <si>
    <t>74F491</t>
  </si>
  <si>
    <t>DEMONTÁŽ - MANIPULACE SE SUTÍ NA STAVENIŠTI</t>
  </si>
  <si>
    <t>viz. polohový plán  
Celkem 3000=3 000.000 [B]</t>
  </si>
  <si>
    <t>74F493</t>
  </si>
  <si>
    <t>NAKLÁDÁNÍ SUTI  NA DOPRAVNÍ PROSTŘEDEK</t>
  </si>
  <si>
    <t>viz. polohový plán  
Celkem 690=690.000 [B]</t>
  </si>
  <si>
    <t>74H</t>
  </si>
  <si>
    <t>Doprava na skládku, veškeré manipulace a poplatek za uložení na skládku</t>
  </si>
  <si>
    <t>POPLATKY ZA LIKVIDACI ODPADŮ NEKONTAMINOVANÝCH VČ. DOPRAVY NA SKLÁDKU A VEŠKERÉ MANIPULACE - 17 05 04 VYTĚŽENÉ ZEMINY A HORNINY - I. TŘÍDA TĚŽITELNOSTI (ZEMINA)</t>
  </si>
  <si>
    <t>přepočet kubatury na tuny -t=1,8*m3  
Celkem 1890=1 890.000 [B]</t>
  </si>
  <si>
    <t>POPLATKY ZA LIKVIDACI ODPADŮ NEKONTAMINOVANÝCH VČ. DOPRAVY NA SKLÁDKU A VEŠKERÉ MANIPULACE - 17 01 01 BETON Z DEMOLIC OBJEKTŮ, ZÁKLADŮ TV</t>
  </si>
  <si>
    <t>přepočet kubatury na tuny -t=2,1*m3  
Celkem 630=630.000 [B]</t>
  </si>
  <si>
    <t>R015220</t>
  </si>
  <si>
    <t>913</t>
  </si>
  <si>
    <t>POPLATKY ZA LIKVIDACI ODPADŮ NEKONTAMINOVANÝCH VČ. DOPRAVY NA SKLÁDKU A VEŠKERÉ MANIPULACE - 17 01 01 KŮLY A SLOUPY BETONOVÉ</t>
  </si>
  <si>
    <t>přepočet kubatury na tuny - stožár 1,5t, závaží kotvení 0,5t  
Celkem 134=134.000 [B]</t>
  </si>
  <si>
    <t>R015270</t>
  </si>
  <si>
    <t>918</t>
  </si>
  <si>
    <t>POPLATKY ZA LIKVIDACI ODPADŮ NEKONTAMINOVANÝCH VČ. DOPRAVY NA SKLÁDKU A VEŠKERÉ MANIPULACE - 17 01 03 IZOLÁTORY PORCELÁNOVÉ</t>
  </si>
  <si>
    <t>přepočet kubatury na tuny - izolátor 11kg  
Celkem 4,224=4.224 [B]</t>
  </si>
  <si>
    <t>74I</t>
  </si>
  <si>
    <t>Zkoušky a revize</t>
  </si>
  <si>
    <t>747611</t>
  </si>
  <si>
    <t>MĚŘENÍ EMC A EMI DLE ČSN EN 50 121 V ROZSAHU PS/SO</t>
  </si>
  <si>
    <t>viz. technická zpráva  
Celkem 1=1.000 [B]</t>
  </si>
  <si>
    <t>74F311</t>
  </si>
  <si>
    <t>MĚŘENÍ PARAMETRŮ TV DYNAMICKÉ (MĚŘÍCÍM VOZEM)</t>
  </si>
  <si>
    <t>viz. technická zpráva  
Celkem 7,46=7.460 [B]</t>
  </si>
  <si>
    <t>74F312</t>
  </si>
  <si>
    <t>MĚŘENÍ PARAMETRŮ TV STATICKÉ</t>
  </si>
  <si>
    <t>viz. technická zpráva  
Celkem 14,92=14.920 [B]</t>
  </si>
  <si>
    <t>74F313</t>
  </si>
  <si>
    <t>MĚŘENÍ ELEKTRICKÝCH VLASTNOSTÍ TV</t>
  </si>
  <si>
    <t>viz. technická zpráva  
Celkem 2=2.000 [B]</t>
  </si>
  <si>
    <t>74F318</t>
  </si>
  <si>
    <t>MĚŘENÍ PŘEDNÍCH HRAN STOŽÁRŮ TV S UPŘESNĚNÍM MONTÁŽNÍCH PARAMETRŮ</t>
  </si>
  <si>
    <t>viz. technická zpráva  
Celkem 136=136.000 [B]</t>
  </si>
  <si>
    <t>74F319</t>
  </si>
  <si>
    <t>MĚŘENÍ VÝŠKY TK PROJEKTOVANÉ KOLEJE PRO UPŘESNĚNÍ MONTÁŽNÍCH PARAMETRŮ TV</t>
  </si>
  <si>
    <t>BOD</t>
  </si>
  <si>
    <t>74F321</t>
  </si>
  <si>
    <t>PROTOKOL ZPŮSOBILOSTI</t>
  </si>
  <si>
    <t>74F323</t>
  </si>
  <si>
    <t>74F331</t>
  </si>
  <si>
    <t>TECHNICKÁ POMOC PŘI VÝSTAVBĚ TV</t>
  </si>
  <si>
    <t>viz. technická zpráva  
Celkem 200=200.000 [B]</t>
  </si>
  <si>
    <t>74F332</t>
  </si>
  <si>
    <t>VÝKON ORGANIZAČNÍCH JEDNOTEK SPRÁVCE</t>
  </si>
  <si>
    <t>počet výluk viz. technická zpráva * 1h/výluku  
Celkem 306=306.000 [B]</t>
  </si>
  <si>
    <t>D.2.3.6</t>
  </si>
  <si>
    <t>Rozvody VN, NN, osvětlení a dálkové ovládání odpojovačů</t>
  </si>
  <si>
    <t xml:space="preserve">  SO 11-86-01</t>
  </si>
  <si>
    <t>zast. Nové Kopisty, rozvody NN a osvětlení nástupišť</t>
  </si>
  <si>
    <t>SO 11-86-01</t>
  </si>
  <si>
    <t>dle přílohy č.1,2  
Celkem 362=362.000 [B]</t>
  </si>
  <si>
    <t>dle přílohy č.1,2  
Celkem 44=44.000 [B]</t>
  </si>
  <si>
    <t>dle přílohy č.1,2  
Celkem 214=214.000 [B]</t>
  </si>
  <si>
    <t>741B11</t>
  </si>
  <si>
    <t>ZEMNÍCÍ TYČ FEZN DÉLKY DO 2 M</t>
  </si>
  <si>
    <t>dle přílohy č.1,2  
Celkem 4=4.000 [B]</t>
  </si>
  <si>
    <t>1. Položka obsahuje:  
 – přípravu podkladu pro osazení  
 – spojování  
 – ochranný nátěr spoje dle příslušných norem  
2. Položka neobsahuje:  
 X  
3. Způsob měření:  
Udává se počet kusů kompletní konstrukce nebo práce.</t>
  </si>
  <si>
    <t>dle přílohy č.2,3  
Celkem 590=590.000 [B]</t>
  </si>
  <si>
    <t>dle přílohy č.3  
Celkem 64=64.000 [B]</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</si>
  <si>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</si>
  <si>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</si>
  <si>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</si>
  <si>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</si>
  <si>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7434A2</t>
  </si>
  <si>
    <t>SVÍTIDLO DRÁŽNÍ LED ANTIVANDAL, MIN. IP 54, TŘÍDA II, OD 11 DO 25 W, KLASICKÁ MONTÁŽ</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</si>
  <si>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</si>
  <si>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</si>
  <si>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</si>
  <si>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743F22</t>
  </si>
  <si>
    <t>SKŘÍŇ ELEKTROMĚROVÁ V KOMPAKTNÍM PILÍŘI PRO PŘÍMÉ MĚŘENÍ DO 80 A DVOUSAZBOVÉ VČETNĚ VÝSTROJE</t>
  </si>
  <si>
    <t>dle přílohy č.1,4  
Celkem 1=1.000 [B]</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</si>
  <si>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</si>
  <si>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</si>
  <si>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</si>
  <si>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</si>
  <si>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</si>
  <si>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</si>
  <si>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</si>
  <si>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</si>
  <si>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743Z39</t>
  </si>
  <si>
    <t>DEMONTÁŽ ROZVADĚČE OSVĚTLENÍ</t>
  </si>
  <si>
    <t>743Z71</t>
  </si>
  <si>
    <t>DEMONTÁŽ KABELOVÉ SKŘÍNĚ</t>
  </si>
  <si>
    <t>966158</t>
  </si>
  <si>
    <t>BOURÁNÍ KONSTRUKCÍ Z PROST BETONU S ODVOZEM DO 20KM</t>
  </si>
  <si>
    <t>Rozbourání základů stávajících stožárů</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</si>
  <si>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</si>
  <si>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</si>
  <si>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</si>
  <si>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</si>
  <si>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11-86-02</t>
  </si>
  <si>
    <t>zast. Lukavec, rozvody NN a osvětlení nástupišť</t>
  </si>
  <si>
    <t>SO 11-86-02</t>
  </si>
  <si>
    <t>dle přílohy č.1,2  
Celkem 360=360.000 [B]</t>
  </si>
  <si>
    <t>dle přílohy č.1,2  
Celkem 196=196.000 [B]</t>
  </si>
  <si>
    <t>dle přílohy č.2,3  
Celkem 585=585.000 [B]</t>
  </si>
  <si>
    <t>dle přílohy č.3  
Celkem 58=58.000 [B]</t>
  </si>
  <si>
    <t xml:space="preserve">  SO 11-86-03</t>
  </si>
  <si>
    <t>Bohušovice-Lovosice, přeložky a úpravy rozvodu 6kV, 75Hz</t>
  </si>
  <si>
    <t>SO 11-86-03</t>
  </si>
  <si>
    <t>dle přílohy č.1,2  
Celkem 100=100.000 [B]</t>
  </si>
  <si>
    <t>dle přílohy č.1,2  
Celkem 140=140.000 [B]</t>
  </si>
  <si>
    <t>Rozvody VN a NN</t>
  </si>
  <si>
    <t>742611</t>
  </si>
  <si>
    <t>KABEL VN - TŘÍŽÍLOVÝ 6-AYKCY DO 70 MM2</t>
  </si>
  <si>
    <t>742811</t>
  </si>
  <si>
    <t>KABELOVÁ SPOJKA VN, SADA TŘÍ ŽIL NEBO TŘÍŽÍLOVÁ PRO KABELY DO 6 KV DO 70 MM2</t>
  </si>
  <si>
    <t>742D11</t>
  </si>
  <si>
    <t>KABELOVÁ KONCOVKA VN VENKOVNÍ, SADA TŘÍ ŽIL NEBO TŘÍŽÍLOVÁ PRO KABELY DO 6 KV DO 70 MM2</t>
  </si>
  <si>
    <t>dle přílohy č.2,3  
Celkem 180=180.000 [B]</t>
  </si>
  <si>
    <t>dle přílohy č.3  
Celkem 8=8.000 [B]</t>
  </si>
  <si>
    <t>747531</t>
  </si>
  <si>
    <t>ZKOUŠKY VODIČŮ A KABELŮ VN ZVÝŠENÝM NAPĚTÍM DO 35 KV</t>
  </si>
  <si>
    <t>dle přílohy č.1  
Celkem 4=4.000 [B]</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</si>
  <si>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</si>
  <si>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</si>
  <si>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</si>
  <si>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dle přílohy č.1  
Celkem 80=80.000 [B]</t>
  </si>
  <si>
    <t>747707</t>
  </si>
  <si>
    <t>PROVOZ MOBILNÍHO NÁHRADNÍHO ZDROJE DO 32 KVA</t>
  </si>
  <si>
    <t>1. Položka obsahuje:    
 – cenu za dobu provozu náhradního zdroje ve stanici / zastávce vč. dovozu na místo určení a zapojení do stávajících rozvodů    
2. Položka neobsahuje:    
 X    
3. Způsob měření:    
Udává se čas v hodinách.</t>
  </si>
  <si>
    <t xml:space="preserve">  SO 11-86-03.1</t>
  </si>
  <si>
    <t>Bohušovice-Lovosice, přeložky a úpravy rozvodu 6kV, 75Hz km 490,634 - 491,449</t>
  </si>
  <si>
    <t>SO 11-86-03.1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</si>
  <si>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</si>
  <si>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</si>
  <si>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přílohy č.1,2  
Celkem 950=950.000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</si>
  <si>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</si>
  <si>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</si>
  <si>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dle přílohy č.1,2  
Celkem 80=80.000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</si>
  <si>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</si>
  <si>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</si>
  <si>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</si>
  <si>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</si>
  <si>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</si>
  <si>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</si>
  <si>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</si>
  <si>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</si>
  <si>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</si>
  <si>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</si>
  <si>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2=2.000 [B]</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</si>
  <si>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</si>
  <si>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</si>
  <si>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dle přílohy č.1  
Celkem 40=40.000 [B]</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</si>
  <si>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</si>
  <si>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</si>
  <si>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dobu provozu náhradního zdroje ve stanici / zastávce vč. dovozu na místo určení a zapojení do stávajících rozvodů  
2. Položka neobsahuje:  
 X  
3. Způsob měření:  
Udává se čas v hodinách.</t>
  </si>
  <si>
    <t>D.2.3.7</t>
  </si>
  <si>
    <t>Ukolejnění kovových konstrukcí</t>
  </si>
  <si>
    <t xml:space="preserve">  SO 11-87-01</t>
  </si>
  <si>
    <t>Bohušovice-Lovosice, ukolejnění kovových konstrukcí</t>
  </si>
  <si>
    <t>SO 11-87-01</t>
  </si>
  <si>
    <t>74C923</t>
  </si>
  <si>
    <t>NEPŘÍMÉ UKOLEJNĚNÍ KONSTRUKCE VŠECH TYPŮ (VČETNĚ VÝZTUŽNÝCH DVOJIC) - 1 VODIČ</t>
  </si>
  <si>
    <t>viz. soupis sestavení  
Celkem 113=113.000 [B]</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</si>
  <si>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</si>
  <si>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</si>
  <si>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</si>
  <si>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</si>
  <si>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</si>
  <si>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</si>
  <si>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viz. polohový plán  
Celkem 115=115.000 [B]</t>
  </si>
  <si>
    <t>74F314</t>
  </si>
  <si>
    <t>MĚŘENÍ DOTYKOVÉHO NAPĚTÍ U VODIVÉ KONSTRUKCE</t>
  </si>
  <si>
    <t>viz. technická zpráva  
Celkem 113=113.000 [B]</t>
  </si>
  <si>
    <t>74F315</t>
  </si>
  <si>
    <t>MĚŘENÍ ELEKTRICKÉHO ODPORU ZÁKLADU</t>
  </si>
  <si>
    <t>viz. technická zpráva  
Celkem 111=111.000 [B]</t>
  </si>
  <si>
    <t>viz. technická zpráva  
Celkem 42=42.000 [B]</t>
  </si>
  <si>
    <t>D.2.4.1</t>
  </si>
  <si>
    <t>Příprava území a kácení</t>
  </si>
  <si>
    <t xml:space="preserve">  SO 11-92-01</t>
  </si>
  <si>
    <t>Kácení Lovosice-Bohušovice</t>
  </si>
  <si>
    <t>SO 11-92-01</t>
  </si>
  <si>
    <t>POPLATKY ZA LIKVIDACI ODPADŮ NEKONTAMINOVANÝCH VČETNĚ DOPRAVY NA SKLÁDKU A VEŠKERÉ MANIPULACE - 02 01 03 SMÝCENÉ STROMY A KEŘE</t>
  </si>
  <si>
    <t>Dle dendrologického průzkumu a jednotlivých závazných stanovisek/povolení kácení  
Celkem 160=160.000 [B]</t>
  </si>
  <si>
    <t>R11120</t>
  </si>
  <si>
    <t>ODSTRANĚNÍ KŘOVIN A STROMŮ PRŮMĚRU KMENE DO 100 MM I S KOŘENY</t>
  </si>
  <si>
    <t>Dle dendrologického průzkumu  
Celkem 22009=22 009.000 [B]</t>
  </si>
  <si>
    <t>R11212</t>
  </si>
  <si>
    <t>SMĚROVÉ KÁCENÍ STROMŮ S ROZŘEZÁNÍM A ODVĚTVENÍM D KMENE DO 600 MM</t>
  </si>
  <si>
    <t>Dle dendrologického průzkumu a jednotlivých závazných stanovisek/povolení kácení  
Celkem 2=2.000 [B]</t>
  </si>
  <si>
    <t>R11213</t>
  </si>
  <si>
    <t>VOLNÉ KÁCENÍ STROMŮ S ODŘEZÁNÍM KMENE A ODVĚTVENÍM D KMENE DO 300 MM</t>
  </si>
  <si>
    <t>Dle dendrologického průzkumu a jednotlivých závazných stanovisek/povolení kácení  
Celkem 141=141.000 [B]</t>
  </si>
  <si>
    <t>SMĚROVÉ KÁCENÍ STROMŮ S ROZŘEZÁNÍM A ODVĚTVENÍM D KMENE DO 400 MM</t>
  </si>
  <si>
    <t>Dle dendrologického průzkumu a jednotlivých závazných stanovisek/povolení kácení  
Celkem 1=1.000 [B]</t>
  </si>
  <si>
    <t>D.2.4.2</t>
  </si>
  <si>
    <t>Náhradní výsadba</t>
  </si>
  <si>
    <t xml:space="preserve">  SO 11-96-01</t>
  </si>
  <si>
    <t>Náhradní výsadba Lovosice-Bohušovice</t>
  </si>
  <si>
    <t>SO 11-96-01</t>
  </si>
  <si>
    <t>NÁHRADNÍ VÝSADBA</t>
  </si>
  <si>
    <t>R184B11</t>
  </si>
  <si>
    <t>SOUB</t>
  </si>
  <si>
    <t>Povinnost náhradní výsadby bude uložena v rámci stanovisek/povolení ke kácení vydaná jednotlivými příslušnými obecními úřady  
Celkem 1=1.000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</si>
  <si>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</si>
  <si>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</si>
  <si>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</si>
  <si>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</si>
  <si>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</si>
  <si>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</si>
  <si>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</si>
  <si>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</si>
  <si>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</si>
  <si>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</si>
  <si>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</si>
  <si>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</si>
  <si>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</si>
  <si>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</si>
  <si>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</si>
  <si>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</si>
  <si>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</si>
  <si>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</si>
  <si>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</si>
  <si>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</si>
  <si>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</si>
  <si>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</si>
  <si>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</si>
  <si>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</si>
  <si>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</si>
  <si>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</si>
  <si>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</si>
  <si>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 včetně specifikace stabilizací bodů geodetické vytyčovací sítě stavby -19 bodů</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</si>
  <si>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  
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</si>
  <si>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VSEOB007</t>
  </si>
  <si>
    <t>Hlukové měření pro účely realizace stavby</t>
  </si>
  <si>
    <t>Kolaudační měření hluku : 2 měření (1x vnitřní, 1x venkovní)  
Lukavec č.58 - 2 měření (1x vnitřní, 1x venkovní)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</si>
  <si>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</si>
  <si>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</si>
  <si>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Nájmy hrazené zhotovitelem stavby</t>
  </si>
  <si>
    <t>Technická specifikace položky  
dočasné zábory do 1 roku - 1 597m2 (objízdné trasy)  
dočasné zábory do 1 roku - 9 702m2 (velká stavba)</t>
  </si>
  <si>
    <t>Položka zahrnuje veškeré činnosti nezbytné k zajištění daného předmětu dle názvu položky během realizace stavby, v části dok "N.1.5 - Geodetický podklad pro projektovou činnost zpracovaný podle jiných právních předpisů" zpracovaný podle jiných právních předpisů. Položka zahrnuje  všechny nezbytné práce, náklady a zařízení  včetně  všech doprav a pomocného materiálu, zpráv, projednání nutných pro uskutečnění této činnosti.</t>
  </si>
  <si>
    <t>VSEOB009</t>
  </si>
  <si>
    <t>Projektová dokumentace pro provádění stavby (PDPS)</t>
  </si>
  <si>
    <t>Vypracování PDPS u vybraných SO a PS viz. technická specifikace položky.</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</si>
  <si>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případně jiné SO, PS, kde zhotovitel uzná za nutné toto vypracovat k bezvadnému předání a ukončení díla, pokud není uvedeno samostatně v soupisech prací jednotlivých SO, PS.</t>
  </si>
  <si>
    <t>VSEOB010</t>
  </si>
  <si>
    <t>Odstranění invazního druhu před začátkem stavby v blízkosti mostního objektu v km 490.0</t>
  </si>
  <si>
    <t>Odstranění invazivních druhů</t>
  </si>
  <si>
    <t>Položka zahrnuje veškeré činnosti nezbytné k odstranění invazivních druhů popsaných v:   
- B.6 Popis vlivů stavby na životní prostředí a jeho ochrana.  
Položka zahrnuje všechny nezbytné práce, náklady a zařízení včetně všech doprav a pomocného materiálu nutných pro odstranění invazivních druhů.</t>
  </si>
  <si>
    <t>VSEOB011</t>
  </si>
  <si>
    <t>Exkurze</t>
  </si>
  <si>
    <t>v předepsaném rozsahu a počtu dle VTP a ZTP  
Celkem 1=1.000 [B]</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</si>
  <si>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</si>
  <si>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D.9.9</t>
  </si>
  <si>
    <t xml:space="preserve">  SO 90-90</t>
  </si>
  <si>
    <t>Likvidace odpadů včetně dopravy</t>
  </si>
  <si>
    <t>SO 90-90</t>
  </si>
  <si>
    <t>SO 10-14-01-55,44t, SO 11-11-01-55164,27t, SO 11-11-01.1-3969t, SO 11-12-01-1270,5t, SO 11-12-02-1493,1t, SO 11-13-01-618,689t, SO 11-13-02-68,13t, SO 11-13-03-92,248t, SO 11-20-01-291,299t, SO 11-21-01-6668,234t, SO 11-21-02-433,593t, SO 101-9987,68t, SO 11-77-01-3,68t, SO 11-77-02-2,72t, SO 11-81-01-1890t  
Celkem 76008,583=76 008.583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</si>
  <si>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</si>
  <si>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PS 11-01-21-34t, PS 11-01-21.1-3t, SO 102.3-2t, SO 11-86-01-22t, SO 11-86-02-20t, SO 11-86-03-8t, SO 11-86-03.1-8t  
Celkem 97=97.000 [B]</t>
  </si>
  <si>
    <t>SO 10-78-01.1-201,28t, SO 11-20-01-6,972t  
Celkem 208,252=208.252 [B]</t>
  </si>
  <si>
    <t>SO 11-11-01.1-1386,5t, SO 11-13-01-261,36t, SO 11-13-02-30,492t, SO 11-13-03-60,551t, SO 101-112,263t  
Celkem 1851,166=1 851.166 [B]</t>
  </si>
  <si>
    <t>PS 11-01-21-22t, SO 10-14-01-17,718t, SO 11-10-01-9t, SO 11-11-01-531,4t, SO 11-11-01.1-6532,8t, SO 11-12-01-432,512t, SO 11-12-02-169,776t, SO 11-13-01-60,744t, SO 11-13-02-40,752t, SO 11-13-03-58,08t, SO 11-20-01-15,1t, SO 11-21-01-189,456t, SO 11-21-02-251,383t, SO 11-77-01-1,92t, SO 11-77-02-1,28t, SO 10-78-01.1-204,83t, SO 10-78-01.2-22,753t, SO 11-81-01-630t, SO 11-86-01-12t, SO 11-86-02-16t  
Celkem 9219,804=9 219.804 [B]</t>
  </si>
  <si>
    <t>SO 11-10-01-11673,113t  
Celkem 11673,113=11 673.113 [B]</t>
  </si>
  <si>
    <t>PS 11-01-21-6t, PS 11-01-21.1-0,25t, SO 11-11-01.1-1,05t, SO 11-92-01-160t  
Celkem 167,3=167.300 [B]</t>
  </si>
  <si>
    <t>SO 11-11-01-222t, SO 10-76-01-0,045t, SO 10-78-01.1-7,434t, SO 10-78-01.2-0,08t  
Celkem 229,559=229.559 [B]</t>
  </si>
  <si>
    <t>SO 10-76-01-0,349t, SO 10-78-01.1-0,77t  
Celkem 1,119=1.119 [B]</t>
  </si>
  <si>
    <t>SO 11-10-01-6,8t, SO 11-11-01-1,2t, SO 11-21-01-0,082t, SO 10-76-01-0,581t, SO 10-78-01.2-0,461t  
Celkem 9,124=9.124 [B]</t>
  </si>
  <si>
    <t>POPLATKY ZA LIKVIDACI ODPADŮ NEKONTAMINOVANÝCH VČETNĚ DOPRAVY NA SKLÁDKU A VEŠKERÉ MANIPULACE- 17 01 01 KŮLY A SLOUPY BETONOVÉ</t>
  </si>
  <si>
    <t>SO 11-81-01-134t  
Celkem 134=134.000 [B]</t>
  </si>
  <si>
    <t>POPLATKY ZA LIKVIDACI ODPADŮ NEKONTAMINOVANÝCH VČETNĚ DOPRAVY NA SKLÁDKU A VEŠKERÉ MANIPULACE- 20 03 99 ODPAD PODOBNÝ KOMUNÁLNÍMU ODPADU</t>
  </si>
  <si>
    <t>SO 11-21-01-0,1t, SO 11-21-02-0,5t  
Celkem 0,6=0.600 [B]</t>
  </si>
  <si>
    <t>SO 11-10-01-3,86t  
Celkem 3,86=3.860 [B]</t>
  </si>
  <si>
    <t>POPLATKY ZA LIKVIDACI ODPADŮ NEKONTAMINOVANÝCH VČETNĚ DOPRAVY NA SKLÁDKU A VEŠKERÉ MANIPULACE- 17 01 03 IZOLÁTORY PORCELÁNOVÉ</t>
  </si>
  <si>
    <t>SO 11-81-01-4,224t  
Celkem 4,224=4.224 [B]</t>
  </si>
  <si>
    <t>SO 10-14-01-1,07t, SO 11-10-01-761,84t, SO 11-11-01-148,585t, SO 11-12-01-17,1t, SO 11-12-02-12,6t, SO 11-13-01-1t, SO 11-20-02-0,5t, SO 10-76-01-0,016t, SO 11-77-01-0,35t, SO 11-77-02-0,35t, SO 10-78-01.1-1,2t, SO 10-78-01.2-3,582t  
Celkem 948,193=948.193 [B]</t>
  </si>
  <si>
    <t>SO 11-21-01-100,899t, SO 11-21-02-312,098t, SO 10-78-01.1-96,77t  
Celkem 509,767=509.767 [B]</t>
  </si>
  <si>
    <t>SO 10-78-01.1-0,58t  
Celkem 0,58=0.580 [B]</t>
  </si>
  <si>
    <t>SO 101-195,24t, SO 10-78-01.1-50,71t  
Celkem 245,95=245.950 [B]</t>
  </si>
  <si>
    <t>SO 11-21-01-0,271t, SO 11-21-02-0,567t  
Celkem 0,838=0.838 [B]</t>
  </si>
  <si>
    <t>SO 11-20-02-0,451t  
Celkem 0,451=0.451 [B]</t>
  </si>
  <si>
    <t>SO 11-20-01-1,083t  
Celkem 1,083=1.083 [B]</t>
  </si>
  <si>
    <t>PS 11-01-21-15t, PS 11-01-21.1-0,1t  
Celkem 15,1=15.100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</si>
</sst>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styles" Target="styles.xml" /><Relationship Id="rId52" Type="http://schemas.openxmlformats.org/officeDocument/2006/relationships/sharedStrings" Target="sharedStrings.xml" /><Relationship Id="rId5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8"/>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0+C10+C13+C20+C24+C27+C32+C36+C41+C46+C51+C54+C56+C59+C62+C64+C69+C71+C73+C75+C77</f>
      </c>
    </row>
    <row r="7" spans="2:3" ht="12.75" customHeight="1">
      <c r="B7" s="8" t="s">
        <v>7</v>
      </c>
      <c s="10">
        <f>0+E10+E13+E20+E24+E27+E32+E36+E41+E46+E51+E54+E56+E59+E62+E64+E69+E71+E73+E75+E77</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11-01-21'!K8+'PS 11-01-21'!M8</f>
      </c>
      <c s="14">
        <f>C11*0.21</f>
      </c>
      <c s="14">
        <f>C11+D11</f>
      </c>
      <c s="13">
        <f>'PS 11-01-21'!T7</f>
      </c>
    </row>
    <row r="12" spans="1:6" ht="12.75">
      <c r="A12" s="11" t="s">
        <v>362</v>
      </c>
      <c s="12" t="s">
        <v>363</v>
      </c>
      <c s="14">
        <f>'PS 11-01-21.1'!K8+'PS 11-01-21.1'!M8</f>
      </c>
      <c s="14">
        <f>C12*0.21</f>
      </c>
      <c s="14">
        <f>C12+D12</f>
      </c>
      <c s="13">
        <f>'PS 11-01-21.1'!T7</f>
      </c>
    </row>
    <row r="13" spans="1:6" ht="12.75">
      <c r="A13" s="11" t="s">
        <v>365</v>
      </c>
      <c s="12" t="s">
        <v>366</v>
      </c>
      <c s="14">
        <f>0+C14+C15+C16+C17+C18+C19</f>
      </c>
      <c s="14">
        <f>C13*0.21</f>
      </c>
      <c s="14">
        <f>0+E14+E15+E16+E17+E18+E19</f>
      </c>
      <c s="13">
        <f>0+F14+F15+F16+F17+F18+F19</f>
      </c>
    </row>
    <row r="14" spans="1:6" ht="12.75">
      <c r="A14" s="11" t="s">
        <v>367</v>
      </c>
      <c s="12" t="s">
        <v>368</v>
      </c>
      <c s="14">
        <f>'PS 10-02-11'!K8+'PS 10-02-11'!M8</f>
      </c>
      <c s="14">
        <f>C14*0.21</f>
      </c>
      <c s="14">
        <f>C14+D14</f>
      </c>
      <c s="13">
        <f>'PS 10-02-11'!T7</f>
      </c>
    </row>
    <row r="15" spans="1:6" ht="12.75">
      <c r="A15" s="11" t="s">
        <v>393</v>
      </c>
      <c s="12" t="s">
        <v>394</v>
      </c>
      <c s="14">
        <f>'PS 10-02-51'!K8+'PS 10-02-51'!M8</f>
      </c>
      <c s="14">
        <f>C15*0.21</f>
      </c>
      <c s="14">
        <f>C15+D15</f>
      </c>
      <c s="13">
        <f>'PS 10-02-51'!T7</f>
      </c>
    </row>
    <row r="16" spans="1:6" ht="12.75">
      <c r="A16" s="11" t="s">
        <v>698</v>
      </c>
      <c s="12" t="s">
        <v>699</v>
      </c>
      <c s="14">
        <f>'PS 10-02-51.1'!K8+'PS 10-02-51.1'!M8</f>
      </c>
      <c s="14">
        <f>C16*0.21</f>
      </c>
      <c s="14">
        <f>C16+D16</f>
      </c>
      <c s="13">
        <f>'PS 10-02-51.1'!T7</f>
      </c>
    </row>
    <row r="17" spans="1:6" ht="12.75">
      <c r="A17" s="11" t="s">
        <v>710</v>
      </c>
      <c s="12" t="s">
        <v>711</v>
      </c>
      <c s="14">
        <f>'PS 10-02-91'!K8+'PS 10-02-91'!M8</f>
      </c>
      <c s="14">
        <f>C17*0.21</f>
      </c>
      <c s="14">
        <f>C17+D17</f>
      </c>
      <c s="13">
        <f>'PS 10-02-91'!T7</f>
      </c>
    </row>
    <row r="18" spans="1:6" ht="12.75">
      <c r="A18" s="11" t="s">
        <v>813</v>
      </c>
      <c s="12" t="s">
        <v>814</v>
      </c>
      <c s="14">
        <f>'PS 11-02-21'!K8+'PS 11-02-21'!M8</f>
      </c>
      <c s="14">
        <f>C18*0.21</f>
      </c>
      <c s="14">
        <f>C18+D18</f>
      </c>
      <c s="13">
        <f>'PS 11-02-21'!T7</f>
      </c>
    </row>
    <row r="19" spans="1:6" ht="12.75">
      <c r="A19" s="11" t="s">
        <v>898</v>
      </c>
      <c s="12" t="s">
        <v>899</v>
      </c>
      <c s="14">
        <f>'PS 11-02-22'!K8+'PS 11-02-22'!M8</f>
      </c>
      <c s="14">
        <f>C19*0.21</f>
      </c>
      <c s="14">
        <f>C19+D19</f>
      </c>
      <c s="13">
        <f>'PS 11-02-22'!T7</f>
      </c>
    </row>
    <row r="20" spans="1:6" ht="12.75">
      <c r="A20" s="11" t="s">
        <v>904</v>
      </c>
      <c s="12" t="s">
        <v>905</v>
      </c>
      <c s="14">
        <f>0+C21+C22+C23</f>
      </c>
      <c s="14">
        <f>C20*0.21</f>
      </c>
      <c s="14">
        <f>0+E21+E22+E23</f>
      </c>
      <c s="13">
        <f>0+F21+F22+F23</f>
      </c>
    </row>
    <row r="21" spans="1:6" ht="12.75">
      <c r="A21" s="11" t="s">
        <v>906</v>
      </c>
      <c s="12" t="s">
        <v>907</v>
      </c>
      <c s="14">
        <f>'SO 10-14-01'!K8+'SO 10-14-01'!M8</f>
      </c>
      <c s="14">
        <f>C21*0.21</f>
      </c>
      <c s="14">
        <f>C21+D21</f>
      </c>
      <c s="13">
        <f>'SO 10-14-01'!T7</f>
      </c>
    </row>
    <row r="22" spans="1:6" ht="12.75">
      <c r="A22" s="11" t="s">
        <v>962</v>
      </c>
      <c s="12" t="s">
        <v>963</v>
      </c>
      <c s="14">
        <f>'SO 11-10-01'!K8+'SO 11-10-01'!M8</f>
      </c>
      <c s="14">
        <f>C22*0.21</f>
      </c>
      <c s="14">
        <f>C22+D22</f>
      </c>
      <c s="13">
        <f>'SO 11-10-01'!T7</f>
      </c>
    </row>
    <row r="23" spans="1:6" ht="25.5">
      <c r="A23" s="11" t="s">
        <v>1090</v>
      </c>
      <c s="12" t="s">
        <v>1091</v>
      </c>
      <c s="14">
        <f>'SO 11-10-01.1'!K8+'SO 11-10-01.1'!M8</f>
      </c>
      <c s="14">
        <f>C23*0.21</f>
      </c>
      <c s="14">
        <f>C23+D23</f>
      </c>
      <c s="13">
        <f>'SO 11-10-01.1'!T7</f>
      </c>
    </row>
    <row r="24" spans="1:6" ht="12.75">
      <c r="A24" s="11" t="s">
        <v>1096</v>
      </c>
      <c s="12" t="s">
        <v>1097</v>
      </c>
      <c s="14">
        <f>0+C25+C26</f>
      </c>
      <c s="14">
        <f>C24*0.21</f>
      </c>
      <c s="14">
        <f>0+E25+E26</f>
      </c>
      <c s="13">
        <f>0+F25+F26</f>
      </c>
    </row>
    <row r="25" spans="1:6" ht="12.75">
      <c r="A25" s="11" t="s">
        <v>1098</v>
      </c>
      <c s="12" t="s">
        <v>1099</v>
      </c>
      <c s="14">
        <f>'SO 11-11-01'!K8+'SO 11-11-01'!M8</f>
      </c>
      <c s="14">
        <f>C25*0.21</f>
      </c>
      <c s="14">
        <f>C25+D25</f>
      </c>
      <c s="13">
        <f>'SO 11-11-01'!T7</f>
      </c>
    </row>
    <row r="26" spans="1:6" ht="12.75">
      <c r="A26" s="11" t="s">
        <v>1283</v>
      </c>
      <c s="12" t="s">
        <v>1284</v>
      </c>
      <c s="14">
        <f>'SO 11-11-01.1'!K8+'SO 11-11-01.1'!M8</f>
      </c>
      <c s="14">
        <f>C26*0.21</f>
      </c>
      <c s="14">
        <f>C26+D26</f>
      </c>
      <c s="13">
        <f>'SO 11-11-01.1'!T7</f>
      </c>
    </row>
    <row r="27" spans="1:6" ht="12.75">
      <c r="A27" s="11" t="s">
        <v>1367</v>
      </c>
      <c s="12" t="s">
        <v>1368</v>
      </c>
      <c s="14">
        <f>0+C28+C29+C30+C31</f>
      </c>
      <c s="14">
        <f>C27*0.21</f>
      </c>
      <c s="14">
        <f>0+E28+E29+E30+E31</f>
      </c>
      <c s="13">
        <f>0+F28+F29+F30+F31</f>
      </c>
    </row>
    <row r="28" spans="1:6" ht="12.75">
      <c r="A28" s="11" t="s">
        <v>1369</v>
      </c>
      <c s="12" t="s">
        <v>1370</v>
      </c>
      <c s="14">
        <f>'SO 11-12-01'!K8+'SO 11-12-01'!M8</f>
      </c>
      <c s="14">
        <f>C28*0.21</f>
      </c>
      <c s="14">
        <f>C28+D28</f>
      </c>
      <c s="13">
        <f>'SO 11-12-01'!T7</f>
      </c>
    </row>
    <row r="29" spans="1:6" ht="12.75">
      <c r="A29" s="11" t="s">
        <v>1543</v>
      </c>
      <c s="12" t="s">
        <v>1544</v>
      </c>
      <c s="14">
        <f>'SO 11-12-01.01'!K8+'SO 11-12-01.01'!M8</f>
      </c>
      <c s="14">
        <f>C29*0.21</f>
      </c>
      <c s="14">
        <f>C29+D29</f>
      </c>
      <c s="13">
        <f>'SO 11-12-01.01'!T7</f>
      </c>
    </row>
    <row r="30" spans="1:6" ht="12.75">
      <c r="A30" s="11" t="s">
        <v>1551</v>
      </c>
      <c s="12" t="s">
        <v>1552</v>
      </c>
      <c s="14">
        <f>'SO 11-12-02'!K8+'SO 11-12-02'!M8</f>
      </c>
      <c s="14">
        <f>C30*0.21</f>
      </c>
      <c s="14">
        <f>C30+D30</f>
      </c>
      <c s="13">
        <f>'SO 11-12-02'!T7</f>
      </c>
    </row>
    <row r="31" spans="1:6" ht="12.75">
      <c r="A31" s="11" t="s">
        <v>1613</v>
      </c>
      <c s="12" t="s">
        <v>1614</v>
      </c>
      <c s="14">
        <f>'SO 11-12-02.01'!K8+'SO 11-12-02.01'!M8</f>
      </c>
      <c s="14">
        <f>C31*0.21</f>
      </c>
      <c s="14">
        <f>C31+D31</f>
      </c>
      <c s="13">
        <f>'SO 11-12-02.01'!T7</f>
      </c>
    </row>
    <row r="32" spans="1:6" ht="12.75">
      <c r="A32" s="11" t="s">
        <v>1616</v>
      </c>
      <c s="12" t="s">
        <v>1617</v>
      </c>
      <c s="14">
        <f>0+C33+C34+C35</f>
      </c>
      <c s="14">
        <f>C32*0.21</f>
      </c>
      <c s="14">
        <f>0+E33+E34+E35</f>
      </c>
      <c s="13">
        <f>0+F33+F34+F35</f>
      </c>
    </row>
    <row r="33" spans="1:6" ht="12.75">
      <c r="A33" s="11" t="s">
        <v>1618</v>
      </c>
      <c s="12" t="s">
        <v>1619</v>
      </c>
      <c s="14">
        <f>'SO 11-13-01'!K8+'SO 11-13-01'!M8</f>
      </c>
      <c s="14">
        <f>C33*0.21</f>
      </c>
      <c s="14">
        <f>C33+D33</f>
      </c>
      <c s="13">
        <f>'SO 11-13-01'!T7</f>
      </c>
    </row>
    <row r="34" spans="1:6" ht="12.75">
      <c r="A34" s="11" t="s">
        <v>1742</v>
      </c>
      <c s="12" t="s">
        <v>1743</v>
      </c>
      <c s="14">
        <f>'SO 11-13-02'!K8+'SO 11-13-02'!M8</f>
      </c>
      <c s="14">
        <f>C34*0.21</f>
      </c>
      <c s="14">
        <f>C34+D34</f>
      </c>
      <c s="13">
        <f>'SO 11-13-02'!T7</f>
      </c>
    </row>
    <row r="35" spans="1:6" ht="12.75">
      <c r="A35" s="11" t="s">
        <v>1767</v>
      </c>
      <c s="12" t="s">
        <v>1768</v>
      </c>
      <c s="14">
        <f>'SO 11-13-03'!K8+'SO 11-13-03'!M8</f>
      </c>
      <c s="14">
        <f>C35*0.21</f>
      </c>
      <c s="14">
        <f>C35+D35</f>
      </c>
      <c s="13">
        <f>'SO 11-13-03'!T7</f>
      </c>
    </row>
    <row r="36" spans="1:6" ht="12.75">
      <c r="A36" s="11" t="s">
        <v>1795</v>
      </c>
      <c s="12" t="s">
        <v>1796</v>
      </c>
      <c s="14">
        <f>0+C37+C38+C39+C40</f>
      </c>
      <c s="14">
        <f>C36*0.21</f>
      </c>
      <c s="14">
        <f>0+E37+E38+E39+E40</f>
      </c>
      <c s="13">
        <f>0+F37+F38+F39+F40</f>
      </c>
    </row>
    <row r="37" spans="1:6" ht="12.75">
      <c r="A37" s="11" t="s">
        <v>1797</v>
      </c>
      <c s="12" t="s">
        <v>1798</v>
      </c>
      <c s="14">
        <f>'SO 11-20-01'!K8+'SO 11-20-01'!M8</f>
      </c>
      <c s="14">
        <f>C37*0.21</f>
      </c>
      <c s="14">
        <f>C37+D37</f>
      </c>
      <c s="13">
        <f>'SO 11-20-01'!T7</f>
      </c>
    </row>
    <row r="38" spans="1:6" ht="12.75">
      <c r="A38" s="11" t="s">
        <v>1954</v>
      </c>
      <c s="12" t="s">
        <v>1955</v>
      </c>
      <c s="14">
        <f>'SO 11-20-02'!K8+'SO 11-20-02'!M8</f>
      </c>
      <c s="14">
        <f>C38*0.21</f>
      </c>
      <c s="14">
        <f>C38+D38</f>
      </c>
      <c s="13">
        <f>'SO 11-20-02'!T7</f>
      </c>
    </row>
    <row r="39" spans="1:6" ht="12.75">
      <c r="A39" s="11" t="s">
        <v>2002</v>
      </c>
      <c s="12" t="s">
        <v>2003</v>
      </c>
      <c s="14">
        <f>'SO 11-21-01'!K8+'SO 11-21-01'!M8</f>
      </c>
      <c s="14">
        <f>C39*0.21</f>
      </c>
      <c s="14">
        <f>C39+D39</f>
      </c>
      <c s="13">
        <f>'SO 11-21-01'!T7</f>
      </c>
    </row>
    <row r="40" spans="1:6" ht="12.75">
      <c r="A40" s="11" t="s">
        <v>2118</v>
      </c>
      <c s="12" t="s">
        <v>2119</v>
      </c>
      <c s="14">
        <f>'SO 11-21-02'!K8+'SO 11-21-02'!M8</f>
      </c>
      <c s="14">
        <f>C40*0.21</f>
      </c>
      <c s="14">
        <f>C40+D40</f>
      </c>
      <c s="13">
        <f>'SO 11-21-02'!T7</f>
      </c>
    </row>
    <row r="41" spans="1:6" ht="12.75">
      <c r="A41" s="11" t="s">
        <v>2162</v>
      </c>
      <c s="12" t="s">
        <v>2163</v>
      </c>
      <c s="14">
        <f>0+C42+C43+C44+C45</f>
      </c>
      <c s="14">
        <f>C41*0.21</f>
      </c>
      <c s="14">
        <f>0+E42+E43+E44+E45</f>
      </c>
      <c s="13">
        <f>0+F42+F43+F44+F45</f>
      </c>
    </row>
    <row r="42" spans="1:6" ht="12.75">
      <c r="A42" s="11" t="s">
        <v>2164</v>
      </c>
      <c s="12" t="s">
        <v>2165</v>
      </c>
      <c s="14">
        <f>'SO 11-30-01'!K8+'SO 11-30-01'!M8</f>
      </c>
      <c s="14">
        <f>C42*0.21</f>
      </c>
      <c s="14">
        <f>C42+D42</f>
      </c>
      <c s="13">
        <f>'SO 11-30-01'!T7</f>
      </c>
    </row>
    <row r="43" spans="1:6" ht="12.75">
      <c r="A43" s="11" t="s">
        <v>2175</v>
      </c>
      <c s="12" t="s">
        <v>2176</v>
      </c>
      <c s="14">
        <f>'SO 11-30-02'!K8+'SO 11-30-02'!M8</f>
      </c>
      <c s="14">
        <f>C43*0.21</f>
      </c>
      <c s="14">
        <f>C43+D43</f>
      </c>
      <c s="13">
        <f>'SO 11-30-02'!T7</f>
      </c>
    </row>
    <row r="44" spans="1:6" ht="25.5">
      <c r="A44" s="11" t="s">
        <v>2191</v>
      </c>
      <c s="12" t="s">
        <v>2192</v>
      </c>
      <c s="14">
        <f>'SO 11-30-02.1'!K8+'SO 11-30-02.1'!M8</f>
      </c>
      <c s="14">
        <f>C44*0.21</f>
      </c>
      <c s="14">
        <f>C44+D44</f>
      </c>
      <c s="13">
        <f>'SO 11-30-02.1'!T7</f>
      </c>
    </row>
    <row r="45" spans="1:6" ht="12.75">
      <c r="A45" s="11" t="s">
        <v>2220</v>
      </c>
      <c s="12" t="s">
        <v>2221</v>
      </c>
      <c s="14">
        <f>'SO 11-30-02.2'!K8+'SO 11-30-02.2'!M8</f>
      </c>
      <c s="14">
        <f>C45*0.21</f>
      </c>
      <c s="14">
        <f>C45+D45</f>
      </c>
      <c s="13">
        <f>'SO 11-30-02.2'!T7</f>
      </c>
    </row>
    <row r="46" spans="1:6" ht="12.75">
      <c r="A46" s="11" t="s">
        <v>2235</v>
      </c>
      <c s="12" t="s">
        <v>2236</v>
      </c>
      <c s="14">
        <f>0+C47+C48+C49+C50</f>
      </c>
      <c s="14">
        <f>C46*0.21</f>
      </c>
      <c s="14">
        <f>0+E47+E48+E49+E50</f>
      </c>
      <c s="13">
        <f>0+F47+F48+F49+F50</f>
      </c>
    </row>
    <row r="47" spans="1:6" ht="12.75">
      <c r="A47" s="11" t="s">
        <v>2237</v>
      </c>
      <c s="12" t="s">
        <v>2238</v>
      </c>
      <c s="14">
        <f>'SO 101'!K8+'SO 101'!M8</f>
      </c>
      <c s="14">
        <f>C47*0.21</f>
      </c>
      <c s="14">
        <f>C47+D47</f>
      </c>
      <c s="13">
        <f>'SO 101'!T7</f>
      </c>
    </row>
    <row r="48" spans="1:6" ht="12.75">
      <c r="A48" s="11" t="s">
        <v>2324</v>
      </c>
      <c s="12" t="s">
        <v>2325</v>
      </c>
      <c s="14">
        <f>'SO 102.1'!K8+'SO 102.1'!M8</f>
      </c>
      <c s="14">
        <f>C48*0.21</f>
      </c>
      <c s="14">
        <f>C48+D48</f>
      </c>
      <c s="13">
        <f>'SO 102.1'!T7</f>
      </c>
    </row>
    <row r="49" spans="1:6" ht="12.75">
      <c r="A49" s="11" t="s">
        <v>2350</v>
      </c>
      <c s="12" t="s">
        <v>2351</v>
      </c>
      <c s="14">
        <f>'SO 102.2'!K8+'SO 102.2'!M8</f>
      </c>
      <c s="14">
        <f>C49*0.21</f>
      </c>
      <c s="14">
        <f>C49+D49</f>
      </c>
      <c s="13">
        <f>'SO 102.2'!T7</f>
      </c>
    </row>
    <row r="50" spans="1:6" ht="12.75">
      <c r="A50" s="11" t="s">
        <v>2366</v>
      </c>
      <c s="12" t="s">
        <v>2367</v>
      </c>
      <c s="14">
        <f>'SO 102.3'!K8+'SO 102.3'!M8</f>
      </c>
      <c s="14">
        <f>C50*0.21</f>
      </c>
      <c s="14">
        <f>C50+D50</f>
      </c>
      <c s="13">
        <f>'SO 102.3'!T7</f>
      </c>
    </row>
    <row r="51" spans="1:6" ht="12.75">
      <c r="A51" s="11" t="s">
        <v>2412</v>
      </c>
      <c s="12" t="s">
        <v>2413</v>
      </c>
      <c s="14">
        <f>0+C52+C53</f>
      </c>
      <c s="14">
        <f>C51*0.21</f>
      </c>
      <c s="14">
        <f>0+E52+E53</f>
      </c>
      <c s="13">
        <f>0+F52+F53</f>
      </c>
    </row>
    <row r="52" spans="1:6" ht="12.75">
      <c r="A52" s="11" t="s">
        <v>2414</v>
      </c>
      <c s="12" t="s">
        <v>2415</v>
      </c>
      <c s="14">
        <f>'SO 11-75-01'!K8+'SO 11-75-01'!M8</f>
      </c>
      <c s="14">
        <f>C52*0.21</f>
      </c>
      <c s="14">
        <f>C52+D52</f>
      </c>
      <c s="13">
        <f>'SO 11-75-01'!T7</f>
      </c>
    </row>
    <row r="53" spans="1:6" ht="12.75">
      <c r="A53" s="11" t="s">
        <v>2428</v>
      </c>
      <c s="12" t="s">
        <v>2429</v>
      </c>
      <c s="14">
        <f>'SO 11-75-02'!K8+'SO 11-75-02'!M8</f>
      </c>
      <c s="14">
        <f>C53*0.21</f>
      </c>
      <c s="14">
        <f>C53+D53</f>
      </c>
      <c s="13">
        <f>'SO 11-75-02'!T7</f>
      </c>
    </row>
    <row r="54" spans="1:6" ht="12.75">
      <c r="A54" s="11" t="s">
        <v>2440</v>
      </c>
      <c s="12" t="s">
        <v>2441</v>
      </c>
      <c s="14">
        <f>0+C55</f>
      </c>
      <c s="14">
        <f>C54*0.21</f>
      </c>
      <c s="14">
        <f>0+E55</f>
      </c>
      <c s="13">
        <f>0+F55</f>
      </c>
    </row>
    <row r="55" spans="1:6" ht="12.75">
      <c r="A55" s="11" t="s">
        <v>2442</v>
      </c>
      <c s="12" t="s">
        <v>2443</v>
      </c>
      <c s="14">
        <f>'SO 10-76-01'!K8+'SO 10-76-01'!M8</f>
      </c>
      <c s="14">
        <f>C55*0.21</f>
      </c>
      <c s="14">
        <f>C55+D55</f>
      </c>
      <c s="13">
        <f>'SO 10-76-01'!T7</f>
      </c>
    </row>
    <row r="56" spans="1:6" ht="12.75">
      <c r="A56" s="11" t="s">
        <v>2508</v>
      </c>
      <c s="12" t="s">
        <v>2509</v>
      </c>
      <c s="14">
        <f>0+C57+C58</f>
      </c>
      <c s="14">
        <f>C56*0.21</f>
      </c>
      <c s="14">
        <f>0+E57+E58</f>
      </c>
      <c s="13">
        <f>0+F57+F58</f>
      </c>
    </row>
    <row r="57" spans="1:6" ht="12.75">
      <c r="A57" s="11" t="s">
        <v>2510</v>
      </c>
      <c s="12" t="s">
        <v>2511</v>
      </c>
      <c s="14">
        <f>'SO 11-77-01'!K8+'SO 11-77-01'!M8</f>
      </c>
      <c s="14">
        <f>C57*0.21</f>
      </c>
      <c s="14">
        <f>C57+D57</f>
      </c>
      <c s="13">
        <f>'SO 11-77-01'!T7</f>
      </c>
    </row>
    <row r="58" spans="1:6" ht="12.75">
      <c r="A58" s="11" t="s">
        <v>2541</v>
      </c>
      <c s="12" t="s">
        <v>2542</v>
      </c>
      <c s="14">
        <f>'SO 11-77-02'!K8+'SO 11-77-02'!M8</f>
      </c>
      <c s="14">
        <f>C58*0.21</f>
      </c>
      <c s="14">
        <f>C58+D58</f>
      </c>
      <c s="13">
        <f>'SO 11-77-02'!T7</f>
      </c>
    </row>
    <row r="59" spans="1:6" ht="12.75">
      <c r="A59" s="11" t="s">
        <v>2562</v>
      </c>
      <c s="12" t="s">
        <v>2563</v>
      </c>
      <c s="14">
        <f>0+C60+C61</f>
      </c>
      <c s="14">
        <f>C59*0.21</f>
      </c>
      <c s="14">
        <f>0+E60+E61</f>
      </c>
      <c s="13">
        <f>0+F60+F61</f>
      </c>
    </row>
    <row r="60" spans="1:6" ht="25.5">
      <c r="A60" s="11" t="s">
        <v>2564</v>
      </c>
      <c s="12" t="s">
        <v>2565</v>
      </c>
      <c s="14">
        <f>'SO 10-78-01'!K8+'SO 10-78-01'!M8</f>
      </c>
      <c s="14">
        <f>C60*0.21</f>
      </c>
      <c s="14">
        <f>C60+D60</f>
      </c>
      <c s="13">
        <f>'SO 10-78-01'!T7</f>
      </c>
    </row>
    <row r="61" spans="1:6" ht="12.75">
      <c r="A61" s="11" t="s">
        <v>2601</v>
      </c>
      <c s="12" t="s">
        <v>2602</v>
      </c>
      <c s="14">
        <f>'SO 10-78-01.1'!K8+'SO 10-78-01.1'!M8</f>
      </c>
      <c s="14">
        <f>C61*0.21</f>
      </c>
      <c s="14">
        <f>C61+D61</f>
      </c>
      <c s="13">
        <f>'SO 10-78-01.1'!T7</f>
      </c>
    </row>
    <row r="62" spans="1:6" ht="12.75">
      <c r="A62" s="11" t="s">
        <v>2674</v>
      </c>
      <c s="12" t="s">
        <v>2675</v>
      </c>
      <c s="14">
        <f>0+C63</f>
      </c>
      <c s="14">
        <f>C62*0.21</f>
      </c>
      <c s="14">
        <f>0+E63</f>
      </c>
      <c s="13">
        <f>0+F63</f>
      </c>
    </row>
    <row r="63" spans="1:6" ht="12.75">
      <c r="A63" s="11" t="s">
        <v>2676</v>
      </c>
      <c s="12" t="s">
        <v>2677</v>
      </c>
      <c s="14">
        <f>'SO 11-81-01'!K8+'SO 11-81-01'!M8</f>
      </c>
      <c s="14">
        <f>C63*0.21</f>
      </c>
      <c s="14">
        <f>C63+D63</f>
      </c>
      <c s="13">
        <f>'SO 11-81-01'!T7</f>
      </c>
    </row>
    <row r="64" spans="1:6" ht="12.75">
      <c r="A64" s="11" t="s">
        <v>2965</v>
      </c>
      <c s="12" t="s">
        <v>2966</v>
      </c>
      <c s="14">
        <f>0+C65+C66+C67+C68</f>
      </c>
      <c s="14">
        <f>C64*0.21</f>
      </c>
      <c s="14">
        <f>0+E65+E66+E67+E68</f>
      </c>
      <c s="13">
        <f>0+F65+F66+F67+F68</f>
      </c>
    </row>
    <row r="65" spans="1:6" ht="12.75">
      <c r="A65" s="11" t="s">
        <v>2967</v>
      </c>
      <c s="12" t="s">
        <v>2968</v>
      </c>
      <c s="14">
        <f>'SO 11-86-01'!K8+'SO 11-86-01'!M8</f>
      </c>
      <c s="14">
        <f>C65*0.21</f>
      </c>
      <c s="14">
        <f>C65+D65</f>
      </c>
      <c s="13">
        <f>'SO 11-86-01'!T7</f>
      </c>
    </row>
    <row r="66" spans="1:6" ht="12.75">
      <c r="A66" s="11" t="s">
        <v>3010</v>
      </c>
      <c s="12" t="s">
        <v>3011</v>
      </c>
      <c s="14">
        <f>'SO 11-86-02'!K8+'SO 11-86-02'!M8</f>
      </c>
      <c s="14">
        <f>C66*0.21</f>
      </c>
      <c s="14">
        <f>C66+D66</f>
      </c>
      <c s="13">
        <f>'SO 11-86-02'!T7</f>
      </c>
    </row>
    <row r="67" spans="1:6" ht="12.75">
      <c r="A67" s="11" t="s">
        <v>3017</v>
      </c>
      <c s="12" t="s">
        <v>3018</v>
      </c>
      <c s="14">
        <f>'SO 11-86-03'!K8+'SO 11-86-03'!M8</f>
      </c>
      <c s="14">
        <f>C67*0.21</f>
      </c>
      <c s="14">
        <f>C67+D67</f>
      </c>
      <c s="13">
        <f>'SO 11-86-03'!T7</f>
      </c>
    </row>
    <row r="68" spans="1:6" ht="25.5">
      <c r="A68" s="11" t="s">
        <v>3041</v>
      </c>
      <c s="12" t="s">
        <v>3042</v>
      </c>
      <c s="14">
        <f>'SO 11-86-03.1'!K8+'SO 11-86-03.1'!M8</f>
      </c>
      <c s="14">
        <f>C68*0.21</f>
      </c>
      <c s="14">
        <f>C68+D68</f>
      </c>
      <c s="13">
        <f>'SO 11-86-03.1'!T7</f>
      </c>
    </row>
    <row r="69" spans="1:6" ht="12.75">
      <c r="A69" s="11" t="s">
        <v>3067</v>
      </c>
      <c s="12" t="s">
        <v>3068</v>
      </c>
      <c s="14">
        <f>0+C70</f>
      </c>
      <c s="14">
        <f>C69*0.21</f>
      </c>
      <c s="14">
        <f>0+E70</f>
      </c>
      <c s="13">
        <f>0+F70</f>
      </c>
    </row>
    <row r="70" spans="1:6" ht="12.75">
      <c r="A70" s="11" t="s">
        <v>3069</v>
      </c>
      <c s="12" t="s">
        <v>3070</v>
      </c>
      <c s="14">
        <f>'SO 11-87-01'!K8+'SO 11-87-01'!M8</f>
      </c>
      <c s="14">
        <f>C70*0.21</f>
      </c>
      <c s="14">
        <f>C70+D70</f>
      </c>
      <c s="13">
        <f>'SO 11-87-01'!T7</f>
      </c>
    </row>
    <row r="71" spans="1:6" ht="12.75">
      <c r="A71" s="11" t="s">
        <v>3089</v>
      </c>
      <c s="12" t="s">
        <v>3090</v>
      </c>
      <c s="14">
        <f>0+C72</f>
      </c>
      <c s="14">
        <f>C71*0.21</f>
      </c>
      <c s="14">
        <f>0+E72</f>
      </c>
      <c s="13">
        <f>0+F72</f>
      </c>
    </row>
    <row r="72" spans="1:6" ht="12.75">
      <c r="A72" s="11" t="s">
        <v>3091</v>
      </c>
      <c s="12" t="s">
        <v>3092</v>
      </c>
      <c s="14">
        <f>'SO 11-92-01'!K8+'SO 11-92-01'!M8</f>
      </c>
      <c s="14">
        <f>C72*0.21</f>
      </c>
      <c s="14">
        <f>C72+D72</f>
      </c>
      <c s="13">
        <f>'SO 11-92-01'!T7</f>
      </c>
    </row>
    <row r="73" spans="1:6" ht="12.75">
      <c r="A73" s="11" t="s">
        <v>3107</v>
      </c>
      <c s="12" t="s">
        <v>3108</v>
      </c>
      <c s="14">
        <f>0+C74</f>
      </c>
      <c s="14">
        <f>C73*0.21</f>
      </c>
      <c s="14">
        <f>0+E74</f>
      </c>
      <c s="13">
        <f>0+F74</f>
      </c>
    </row>
    <row r="74" spans="1:6" ht="12.75">
      <c r="A74" s="11" t="s">
        <v>3109</v>
      </c>
      <c s="12" t="s">
        <v>3110</v>
      </c>
      <c s="14">
        <f>'SO 11-96-01'!K8+'SO 11-96-01'!M8</f>
      </c>
      <c s="14">
        <f>C74*0.21</f>
      </c>
      <c s="14">
        <f>C74+D74</f>
      </c>
      <c s="13">
        <f>'SO 11-96-01'!T7</f>
      </c>
    </row>
    <row r="75" spans="1:6" ht="12.75">
      <c r="A75" s="11" t="s">
        <v>3116</v>
      </c>
      <c s="12" t="s">
        <v>3117</v>
      </c>
      <c s="14">
        <f>0+C76</f>
      </c>
      <c s="14">
        <f>C75*0.21</f>
      </c>
      <c s="14">
        <f>0+E76</f>
      </c>
      <c s="13">
        <f>0+F76</f>
      </c>
    </row>
    <row r="76" spans="1:6" ht="12.75">
      <c r="A76" s="11" t="s">
        <v>3118</v>
      </c>
      <c s="12" t="s">
        <v>3117</v>
      </c>
      <c s="14">
        <f>'SO 98-98'!K8+'SO 98-98'!M8</f>
      </c>
      <c s="14">
        <f>C76*0.21</f>
      </c>
      <c s="14">
        <f>C76+D76</f>
      </c>
      <c s="13">
        <f>'SO 98-98'!T7</f>
      </c>
    </row>
    <row r="77" spans="1:6" ht="12.75">
      <c r="A77" s="11" t="s">
        <v>3165</v>
      </c>
      <c s="12" t="s">
        <v>2411</v>
      </c>
      <c s="14">
        <f>0+C78</f>
      </c>
      <c s="14">
        <f>C77*0.21</f>
      </c>
      <c s="14">
        <f>0+E78</f>
      </c>
      <c s="13">
        <f>0+F78</f>
      </c>
    </row>
    <row r="78" spans="1:6" ht="12.75">
      <c r="A78" s="11" t="s">
        <v>3166</v>
      </c>
      <c s="12" t="s">
        <v>3167</v>
      </c>
      <c s="14">
        <f>'SO 90-90'!K8+'SO 90-90'!M8</f>
      </c>
      <c s="14">
        <f>C78*0.21</f>
      </c>
      <c s="14">
        <f>C78+D78</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904</v>
      </c>
      <c s="41">
        <f>Rekapitulace!C20</f>
      </c>
      <c s="20" t="s">
        <v>0</v>
      </c>
      <c t="s">
        <v>23</v>
      </c>
      <c t="s">
        <v>27</v>
      </c>
    </row>
    <row r="4" spans="1:16" ht="32" customHeight="1">
      <c r="A4" s="24" t="s">
        <v>20</v>
      </c>
      <c s="25" t="s">
        <v>28</v>
      </c>
      <c s="27" t="s">
        <v>904</v>
      </c>
      <c r="E4" s="26" t="s">
        <v>905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908</v>
      </c>
      <c r="E8" s="30" t="s">
        <v>907</v>
      </c>
      <c r="J8" s="29">
        <f>0+J9+J22</f>
      </c>
      <c s="29">
        <f>0+K9+K22</f>
      </c>
      <c s="29">
        <f>0+L9+L22</f>
      </c>
      <c s="29">
        <f>0+M9+M22</f>
      </c>
    </row>
    <row r="9" spans="1:13" ht="12.75">
      <c r="A9" t="s">
        <v>46</v>
      </c>
      <c r="C9" s="31" t="s">
        <v>909</v>
      </c>
      <c r="E9" s="33" t="s">
        <v>910</v>
      </c>
      <c r="J9" s="32">
        <f>0</f>
      </c>
      <c s="32">
        <f>0</f>
      </c>
      <c s="32">
        <f>0+L10+L14+L18</f>
      </c>
      <c s="32">
        <f>0+M10+M14+M18</f>
      </c>
    </row>
    <row r="10" spans="1:16" ht="38.25">
      <c r="A10" t="s">
        <v>49</v>
      </c>
      <c s="34" t="s">
        <v>4</v>
      </c>
      <c s="34" t="s">
        <v>911</v>
      </c>
      <c s="35" t="s">
        <v>912</v>
      </c>
      <c s="6" t="s">
        <v>913</v>
      </c>
      <c s="36" t="s">
        <v>346</v>
      </c>
      <c s="37">
        <v>55.44</v>
      </c>
      <c s="36">
        <v>0</v>
      </c>
      <c s="36">
        <f>ROUND(G10*H10,6)</f>
      </c>
      <c r="L10" s="38">
        <v>0</v>
      </c>
      <c s="32">
        <f>ROUND(ROUND(L10,2)*ROUND(G10,3),2)</f>
      </c>
      <c s="36" t="s">
        <v>347</v>
      </c>
      <c>
        <f>(M10*21)/100</f>
      </c>
      <c t="s">
        <v>27</v>
      </c>
    </row>
    <row r="11" spans="1:5" ht="25.5">
      <c r="A11" s="35" t="s">
        <v>54</v>
      </c>
      <c r="E11" s="39" t="s">
        <v>348</v>
      </c>
    </row>
    <row r="12" spans="1:5" ht="63.75">
      <c r="A12" s="35" t="s">
        <v>55</v>
      </c>
      <c r="E12" s="40" t="s">
        <v>914</v>
      </c>
    </row>
    <row r="13" spans="1:5" ht="140.25">
      <c r="A13" t="s">
        <v>56</v>
      </c>
      <c r="E13" s="39" t="s">
        <v>349</v>
      </c>
    </row>
    <row r="14" spans="1:16" ht="38.25">
      <c r="A14" t="s">
        <v>49</v>
      </c>
      <c s="34" t="s">
        <v>27</v>
      </c>
      <c s="34" t="s">
        <v>351</v>
      </c>
      <c s="35" t="s">
        <v>352</v>
      </c>
      <c s="6" t="s">
        <v>353</v>
      </c>
      <c s="36" t="s">
        <v>346</v>
      </c>
      <c s="37">
        <v>17.718</v>
      </c>
      <c s="36">
        <v>0</v>
      </c>
      <c s="36">
        <f>ROUND(G14*H14,6)</f>
      </c>
      <c r="L14" s="38">
        <v>0</v>
      </c>
      <c s="32">
        <f>ROUND(ROUND(L14,2)*ROUND(G14,3),2)</f>
      </c>
      <c s="36" t="s">
        <v>347</v>
      </c>
      <c>
        <f>(M14*21)/100</f>
      </c>
      <c t="s">
        <v>27</v>
      </c>
    </row>
    <row r="15" spans="1:5" ht="25.5">
      <c r="A15" s="35" t="s">
        <v>54</v>
      </c>
      <c r="E15" s="39" t="s">
        <v>348</v>
      </c>
    </row>
    <row r="16" spans="1:5" ht="63.75">
      <c r="A16" s="35" t="s">
        <v>55</v>
      </c>
      <c r="E16" s="40" t="s">
        <v>915</v>
      </c>
    </row>
    <row r="17" spans="1:5" ht="140.25">
      <c r="A17" t="s">
        <v>56</v>
      </c>
      <c r="E17" s="39" t="s">
        <v>349</v>
      </c>
    </row>
    <row r="18" spans="1:16" ht="25.5">
      <c r="A18" t="s">
        <v>49</v>
      </c>
      <c s="34" t="s">
        <v>26</v>
      </c>
      <c s="34" t="s">
        <v>916</v>
      </c>
      <c s="35" t="s">
        <v>917</v>
      </c>
      <c s="6" t="s">
        <v>918</v>
      </c>
      <c s="36" t="s">
        <v>346</v>
      </c>
      <c s="37">
        <v>1.07</v>
      </c>
      <c s="36">
        <v>0</v>
      </c>
      <c s="36">
        <f>ROUND(G18*H18,6)</f>
      </c>
      <c r="L18" s="38">
        <v>0</v>
      </c>
      <c s="32">
        <f>ROUND(ROUND(L18,2)*ROUND(G18,3),2)</f>
      </c>
      <c s="36" t="s">
        <v>347</v>
      </c>
      <c>
        <f>(M18*21)/100</f>
      </c>
      <c t="s">
        <v>27</v>
      </c>
    </row>
    <row r="19" spans="1:5" ht="38.25">
      <c r="A19" s="35" t="s">
        <v>54</v>
      </c>
      <c r="E19" s="39" t="s">
        <v>919</v>
      </c>
    </row>
    <row r="20" spans="1:5" ht="63.75">
      <c r="A20" s="35" t="s">
        <v>55</v>
      </c>
      <c r="E20" s="40" t="s">
        <v>920</v>
      </c>
    </row>
    <row r="21" spans="1:5" ht="127.5">
      <c r="A21" t="s">
        <v>56</v>
      </c>
      <c r="E21" s="39" t="s">
        <v>921</v>
      </c>
    </row>
    <row r="22" spans="1:13" ht="12.75">
      <c r="A22" t="s">
        <v>46</v>
      </c>
      <c r="C22" s="31" t="s">
        <v>87</v>
      </c>
      <c r="E22" s="33" t="s">
        <v>922</v>
      </c>
      <c r="J22" s="32">
        <f>0</f>
      </c>
      <c s="32">
        <f>0</f>
      </c>
      <c s="32">
        <f>0+L23+L27+L31+L35+L39+L43+L47+L51+L55+L59+L63+L67</f>
      </c>
      <c s="32">
        <f>0+M23+M27+M31+M35+M39+M43+M47+M51+M55+M59+M63+M67</f>
      </c>
    </row>
    <row r="23" spans="1:16" ht="12.75">
      <c r="A23" t="s">
        <v>49</v>
      </c>
      <c s="34" t="s">
        <v>64</v>
      </c>
      <c s="34" t="s">
        <v>923</v>
      </c>
      <c s="35" t="s">
        <v>5</v>
      </c>
      <c s="6" t="s">
        <v>924</v>
      </c>
      <c s="36" t="s">
        <v>81</v>
      </c>
      <c s="37">
        <v>16</v>
      </c>
      <c s="36">
        <v>0</v>
      </c>
      <c s="36">
        <f>ROUND(G23*H23,6)</f>
      </c>
      <c r="L23" s="38">
        <v>0</v>
      </c>
      <c s="32">
        <f>ROUND(ROUND(L23,2)*ROUND(G23,3),2)</f>
      </c>
      <c s="36" t="s">
        <v>53</v>
      </c>
      <c>
        <f>(M23*21)/100</f>
      </c>
      <c t="s">
        <v>27</v>
      </c>
    </row>
    <row r="24" spans="1:5" ht="12.75">
      <c r="A24" s="35" t="s">
        <v>54</v>
      </c>
      <c r="E24" s="39" t="s">
        <v>5</v>
      </c>
    </row>
    <row r="25" spans="1:5" ht="63.75">
      <c r="A25" s="35" t="s">
        <v>55</v>
      </c>
      <c r="E25" s="40" t="s">
        <v>925</v>
      </c>
    </row>
    <row r="26" spans="1:5" ht="51">
      <c r="A26" t="s">
        <v>56</v>
      </c>
      <c r="E26" s="39" t="s">
        <v>926</v>
      </c>
    </row>
    <row r="27" spans="1:16" ht="12.75">
      <c r="A27" t="s">
        <v>49</v>
      </c>
      <c s="34" t="s">
        <v>69</v>
      </c>
      <c s="34" t="s">
        <v>927</v>
      </c>
      <c s="35" t="s">
        <v>5</v>
      </c>
      <c s="6" t="s">
        <v>928</v>
      </c>
      <c s="36" t="s">
        <v>81</v>
      </c>
      <c s="37">
        <v>4</v>
      </c>
      <c s="36">
        <v>0</v>
      </c>
      <c s="36">
        <f>ROUND(G27*H27,6)</f>
      </c>
      <c r="L27" s="38">
        <v>0</v>
      </c>
      <c s="32">
        <f>ROUND(ROUND(L27,2)*ROUND(G27,3),2)</f>
      </c>
      <c s="36" t="s">
        <v>53</v>
      </c>
      <c>
        <f>(M27*21)/100</f>
      </c>
      <c t="s">
        <v>27</v>
      </c>
    </row>
    <row r="28" spans="1:5" ht="12.75">
      <c r="A28" s="35" t="s">
        <v>54</v>
      </c>
      <c r="E28" s="39" t="s">
        <v>5</v>
      </c>
    </row>
    <row r="29" spans="1:5" ht="63.75">
      <c r="A29" s="35" t="s">
        <v>55</v>
      </c>
      <c r="E29" s="40" t="s">
        <v>929</v>
      </c>
    </row>
    <row r="30" spans="1:5" ht="153">
      <c r="A30" t="s">
        <v>56</v>
      </c>
      <c r="E30" s="39" t="s">
        <v>930</v>
      </c>
    </row>
    <row r="31" spans="1:16" ht="12.75">
      <c r="A31" t="s">
        <v>49</v>
      </c>
      <c s="34" t="s">
        <v>73</v>
      </c>
      <c s="34" t="s">
        <v>931</v>
      </c>
      <c s="35" t="s">
        <v>5</v>
      </c>
      <c s="6" t="s">
        <v>932</v>
      </c>
      <c s="36" t="s">
        <v>81</v>
      </c>
      <c s="37">
        <v>8</v>
      </c>
      <c s="36">
        <v>0</v>
      </c>
      <c s="36">
        <f>ROUND(G31*H31,6)</f>
      </c>
      <c r="L31" s="38">
        <v>0</v>
      </c>
      <c s="32">
        <f>ROUND(ROUND(L31,2)*ROUND(G31,3),2)</f>
      </c>
      <c s="36" t="s">
        <v>53</v>
      </c>
      <c>
        <f>(M31*21)/100</f>
      </c>
      <c t="s">
        <v>27</v>
      </c>
    </row>
    <row r="32" spans="1:5" ht="12.75">
      <c r="A32" s="35" t="s">
        <v>54</v>
      </c>
      <c r="E32" s="39" t="s">
        <v>5</v>
      </c>
    </row>
    <row r="33" spans="1:5" ht="63.75">
      <c r="A33" s="35" t="s">
        <v>55</v>
      </c>
      <c r="E33" s="40" t="s">
        <v>933</v>
      </c>
    </row>
    <row r="34" spans="1:5" ht="153">
      <c r="A34" t="s">
        <v>56</v>
      </c>
      <c r="E34" s="39" t="s">
        <v>930</v>
      </c>
    </row>
    <row r="35" spans="1:16" ht="12.75">
      <c r="A35" t="s">
        <v>49</v>
      </c>
      <c s="34" t="s">
        <v>78</v>
      </c>
      <c s="34" t="s">
        <v>934</v>
      </c>
      <c s="35" t="s">
        <v>5</v>
      </c>
      <c s="6" t="s">
        <v>935</v>
      </c>
      <c s="36" t="s">
        <v>81</v>
      </c>
      <c s="37">
        <v>8</v>
      </c>
      <c s="36">
        <v>0</v>
      </c>
      <c s="36">
        <f>ROUND(G35*H35,6)</f>
      </c>
      <c r="L35" s="38">
        <v>0</v>
      </c>
      <c s="32">
        <f>ROUND(ROUND(L35,2)*ROUND(G35,3),2)</f>
      </c>
      <c s="36" t="s">
        <v>53</v>
      </c>
      <c>
        <f>(M35*21)/100</f>
      </c>
      <c t="s">
        <v>27</v>
      </c>
    </row>
    <row r="36" spans="1:5" ht="12.75">
      <c r="A36" s="35" t="s">
        <v>54</v>
      </c>
      <c r="E36" s="39" t="s">
        <v>5</v>
      </c>
    </row>
    <row r="37" spans="1:5" ht="63.75">
      <c r="A37" s="35" t="s">
        <v>55</v>
      </c>
      <c r="E37" s="40" t="s">
        <v>933</v>
      </c>
    </row>
    <row r="38" spans="1:5" ht="153">
      <c r="A38" t="s">
        <v>56</v>
      </c>
      <c r="E38" s="39" t="s">
        <v>930</v>
      </c>
    </row>
    <row r="39" spans="1:16" ht="12.75">
      <c r="A39" t="s">
        <v>49</v>
      </c>
      <c s="34" t="s">
        <v>83</v>
      </c>
      <c s="34" t="s">
        <v>936</v>
      </c>
      <c s="35" t="s">
        <v>5</v>
      </c>
      <c s="6" t="s">
        <v>937</v>
      </c>
      <c s="36" t="s">
        <v>81</v>
      </c>
      <c s="37">
        <v>4</v>
      </c>
      <c s="36">
        <v>0</v>
      </c>
      <c s="36">
        <f>ROUND(G39*H39,6)</f>
      </c>
      <c r="L39" s="38">
        <v>0</v>
      </c>
      <c s="32">
        <f>ROUND(ROUND(L39,2)*ROUND(G39,3),2)</f>
      </c>
      <c s="36" t="s">
        <v>53</v>
      </c>
      <c>
        <f>(M39*21)/100</f>
      </c>
      <c t="s">
        <v>27</v>
      </c>
    </row>
    <row r="40" spans="1:5" ht="12.75">
      <c r="A40" s="35" t="s">
        <v>54</v>
      </c>
      <c r="E40" s="39" t="s">
        <v>5</v>
      </c>
    </row>
    <row r="41" spans="1:5" ht="63.75">
      <c r="A41" s="35" t="s">
        <v>55</v>
      </c>
      <c r="E41" s="40" t="s">
        <v>929</v>
      </c>
    </row>
    <row r="42" spans="1:5" ht="153">
      <c r="A42" t="s">
        <v>56</v>
      </c>
      <c r="E42" s="39" t="s">
        <v>930</v>
      </c>
    </row>
    <row r="43" spans="1:16" ht="12.75">
      <c r="A43" t="s">
        <v>49</v>
      </c>
      <c s="34" t="s">
        <v>87</v>
      </c>
      <c s="34" t="s">
        <v>938</v>
      </c>
      <c s="35" t="s">
        <v>5</v>
      </c>
      <c s="6" t="s">
        <v>939</v>
      </c>
      <c s="36" t="s">
        <v>81</v>
      </c>
      <c s="37">
        <v>60</v>
      </c>
      <c s="36">
        <v>0</v>
      </c>
      <c s="36">
        <f>ROUND(G43*H43,6)</f>
      </c>
      <c r="L43" s="38">
        <v>0</v>
      </c>
      <c s="32">
        <f>ROUND(ROUND(L43,2)*ROUND(G43,3),2)</f>
      </c>
      <c s="36" t="s">
        <v>53</v>
      </c>
      <c>
        <f>(M43*21)/100</f>
      </c>
      <c t="s">
        <v>27</v>
      </c>
    </row>
    <row r="44" spans="1:5" ht="12.75">
      <c r="A44" s="35" t="s">
        <v>54</v>
      </c>
      <c r="E44" s="39" t="s">
        <v>5</v>
      </c>
    </row>
    <row r="45" spans="1:5" ht="63.75">
      <c r="A45" s="35" t="s">
        <v>55</v>
      </c>
      <c r="E45" s="40" t="s">
        <v>940</v>
      </c>
    </row>
    <row r="46" spans="1:5" ht="153">
      <c r="A46" t="s">
        <v>56</v>
      </c>
      <c r="E46" s="39" t="s">
        <v>930</v>
      </c>
    </row>
    <row r="47" spans="1:16" ht="12.75">
      <c r="A47" t="s">
        <v>49</v>
      </c>
      <c s="34" t="s">
        <v>91</v>
      </c>
      <c s="34" t="s">
        <v>941</v>
      </c>
      <c s="35" t="s">
        <v>5</v>
      </c>
      <c s="6" t="s">
        <v>942</v>
      </c>
      <c s="36" t="s">
        <v>81</v>
      </c>
      <c s="37">
        <v>27</v>
      </c>
      <c s="36">
        <v>0</v>
      </c>
      <c s="36">
        <f>ROUND(G47*H47,6)</f>
      </c>
      <c r="L47" s="38">
        <v>0</v>
      </c>
      <c s="32">
        <f>ROUND(ROUND(L47,2)*ROUND(G47,3),2)</f>
      </c>
      <c s="36" t="s">
        <v>53</v>
      </c>
      <c>
        <f>(M47*21)/100</f>
      </c>
      <c t="s">
        <v>27</v>
      </c>
    </row>
    <row r="48" spans="1:5" ht="12.75">
      <c r="A48" s="35" t="s">
        <v>54</v>
      </c>
      <c r="E48" s="39" t="s">
        <v>5</v>
      </c>
    </row>
    <row r="49" spans="1:5" ht="63.75">
      <c r="A49" s="35" t="s">
        <v>55</v>
      </c>
      <c r="E49" s="40" t="s">
        <v>943</v>
      </c>
    </row>
    <row r="50" spans="1:5" ht="51">
      <c r="A50" t="s">
        <v>56</v>
      </c>
      <c r="E50" s="39" t="s">
        <v>944</v>
      </c>
    </row>
    <row r="51" spans="1:16" ht="12.75">
      <c r="A51" t="s">
        <v>49</v>
      </c>
      <c s="34" t="s">
        <v>94</v>
      </c>
      <c s="34" t="s">
        <v>945</v>
      </c>
      <c s="35" t="s">
        <v>5</v>
      </c>
      <c s="6" t="s">
        <v>946</v>
      </c>
      <c s="36" t="s">
        <v>81</v>
      </c>
      <c s="37">
        <v>16</v>
      </c>
      <c s="36">
        <v>0</v>
      </c>
      <c s="36">
        <f>ROUND(G51*H51,6)</f>
      </c>
      <c r="L51" s="38">
        <v>0</v>
      </c>
      <c s="32">
        <f>ROUND(ROUND(L51,2)*ROUND(G51,3),2)</f>
      </c>
      <c s="36" t="s">
        <v>53</v>
      </c>
      <c>
        <f>(M51*21)/100</f>
      </c>
      <c t="s">
        <v>27</v>
      </c>
    </row>
    <row r="52" spans="1:5" ht="12.75">
      <c r="A52" s="35" t="s">
        <v>54</v>
      </c>
      <c r="E52" s="39" t="s">
        <v>5</v>
      </c>
    </row>
    <row r="53" spans="1:5" ht="63.75">
      <c r="A53" s="35" t="s">
        <v>55</v>
      </c>
      <c r="E53" s="40" t="s">
        <v>925</v>
      </c>
    </row>
    <row r="54" spans="1:5" ht="127.5">
      <c r="A54" t="s">
        <v>56</v>
      </c>
      <c r="E54" s="39" t="s">
        <v>947</v>
      </c>
    </row>
    <row r="55" spans="1:16" ht="12.75">
      <c r="A55" t="s">
        <v>49</v>
      </c>
      <c s="34" t="s">
        <v>98</v>
      </c>
      <c s="34" t="s">
        <v>948</v>
      </c>
      <c s="35" t="s">
        <v>5</v>
      </c>
      <c s="6" t="s">
        <v>949</v>
      </c>
      <c s="36" t="s">
        <v>81</v>
      </c>
      <c s="37">
        <v>88</v>
      </c>
      <c s="36">
        <v>0</v>
      </c>
      <c s="36">
        <f>ROUND(G55*H55,6)</f>
      </c>
      <c r="L55" s="38">
        <v>0</v>
      </c>
      <c s="32">
        <f>ROUND(ROUND(L55,2)*ROUND(G55,3),2)</f>
      </c>
      <c s="36" t="s">
        <v>53</v>
      </c>
      <c>
        <f>(M55*21)/100</f>
      </c>
      <c t="s">
        <v>27</v>
      </c>
    </row>
    <row r="56" spans="1:5" ht="12.75">
      <c r="A56" s="35" t="s">
        <v>54</v>
      </c>
      <c r="E56" s="39" t="s">
        <v>950</v>
      </c>
    </row>
    <row r="57" spans="1:5" ht="63.75">
      <c r="A57" s="35" t="s">
        <v>55</v>
      </c>
      <c r="E57" s="40" t="s">
        <v>951</v>
      </c>
    </row>
    <row r="58" spans="1:5" ht="127.5">
      <c r="A58" t="s">
        <v>56</v>
      </c>
      <c r="E58" s="39" t="s">
        <v>947</v>
      </c>
    </row>
    <row r="59" spans="1:16" ht="12.75">
      <c r="A59" t="s">
        <v>49</v>
      </c>
      <c s="34" t="s">
        <v>102</v>
      </c>
      <c s="34" t="s">
        <v>952</v>
      </c>
      <c s="35" t="s">
        <v>5</v>
      </c>
      <c s="6" t="s">
        <v>953</v>
      </c>
      <c s="36" t="s">
        <v>60</v>
      </c>
      <c s="37">
        <v>15.206</v>
      </c>
      <c s="36">
        <v>0</v>
      </c>
      <c s="36">
        <f>ROUND(G59*H59,6)</f>
      </c>
      <c r="L59" s="38">
        <v>0</v>
      </c>
      <c s="32">
        <f>ROUND(ROUND(L59,2)*ROUND(G59,3),2)</f>
      </c>
      <c s="36" t="s">
        <v>53</v>
      </c>
      <c>
        <f>(M59*21)/100</f>
      </c>
      <c t="s">
        <v>27</v>
      </c>
    </row>
    <row r="60" spans="1:5" ht="12.75">
      <c r="A60" s="35" t="s">
        <v>54</v>
      </c>
      <c r="E60" s="39" t="s">
        <v>954</v>
      </c>
    </row>
    <row r="61" spans="1:5" ht="63.75">
      <c r="A61" s="35" t="s">
        <v>55</v>
      </c>
      <c r="E61" s="40" t="s">
        <v>955</v>
      </c>
    </row>
    <row r="62" spans="1:5" ht="127.5">
      <c r="A62" t="s">
        <v>56</v>
      </c>
      <c r="E62" s="39" t="s">
        <v>956</v>
      </c>
    </row>
    <row r="63" spans="1:16" ht="12.75">
      <c r="A63" t="s">
        <v>49</v>
      </c>
      <c s="34" t="s">
        <v>106</v>
      </c>
      <c s="34" t="s">
        <v>957</v>
      </c>
      <c s="35" t="s">
        <v>5</v>
      </c>
      <c s="6" t="s">
        <v>958</v>
      </c>
      <c s="36" t="s">
        <v>81</v>
      </c>
      <c s="37">
        <v>5</v>
      </c>
      <c s="36">
        <v>0</v>
      </c>
      <c s="36">
        <f>ROUND(G63*H63,6)</f>
      </c>
      <c r="L63" s="38">
        <v>0</v>
      </c>
      <c s="32">
        <f>ROUND(ROUND(L63,2)*ROUND(G63,3),2)</f>
      </c>
      <c s="36" t="s">
        <v>347</v>
      </c>
      <c>
        <f>(M63*21)/100</f>
      </c>
      <c t="s">
        <v>27</v>
      </c>
    </row>
    <row r="64" spans="1:5" ht="12.75">
      <c r="A64" s="35" t="s">
        <v>54</v>
      </c>
      <c r="E64" s="39" t="s">
        <v>5</v>
      </c>
    </row>
    <row r="65" spans="1:5" ht="63.75">
      <c r="A65" s="35" t="s">
        <v>55</v>
      </c>
      <c r="E65" s="40" t="s">
        <v>959</v>
      </c>
    </row>
    <row r="66" spans="1:5" ht="153">
      <c r="A66" t="s">
        <v>56</v>
      </c>
      <c r="E66" s="39" t="s">
        <v>930</v>
      </c>
    </row>
    <row r="67" spans="1:16" ht="12.75">
      <c r="A67" t="s">
        <v>49</v>
      </c>
      <c s="34" t="s">
        <v>110</v>
      </c>
      <c s="34" t="s">
        <v>960</v>
      </c>
      <c s="35" t="s">
        <v>5</v>
      </c>
      <c s="6" t="s">
        <v>961</v>
      </c>
      <c s="36" t="s">
        <v>81</v>
      </c>
      <c s="37">
        <v>4</v>
      </c>
      <c s="36">
        <v>0</v>
      </c>
      <c s="36">
        <f>ROUND(G67*H67,6)</f>
      </c>
      <c r="L67" s="38">
        <v>0</v>
      </c>
      <c s="32">
        <f>ROUND(ROUND(L67,2)*ROUND(G67,3),2)</f>
      </c>
      <c s="36" t="s">
        <v>347</v>
      </c>
      <c>
        <f>(M67*21)/100</f>
      </c>
      <c t="s">
        <v>27</v>
      </c>
    </row>
    <row r="68" spans="1:5" ht="12.75">
      <c r="A68" s="35" t="s">
        <v>54</v>
      </c>
      <c r="E68" s="39" t="s">
        <v>5</v>
      </c>
    </row>
    <row r="69" spans="1:5" ht="63.75">
      <c r="A69" s="35" t="s">
        <v>55</v>
      </c>
      <c r="E69" s="40" t="s">
        <v>929</v>
      </c>
    </row>
    <row r="70" spans="1:5" ht="153">
      <c r="A70" t="s">
        <v>56</v>
      </c>
      <c r="E70" s="39" t="s">
        <v>930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904</v>
      </c>
      <c s="41">
        <f>Rekapitulace!C20</f>
      </c>
      <c s="20" t="s">
        <v>0</v>
      </c>
      <c t="s">
        <v>23</v>
      </c>
      <c t="s">
        <v>27</v>
      </c>
    </row>
    <row r="4" spans="1:16" ht="32" customHeight="1">
      <c r="A4" s="24" t="s">
        <v>20</v>
      </c>
      <c s="25" t="s">
        <v>28</v>
      </c>
      <c s="27" t="s">
        <v>904</v>
      </c>
      <c r="E4" s="26" t="s">
        <v>905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COUNTIFS(L8:L130,"=0",A8:A130,"P")+COUNTIFS(L8:L130,"",A8:A130,"P")+SUM(Q8:Q130)</f>
      </c>
    </row>
    <row r="8" spans="1:13" ht="12.75">
      <c r="A8" t="s">
        <v>44</v>
      </c>
      <c r="C8" s="28" t="s">
        <v>964</v>
      </c>
      <c r="E8" s="30" t="s">
        <v>963</v>
      </c>
      <c r="J8" s="29">
        <f>0+J9+J30+J51+J92+J109</f>
      </c>
      <c s="29">
        <f>0+K9+K30+K51+K92+K109</f>
      </c>
      <c s="29">
        <f>0+L9+L30+L51+L92+L109</f>
      </c>
      <c s="29">
        <f>0+M9+M30+M51+M92+M109</f>
      </c>
    </row>
    <row r="9" spans="1:13" ht="12.75">
      <c r="A9" t="s">
        <v>46</v>
      </c>
      <c r="C9" s="31" t="s">
        <v>965</v>
      </c>
      <c r="E9" s="33" t="s">
        <v>966</v>
      </c>
      <c r="J9" s="32">
        <f>0</f>
      </c>
      <c s="32">
        <f>0</f>
      </c>
      <c s="32">
        <f>0+L10+L14+L18+L22+L26</f>
      </c>
      <c s="32">
        <f>0+M10+M14+M18+M22+M26</f>
      </c>
    </row>
    <row r="10" spans="1:16" ht="12.75">
      <c r="A10" t="s">
        <v>49</v>
      </c>
      <c s="34" t="s">
        <v>4</v>
      </c>
      <c s="34" t="s">
        <v>967</v>
      </c>
      <c s="35" t="s">
        <v>5</v>
      </c>
      <c s="6" t="s">
        <v>968</v>
      </c>
      <c s="36" t="s">
        <v>792</v>
      </c>
      <c s="37">
        <v>1</v>
      </c>
      <c s="36">
        <v>0</v>
      </c>
      <c s="36">
        <f>ROUND(G10*H10,6)</f>
      </c>
      <c r="L10" s="38">
        <v>0</v>
      </c>
      <c s="32">
        <f>ROUND(ROUND(L10,2)*ROUND(G10,3),2)</f>
      </c>
      <c s="36" t="s">
        <v>347</v>
      </c>
      <c>
        <f>(M10*21)/100</f>
      </c>
      <c t="s">
        <v>27</v>
      </c>
    </row>
    <row r="11" spans="1:5" ht="12.75">
      <c r="A11" s="35" t="s">
        <v>54</v>
      </c>
      <c r="E11" s="39" t="s">
        <v>969</v>
      </c>
    </row>
    <row r="12" spans="1:5" ht="51">
      <c r="A12" s="35" t="s">
        <v>55</v>
      </c>
      <c r="E12" s="40" t="s">
        <v>970</v>
      </c>
    </row>
    <row r="13" spans="1:5" ht="12.75">
      <c r="A13" t="s">
        <v>56</v>
      </c>
      <c r="E13" s="39" t="s">
        <v>57</v>
      </c>
    </row>
    <row r="14" spans="1:16" ht="12.75">
      <c r="A14" t="s">
        <v>49</v>
      </c>
      <c s="34" t="s">
        <v>27</v>
      </c>
      <c s="34" t="s">
        <v>971</v>
      </c>
      <c s="35" t="s">
        <v>5</v>
      </c>
      <c s="6" t="s">
        <v>972</v>
      </c>
      <c s="36" t="s">
        <v>792</v>
      </c>
      <c s="37">
        <v>1</v>
      </c>
      <c s="36">
        <v>0</v>
      </c>
      <c s="36">
        <f>ROUND(G14*H14,6)</f>
      </c>
      <c r="L14" s="38">
        <v>0</v>
      </c>
      <c s="32">
        <f>ROUND(ROUND(L14,2)*ROUND(G14,3),2)</f>
      </c>
      <c s="36" t="s">
        <v>347</v>
      </c>
      <c>
        <f>(M14*21)/100</f>
      </c>
      <c t="s">
        <v>27</v>
      </c>
    </row>
    <row r="15" spans="1:5" ht="12.75">
      <c r="A15" s="35" t="s">
        <v>54</v>
      </c>
      <c r="E15" s="39" t="s">
        <v>973</v>
      </c>
    </row>
    <row r="16" spans="1:5" ht="51">
      <c r="A16" s="35" t="s">
        <v>55</v>
      </c>
      <c r="E16" s="40" t="s">
        <v>970</v>
      </c>
    </row>
    <row r="17" spans="1:5" ht="12.75">
      <c r="A17" t="s">
        <v>56</v>
      </c>
      <c r="E17" s="39" t="s">
        <v>57</v>
      </c>
    </row>
    <row r="18" spans="1:16" ht="12.75">
      <c r="A18" t="s">
        <v>49</v>
      </c>
      <c s="34" t="s">
        <v>26</v>
      </c>
      <c s="34" t="s">
        <v>974</v>
      </c>
      <c s="35" t="s">
        <v>5</v>
      </c>
      <c s="6" t="s">
        <v>975</v>
      </c>
      <c s="36" t="s">
        <v>976</v>
      </c>
      <c s="37">
        <v>6</v>
      </c>
      <c s="36">
        <v>0</v>
      </c>
      <c s="36">
        <f>ROUND(G18*H18,6)</f>
      </c>
      <c r="L18" s="38">
        <v>0</v>
      </c>
      <c s="32">
        <f>ROUND(ROUND(L18,2)*ROUND(G18,3),2)</f>
      </c>
      <c s="36" t="s">
        <v>347</v>
      </c>
      <c>
        <f>(M18*21)/100</f>
      </c>
      <c t="s">
        <v>27</v>
      </c>
    </row>
    <row r="19" spans="1:5" ht="12.75">
      <c r="A19" s="35" t="s">
        <v>54</v>
      </c>
      <c r="E19" s="39" t="s">
        <v>977</v>
      </c>
    </row>
    <row r="20" spans="1:5" ht="51">
      <c r="A20" s="35" t="s">
        <v>55</v>
      </c>
      <c r="E20" s="40" t="s">
        <v>978</v>
      </c>
    </row>
    <row r="21" spans="1:5" ht="12.75">
      <c r="A21" t="s">
        <v>56</v>
      </c>
      <c r="E21" s="39" t="s">
        <v>57</v>
      </c>
    </row>
    <row r="22" spans="1:16" ht="12.75">
      <c r="A22" t="s">
        <v>49</v>
      </c>
      <c s="34" t="s">
        <v>64</v>
      </c>
      <c s="34" t="s">
        <v>979</v>
      </c>
      <c s="35" t="s">
        <v>5</v>
      </c>
      <c s="6" t="s">
        <v>980</v>
      </c>
      <c s="36" t="s">
        <v>792</v>
      </c>
      <c s="37">
        <v>1</v>
      </c>
      <c s="36">
        <v>0</v>
      </c>
      <c s="36">
        <f>ROUND(G22*H22,6)</f>
      </c>
      <c r="L22" s="38">
        <v>0</v>
      </c>
      <c s="32">
        <f>ROUND(ROUND(L22,2)*ROUND(G22,3),2)</f>
      </c>
      <c s="36" t="s">
        <v>347</v>
      </c>
      <c>
        <f>(M22*21)/100</f>
      </c>
      <c t="s">
        <v>27</v>
      </c>
    </row>
    <row r="23" spans="1:5" ht="12.75">
      <c r="A23" s="35" t="s">
        <v>54</v>
      </c>
      <c r="E23" s="39" t="s">
        <v>981</v>
      </c>
    </row>
    <row r="24" spans="1:5" ht="51">
      <c r="A24" s="35" t="s">
        <v>55</v>
      </c>
      <c r="E24" s="40" t="s">
        <v>982</v>
      </c>
    </row>
    <row r="25" spans="1:5" ht="12.75">
      <c r="A25" t="s">
        <v>56</v>
      </c>
      <c r="E25" s="39" t="s">
        <v>983</v>
      </c>
    </row>
    <row r="26" spans="1:16" ht="12.75">
      <c r="A26" t="s">
        <v>49</v>
      </c>
      <c s="34" t="s">
        <v>69</v>
      </c>
      <c s="34" t="s">
        <v>984</v>
      </c>
      <c s="35" t="s">
        <v>5</v>
      </c>
      <c s="6" t="s">
        <v>980</v>
      </c>
      <c s="36" t="s">
        <v>312</v>
      </c>
      <c s="37">
        <v>150</v>
      </c>
      <c s="36">
        <v>0</v>
      </c>
      <c s="36">
        <f>ROUND(G26*H26,6)</f>
      </c>
      <c r="L26" s="38">
        <v>0</v>
      </c>
      <c s="32">
        <f>ROUND(ROUND(L26,2)*ROUND(G26,3),2)</f>
      </c>
      <c s="36" t="s">
        <v>347</v>
      </c>
      <c>
        <f>(M26*21)/100</f>
      </c>
      <c t="s">
        <v>27</v>
      </c>
    </row>
    <row r="27" spans="1:5" ht="12.75">
      <c r="A27" s="35" t="s">
        <v>54</v>
      </c>
      <c r="E27" s="39" t="s">
        <v>985</v>
      </c>
    </row>
    <row r="28" spans="1:5" ht="51">
      <c r="A28" s="35" t="s">
        <v>55</v>
      </c>
      <c r="E28" s="40" t="s">
        <v>986</v>
      </c>
    </row>
    <row r="29" spans="1:5" ht="12.75">
      <c r="A29" t="s">
        <v>56</v>
      </c>
      <c r="E29" s="39" t="s">
        <v>983</v>
      </c>
    </row>
    <row r="30" spans="1:13" ht="12.75">
      <c r="A30" t="s">
        <v>46</v>
      </c>
      <c r="C30" s="31" t="s">
        <v>909</v>
      </c>
      <c r="E30" s="33" t="s">
        <v>910</v>
      </c>
      <c r="J30" s="32">
        <f>0</f>
      </c>
      <c s="32">
        <f>0</f>
      </c>
      <c s="32">
        <f>0+L31+L35+L39+L43+L47</f>
      </c>
      <c s="32">
        <f>0+M31+M35+M39+M43+M47</f>
      </c>
    </row>
    <row r="31" spans="1:16" ht="38.25">
      <c r="A31" t="s">
        <v>49</v>
      </c>
      <c s="34" t="s">
        <v>73</v>
      </c>
      <c s="34" t="s">
        <v>351</v>
      </c>
      <c s="35" t="s">
        <v>352</v>
      </c>
      <c s="6" t="s">
        <v>353</v>
      </c>
      <c s="36" t="s">
        <v>346</v>
      </c>
      <c s="37">
        <v>9</v>
      </c>
      <c s="36">
        <v>0</v>
      </c>
      <c s="36">
        <f>ROUND(G31*H31,6)</f>
      </c>
      <c r="L31" s="38">
        <v>0</v>
      </c>
      <c s="32">
        <f>ROUND(ROUND(L31,2)*ROUND(G31,3),2)</f>
      </c>
      <c s="36" t="s">
        <v>347</v>
      </c>
      <c>
        <f>(M31*21)/100</f>
      </c>
      <c t="s">
        <v>27</v>
      </c>
    </row>
    <row r="32" spans="1:5" ht="38.25">
      <c r="A32" s="35" t="s">
        <v>54</v>
      </c>
      <c r="E32" s="39" t="s">
        <v>987</v>
      </c>
    </row>
    <row r="33" spans="1:5" ht="51">
      <c r="A33" s="35" t="s">
        <v>55</v>
      </c>
      <c r="E33" s="40" t="s">
        <v>988</v>
      </c>
    </row>
    <row r="34" spans="1:5" ht="140.25">
      <c r="A34" t="s">
        <v>56</v>
      </c>
      <c r="E34" s="39" t="s">
        <v>349</v>
      </c>
    </row>
    <row r="35" spans="1:16" ht="38.25">
      <c r="A35" t="s">
        <v>49</v>
      </c>
      <c s="34" t="s">
        <v>78</v>
      </c>
      <c s="34" t="s">
        <v>989</v>
      </c>
      <c s="35" t="s">
        <v>990</v>
      </c>
      <c s="6" t="s">
        <v>991</v>
      </c>
      <c s="36" t="s">
        <v>346</v>
      </c>
      <c s="37">
        <v>11673.113</v>
      </c>
      <c s="36">
        <v>0</v>
      </c>
      <c s="36">
        <f>ROUND(G35*H35,6)</f>
      </c>
      <c r="L35" s="38">
        <v>0</v>
      </c>
      <c s="32">
        <f>ROUND(ROUND(L35,2)*ROUND(G35,3),2)</f>
      </c>
      <c s="36" t="s">
        <v>347</v>
      </c>
      <c>
        <f>(M35*21)/100</f>
      </c>
      <c t="s">
        <v>27</v>
      </c>
    </row>
    <row r="36" spans="1:5" ht="51">
      <c r="A36" s="35" t="s">
        <v>54</v>
      </c>
      <c r="E36" s="39" t="s">
        <v>992</v>
      </c>
    </row>
    <row r="37" spans="1:5" ht="51">
      <c r="A37" s="35" t="s">
        <v>55</v>
      </c>
      <c r="E37" s="40" t="s">
        <v>993</v>
      </c>
    </row>
    <row r="38" spans="1:5" ht="140.25">
      <c r="A38" t="s">
        <v>56</v>
      </c>
      <c r="E38" s="39" t="s">
        <v>349</v>
      </c>
    </row>
    <row r="39" spans="1:16" ht="38.25">
      <c r="A39" t="s">
        <v>49</v>
      </c>
      <c s="34" t="s">
        <v>83</v>
      </c>
      <c s="34" t="s">
        <v>994</v>
      </c>
      <c s="35" t="s">
        <v>995</v>
      </c>
      <c s="6" t="s">
        <v>996</v>
      </c>
      <c s="36" t="s">
        <v>346</v>
      </c>
      <c s="37">
        <v>6.8</v>
      </c>
      <c s="36">
        <v>0</v>
      </c>
      <c s="36">
        <f>ROUND(G39*H39,6)</f>
      </c>
      <c r="L39" s="38">
        <v>0</v>
      </c>
      <c s="32">
        <f>ROUND(ROUND(L39,2)*ROUND(G39,3),2)</f>
      </c>
      <c s="36" t="s">
        <v>347</v>
      </c>
      <c>
        <f>(M39*21)/100</f>
      </c>
      <c t="s">
        <v>27</v>
      </c>
    </row>
    <row r="40" spans="1:5" ht="38.25">
      <c r="A40" s="35" t="s">
        <v>54</v>
      </c>
      <c r="E40" s="39" t="s">
        <v>997</v>
      </c>
    </row>
    <row r="41" spans="1:5" ht="51">
      <c r="A41" s="35" t="s">
        <v>55</v>
      </c>
      <c r="E41" s="40" t="s">
        <v>998</v>
      </c>
    </row>
    <row r="42" spans="1:5" ht="140.25">
      <c r="A42" t="s">
        <v>56</v>
      </c>
      <c r="E42" s="39" t="s">
        <v>349</v>
      </c>
    </row>
    <row r="43" spans="1:16" ht="38.25">
      <c r="A43" t="s">
        <v>49</v>
      </c>
      <c s="34" t="s">
        <v>87</v>
      </c>
      <c s="34" t="s">
        <v>999</v>
      </c>
      <c s="35" t="s">
        <v>1000</v>
      </c>
      <c s="6" t="s">
        <v>1001</v>
      </c>
      <c s="36" t="s">
        <v>346</v>
      </c>
      <c s="37">
        <v>3.86</v>
      </c>
      <c s="36">
        <v>0</v>
      </c>
      <c s="36">
        <f>ROUND(G43*H43,6)</f>
      </c>
      <c r="L43" s="38">
        <v>0</v>
      </c>
      <c s="32">
        <f>ROUND(ROUND(L43,2)*ROUND(G43,3),2)</f>
      </c>
      <c s="36" t="s">
        <v>347</v>
      </c>
      <c>
        <f>(M43*21)/100</f>
      </c>
      <c t="s">
        <v>27</v>
      </c>
    </row>
    <row r="44" spans="1:5" ht="25.5">
      <c r="A44" s="35" t="s">
        <v>54</v>
      </c>
      <c r="E44" s="39" t="s">
        <v>348</v>
      </c>
    </row>
    <row r="45" spans="1:5" ht="51">
      <c r="A45" s="35" t="s">
        <v>55</v>
      </c>
      <c r="E45" s="40" t="s">
        <v>1002</v>
      </c>
    </row>
    <row r="46" spans="1:5" ht="140.25">
      <c r="A46" t="s">
        <v>56</v>
      </c>
      <c r="E46" s="39" t="s">
        <v>349</v>
      </c>
    </row>
    <row r="47" spans="1:16" ht="25.5">
      <c r="A47" t="s">
        <v>49</v>
      </c>
      <c s="34" t="s">
        <v>91</v>
      </c>
      <c s="34" t="s">
        <v>916</v>
      </c>
      <c s="35" t="s">
        <v>917</v>
      </c>
      <c s="6" t="s">
        <v>918</v>
      </c>
      <c s="36" t="s">
        <v>346</v>
      </c>
      <c s="37">
        <v>761.84</v>
      </c>
      <c s="36">
        <v>0</v>
      </c>
      <c s="36">
        <f>ROUND(G47*H47,6)</f>
      </c>
      <c r="L47" s="38">
        <v>0</v>
      </c>
      <c s="32">
        <f>ROUND(ROUND(L47,2)*ROUND(G47,3),2)</f>
      </c>
      <c s="36" t="s">
        <v>347</v>
      </c>
      <c>
        <f>(M47*21)/100</f>
      </c>
      <c t="s">
        <v>27</v>
      </c>
    </row>
    <row r="48" spans="1:5" ht="38.25">
      <c r="A48" s="35" t="s">
        <v>54</v>
      </c>
      <c r="E48" s="39" t="s">
        <v>1003</v>
      </c>
    </row>
    <row r="49" spans="1:5" ht="51">
      <c r="A49" s="35" t="s">
        <v>55</v>
      </c>
      <c r="E49" s="40" t="s">
        <v>1004</v>
      </c>
    </row>
    <row r="50" spans="1:5" ht="127.5">
      <c r="A50" t="s">
        <v>56</v>
      </c>
      <c r="E50" s="39" t="s">
        <v>921</v>
      </c>
    </row>
    <row r="51" spans="1:13" ht="12.75">
      <c r="A51" t="s">
        <v>46</v>
      </c>
      <c r="C51" s="31" t="s">
        <v>69</v>
      </c>
      <c r="E51" s="33" t="s">
        <v>1005</v>
      </c>
      <c r="J51" s="32">
        <f>0</f>
      </c>
      <c s="32">
        <f>0</f>
      </c>
      <c s="32">
        <f>0+L52+L56+L60+L64+L68+L72+L76+L80+L84+L88</f>
      </c>
      <c s="32">
        <f>0+M52+M56+M60+M64+M68+M72+M76+M80+M84+M88</f>
      </c>
    </row>
    <row r="52" spans="1:16" ht="12.75">
      <c r="A52" t="s">
        <v>49</v>
      </c>
      <c s="34" t="s">
        <v>94</v>
      </c>
      <c s="34" t="s">
        <v>1006</v>
      </c>
      <c s="35" t="s">
        <v>5</v>
      </c>
      <c s="6" t="s">
        <v>1007</v>
      </c>
      <c s="36" t="s">
        <v>60</v>
      </c>
      <c s="37">
        <v>12348</v>
      </c>
      <c s="36">
        <v>0</v>
      </c>
      <c s="36">
        <f>ROUND(G52*H52,6)</f>
      </c>
      <c r="L52" s="38">
        <v>0</v>
      </c>
      <c s="32">
        <f>ROUND(ROUND(L52,2)*ROUND(G52,3),2)</f>
      </c>
      <c s="36" t="s">
        <v>53</v>
      </c>
      <c>
        <f>(M52*21)/100</f>
      </c>
      <c t="s">
        <v>27</v>
      </c>
    </row>
    <row r="53" spans="1:5" ht="12.75">
      <c r="A53" s="35" t="s">
        <v>54</v>
      </c>
      <c r="E53" s="39" t="s">
        <v>1008</v>
      </c>
    </row>
    <row r="54" spans="1:5" ht="51">
      <c r="A54" s="35" t="s">
        <v>55</v>
      </c>
      <c r="E54" s="40" t="s">
        <v>1009</v>
      </c>
    </row>
    <row r="55" spans="1:5" ht="89.25">
      <c r="A55" t="s">
        <v>56</v>
      </c>
      <c r="E55" s="39" t="s">
        <v>1010</v>
      </c>
    </row>
    <row r="56" spans="1:16" ht="12.75">
      <c r="A56" t="s">
        <v>49</v>
      </c>
      <c s="34" t="s">
        <v>98</v>
      </c>
      <c s="34" t="s">
        <v>1011</v>
      </c>
      <c s="35" t="s">
        <v>5</v>
      </c>
      <c s="6" t="s">
        <v>1012</v>
      </c>
      <c s="36" t="s">
        <v>60</v>
      </c>
      <c s="37">
        <v>2940</v>
      </c>
      <c s="36">
        <v>0</v>
      </c>
      <c s="36">
        <f>ROUND(G56*H56,6)</f>
      </c>
      <c r="L56" s="38">
        <v>0</v>
      </c>
      <c s="32">
        <f>ROUND(ROUND(L56,2)*ROUND(G56,3),2)</f>
      </c>
      <c s="36" t="s">
        <v>53</v>
      </c>
      <c>
        <f>(M56*21)/100</f>
      </c>
      <c t="s">
        <v>27</v>
      </c>
    </row>
    <row r="57" spans="1:5" ht="12.75">
      <c r="A57" s="35" t="s">
        <v>54</v>
      </c>
      <c r="E57" s="39" t="s">
        <v>1013</v>
      </c>
    </row>
    <row r="58" spans="1:5" ht="51">
      <c r="A58" s="35" t="s">
        <v>55</v>
      </c>
      <c r="E58" s="40" t="s">
        <v>1014</v>
      </c>
    </row>
    <row r="59" spans="1:5" ht="89.25">
      <c r="A59" t="s">
        <v>56</v>
      </c>
      <c r="E59" s="39" t="s">
        <v>1010</v>
      </c>
    </row>
    <row r="60" spans="1:16" ht="12.75">
      <c r="A60" t="s">
        <v>49</v>
      </c>
      <c s="34" t="s">
        <v>102</v>
      </c>
      <c s="34" t="s">
        <v>1015</v>
      </c>
      <c s="35" t="s">
        <v>5</v>
      </c>
      <c s="6" t="s">
        <v>1016</v>
      </c>
      <c s="36" t="s">
        <v>60</v>
      </c>
      <c s="37">
        <v>590</v>
      </c>
      <c s="36">
        <v>0</v>
      </c>
      <c s="36">
        <f>ROUND(G60*H60,6)</f>
      </c>
      <c r="L60" s="38">
        <v>0</v>
      </c>
      <c s="32">
        <f>ROUND(ROUND(L60,2)*ROUND(G60,3),2)</f>
      </c>
      <c s="36" t="s">
        <v>53</v>
      </c>
      <c>
        <f>(M60*21)/100</f>
      </c>
      <c t="s">
        <v>27</v>
      </c>
    </row>
    <row r="61" spans="1:5" ht="114.75">
      <c r="A61" s="35" t="s">
        <v>54</v>
      </c>
      <c r="E61" s="39" t="s">
        <v>1017</v>
      </c>
    </row>
    <row r="62" spans="1:5" ht="51">
      <c r="A62" s="35" t="s">
        <v>55</v>
      </c>
      <c r="E62" s="40" t="s">
        <v>1018</v>
      </c>
    </row>
    <row r="63" spans="1:5" ht="89.25">
      <c r="A63" t="s">
        <v>56</v>
      </c>
      <c r="E63" s="39" t="s">
        <v>1010</v>
      </c>
    </row>
    <row r="64" spans="1:16" ht="25.5">
      <c r="A64" t="s">
        <v>49</v>
      </c>
      <c s="34" t="s">
        <v>106</v>
      </c>
      <c s="34" t="s">
        <v>1019</v>
      </c>
      <c s="35" t="s">
        <v>5</v>
      </c>
      <c s="6" t="s">
        <v>1020</v>
      </c>
      <c s="36" t="s">
        <v>67</v>
      </c>
      <c s="37">
        <v>6000</v>
      </c>
      <c s="36">
        <v>0</v>
      </c>
      <c s="36">
        <f>ROUND(G64*H64,6)</f>
      </c>
      <c r="L64" s="38">
        <v>0</v>
      </c>
      <c s="32">
        <f>ROUND(ROUND(L64,2)*ROUND(G64,3),2)</f>
      </c>
      <c s="36" t="s">
        <v>53</v>
      </c>
      <c>
        <f>(M64*21)/100</f>
      </c>
      <c t="s">
        <v>27</v>
      </c>
    </row>
    <row r="65" spans="1:5" ht="12.75">
      <c r="A65" s="35" t="s">
        <v>54</v>
      </c>
      <c r="E65" s="39" t="s">
        <v>5</v>
      </c>
    </row>
    <row r="66" spans="1:5" ht="51">
      <c r="A66" s="35" t="s">
        <v>55</v>
      </c>
      <c r="E66" s="40" t="s">
        <v>1021</v>
      </c>
    </row>
    <row r="67" spans="1:5" ht="293.25">
      <c r="A67" t="s">
        <v>56</v>
      </c>
      <c r="E67" s="39" t="s">
        <v>1022</v>
      </c>
    </row>
    <row r="68" spans="1:16" ht="25.5">
      <c r="A68" t="s">
        <v>49</v>
      </c>
      <c s="34" t="s">
        <v>110</v>
      </c>
      <c s="34" t="s">
        <v>1023</v>
      </c>
      <c s="35" t="s">
        <v>5</v>
      </c>
      <c s="6" t="s">
        <v>1024</v>
      </c>
      <c s="36" t="s">
        <v>67</v>
      </c>
      <c s="37">
        <v>800</v>
      </c>
      <c s="36">
        <v>0</v>
      </c>
      <c s="36">
        <f>ROUND(G68*H68,6)</f>
      </c>
      <c r="L68" s="38">
        <v>0</v>
      </c>
      <c s="32">
        <f>ROUND(ROUND(L68,2)*ROUND(G68,3),2)</f>
      </c>
      <c s="36" t="s">
        <v>53</v>
      </c>
      <c>
        <f>(M68*21)/100</f>
      </c>
      <c t="s">
        <v>27</v>
      </c>
    </row>
    <row r="69" spans="1:5" ht="51">
      <c r="A69" s="35" t="s">
        <v>54</v>
      </c>
      <c r="E69" s="39" t="s">
        <v>1025</v>
      </c>
    </row>
    <row r="70" spans="1:5" ht="51">
      <c r="A70" s="35" t="s">
        <v>55</v>
      </c>
      <c r="E70" s="40" t="s">
        <v>1026</v>
      </c>
    </row>
    <row r="71" spans="1:5" ht="318.75">
      <c r="A71" t="s">
        <v>56</v>
      </c>
      <c r="E71" s="39" t="s">
        <v>1027</v>
      </c>
    </row>
    <row r="72" spans="1:16" ht="25.5">
      <c r="A72" t="s">
        <v>49</v>
      </c>
      <c s="34" t="s">
        <v>114</v>
      </c>
      <c s="34" t="s">
        <v>1028</v>
      </c>
      <c s="35" t="s">
        <v>5</v>
      </c>
      <c s="6" t="s">
        <v>1029</v>
      </c>
      <c s="36" t="s">
        <v>67</v>
      </c>
      <c s="37">
        <v>380</v>
      </c>
      <c s="36">
        <v>0</v>
      </c>
      <c s="36">
        <f>ROUND(G72*H72,6)</f>
      </c>
      <c r="L72" s="38">
        <v>0</v>
      </c>
      <c s="32">
        <f>ROUND(ROUND(L72,2)*ROUND(G72,3),2)</f>
      </c>
      <c s="36" t="s">
        <v>53</v>
      </c>
      <c>
        <f>(M72*21)/100</f>
      </c>
      <c t="s">
        <v>27</v>
      </c>
    </row>
    <row r="73" spans="1:5" ht="12.75">
      <c r="A73" s="35" t="s">
        <v>54</v>
      </c>
      <c r="E73" s="39" t="s">
        <v>1030</v>
      </c>
    </row>
    <row r="74" spans="1:5" ht="51">
      <c r="A74" s="35" t="s">
        <v>55</v>
      </c>
      <c r="E74" s="40" t="s">
        <v>1031</v>
      </c>
    </row>
    <row r="75" spans="1:5" ht="127.5">
      <c r="A75" t="s">
        <v>56</v>
      </c>
      <c r="E75" s="39" t="s">
        <v>1032</v>
      </c>
    </row>
    <row r="76" spans="1:16" ht="25.5">
      <c r="A76" t="s">
        <v>49</v>
      </c>
      <c s="34" t="s">
        <v>118</v>
      </c>
      <c s="34" t="s">
        <v>1033</v>
      </c>
      <c s="35" t="s">
        <v>5</v>
      </c>
      <c s="6" t="s">
        <v>1034</v>
      </c>
      <c s="36" t="s">
        <v>81</v>
      </c>
      <c s="37">
        <v>20</v>
      </c>
      <c s="36">
        <v>0</v>
      </c>
      <c s="36">
        <f>ROUND(G76*H76,6)</f>
      </c>
      <c r="L76" s="38">
        <v>0</v>
      </c>
      <c s="32">
        <f>ROUND(ROUND(L76,2)*ROUND(G76,3),2)</f>
      </c>
      <c s="36" t="s">
        <v>53</v>
      </c>
      <c>
        <f>(M76*21)/100</f>
      </c>
      <c t="s">
        <v>27</v>
      </c>
    </row>
    <row r="77" spans="1:5" ht="12.75">
      <c r="A77" s="35" t="s">
        <v>54</v>
      </c>
      <c r="E77" s="39" t="s">
        <v>5</v>
      </c>
    </row>
    <row r="78" spans="1:5" ht="51">
      <c r="A78" s="35" t="s">
        <v>55</v>
      </c>
      <c r="E78" s="40" t="s">
        <v>1035</v>
      </c>
    </row>
    <row r="79" spans="1:5" ht="204">
      <c r="A79" t="s">
        <v>56</v>
      </c>
      <c r="E79" s="39" t="s">
        <v>1036</v>
      </c>
    </row>
    <row r="80" spans="1:16" ht="12.75">
      <c r="A80" t="s">
        <v>49</v>
      </c>
      <c s="34" t="s">
        <v>121</v>
      </c>
      <c s="34" t="s">
        <v>1037</v>
      </c>
      <c s="35" t="s">
        <v>5</v>
      </c>
      <c s="6" t="s">
        <v>1038</v>
      </c>
      <c s="36" t="s">
        <v>81</v>
      </c>
      <c s="37">
        <v>72</v>
      </c>
      <c s="36">
        <v>0</v>
      </c>
      <c s="36">
        <f>ROUND(G80*H80,6)</f>
      </c>
      <c r="L80" s="38">
        <v>0</v>
      </c>
      <c s="32">
        <f>ROUND(ROUND(L80,2)*ROUND(G80,3),2)</f>
      </c>
      <c s="36" t="s">
        <v>53</v>
      </c>
      <c>
        <f>(M80*21)/100</f>
      </c>
      <c t="s">
        <v>27</v>
      </c>
    </row>
    <row r="81" spans="1:5" ht="12.75">
      <c r="A81" s="35" t="s">
        <v>54</v>
      </c>
      <c r="E81" s="39" t="s">
        <v>1039</v>
      </c>
    </row>
    <row r="82" spans="1:5" ht="51">
      <c r="A82" s="35" t="s">
        <v>55</v>
      </c>
      <c r="E82" s="40" t="s">
        <v>1040</v>
      </c>
    </row>
    <row r="83" spans="1:5" ht="267.75">
      <c r="A83" t="s">
        <v>56</v>
      </c>
      <c r="E83" s="39" t="s">
        <v>1041</v>
      </c>
    </row>
    <row r="84" spans="1:16" ht="12.75">
      <c r="A84" t="s">
        <v>49</v>
      </c>
      <c s="34" t="s">
        <v>124</v>
      </c>
      <c s="34" t="s">
        <v>1042</v>
      </c>
      <c s="35" t="s">
        <v>5</v>
      </c>
      <c s="6" t="s">
        <v>1043</v>
      </c>
      <c s="36" t="s">
        <v>81</v>
      </c>
      <c s="37">
        <v>160</v>
      </c>
      <c s="36">
        <v>0</v>
      </c>
      <c s="36">
        <f>ROUND(G84*H84,6)</f>
      </c>
      <c r="L84" s="38">
        <v>0</v>
      </c>
      <c s="32">
        <f>ROUND(ROUND(L84,2)*ROUND(G84,3),2)</f>
      </c>
      <c s="36" t="s">
        <v>53</v>
      </c>
      <c>
        <f>(M84*21)/100</f>
      </c>
      <c t="s">
        <v>27</v>
      </c>
    </row>
    <row r="85" spans="1:5" ht="12.75">
      <c r="A85" s="35" t="s">
        <v>54</v>
      </c>
      <c r="E85" s="39" t="s">
        <v>5</v>
      </c>
    </row>
    <row r="86" spans="1:5" ht="51">
      <c r="A86" s="35" t="s">
        <v>55</v>
      </c>
      <c r="E86" s="40" t="s">
        <v>1044</v>
      </c>
    </row>
    <row r="87" spans="1:5" ht="267.75">
      <c r="A87" t="s">
        <v>56</v>
      </c>
      <c r="E87" s="39" t="s">
        <v>1041</v>
      </c>
    </row>
    <row r="88" spans="1:16" ht="12.75">
      <c r="A88" t="s">
        <v>49</v>
      </c>
      <c s="34" t="s">
        <v>127</v>
      </c>
      <c s="34" t="s">
        <v>1045</v>
      </c>
      <c s="35" t="s">
        <v>5</v>
      </c>
      <c s="6" t="s">
        <v>1046</v>
      </c>
      <c s="36" t="s">
        <v>67</v>
      </c>
      <c s="37">
        <v>6000</v>
      </c>
      <c s="36">
        <v>0</v>
      </c>
      <c s="36">
        <f>ROUND(G88*H88,6)</f>
      </c>
      <c r="L88" s="38">
        <v>0</v>
      </c>
      <c s="32">
        <f>ROUND(ROUND(L88,2)*ROUND(G88,3),2)</f>
      </c>
      <c s="36" t="s">
        <v>53</v>
      </c>
      <c>
        <f>(M88*21)/100</f>
      </c>
      <c t="s">
        <v>27</v>
      </c>
    </row>
    <row r="89" spans="1:5" ht="12.75">
      <c r="A89" s="35" t="s">
        <v>54</v>
      </c>
      <c r="E89" s="39" t="s">
        <v>5</v>
      </c>
    </row>
    <row r="90" spans="1:5" ht="51">
      <c r="A90" s="35" t="s">
        <v>55</v>
      </c>
      <c r="E90" s="40" t="s">
        <v>1021</v>
      </c>
    </row>
    <row r="91" spans="1:5" ht="178.5">
      <c r="A91" t="s">
        <v>56</v>
      </c>
      <c r="E91" s="39" t="s">
        <v>1047</v>
      </c>
    </row>
    <row r="92" spans="1:13" ht="12.75">
      <c r="A92" t="s">
        <v>46</v>
      </c>
      <c r="C92" s="31" t="s">
        <v>78</v>
      </c>
      <c r="E92" s="33" t="s">
        <v>1048</v>
      </c>
      <c r="J92" s="32">
        <f>0</f>
      </c>
      <c s="32">
        <f>0</f>
      </c>
      <c s="32">
        <f>0+L93+L97+L101+L105</f>
      </c>
      <c s="32">
        <f>0+M93+M97+M101+M105</f>
      </c>
    </row>
    <row r="93" spans="1:16" ht="12.75">
      <c r="A93" t="s">
        <v>49</v>
      </c>
      <c s="34" t="s">
        <v>131</v>
      </c>
      <c s="34" t="s">
        <v>1049</v>
      </c>
      <c s="35" t="s">
        <v>5</v>
      </c>
      <c s="6" t="s">
        <v>1050</v>
      </c>
      <c s="36" t="s">
        <v>81</v>
      </c>
      <c s="37">
        <v>2</v>
      </c>
      <c s="36">
        <v>0</v>
      </c>
      <c s="36">
        <f>ROUND(G93*H93,6)</f>
      </c>
      <c r="L93" s="38">
        <v>0</v>
      </c>
      <c s="32">
        <f>ROUND(ROUND(L93,2)*ROUND(G93,3),2)</f>
      </c>
      <c s="36" t="s">
        <v>53</v>
      </c>
      <c>
        <f>(M93*21)/100</f>
      </c>
      <c t="s">
        <v>27</v>
      </c>
    </row>
    <row r="94" spans="1:5" ht="12.75">
      <c r="A94" s="35" t="s">
        <v>54</v>
      </c>
      <c r="E94" s="39" t="s">
        <v>1051</v>
      </c>
    </row>
    <row r="95" spans="1:5" ht="51">
      <c r="A95" s="35" t="s">
        <v>55</v>
      </c>
      <c r="E95" s="40" t="s">
        <v>1052</v>
      </c>
    </row>
    <row r="96" spans="1:5" ht="127.5">
      <c r="A96" t="s">
        <v>56</v>
      </c>
      <c r="E96" s="39" t="s">
        <v>1053</v>
      </c>
    </row>
    <row r="97" spans="1:16" ht="12.75">
      <c r="A97" t="s">
        <v>49</v>
      </c>
      <c s="34" t="s">
        <v>134</v>
      </c>
      <c s="34" t="s">
        <v>1054</v>
      </c>
      <c s="35" t="s">
        <v>5</v>
      </c>
      <c s="6" t="s">
        <v>1055</v>
      </c>
      <c s="36" t="s">
        <v>81</v>
      </c>
      <c s="37">
        <v>2</v>
      </c>
      <c s="36">
        <v>0</v>
      </c>
      <c s="36">
        <f>ROUND(G97*H97,6)</f>
      </c>
      <c r="L97" s="38">
        <v>0</v>
      </c>
      <c s="32">
        <f>ROUND(ROUND(L97,2)*ROUND(G97,3),2)</f>
      </c>
      <c s="36" t="s">
        <v>53</v>
      </c>
      <c>
        <f>(M97*21)/100</f>
      </c>
      <c t="s">
        <v>27</v>
      </c>
    </row>
    <row r="98" spans="1:5" ht="12.75">
      <c r="A98" s="35" t="s">
        <v>54</v>
      </c>
      <c r="E98" s="39" t="s">
        <v>5</v>
      </c>
    </row>
    <row r="99" spans="1:5" ht="51">
      <c r="A99" s="35" t="s">
        <v>55</v>
      </c>
      <c r="E99" s="40" t="s">
        <v>1052</v>
      </c>
    </row>
    <row r="100" spans="1:5" ht="140.25">
      <c r="A100" t="s">
        <v>56</v>
      </c>
      <c r="E100" s="39" t="s">
        <v>1056</v>
      </c>
    </row>
    <row r="101" spans="1:16" ht="12.75">
      <c r="A101" t="s">
        <v>49</v>
      </c>
      <c s="34" t="s">
        <v>137</v>
      </c>
      <c s="34" t="s">
        <v>1057</v>
      </c>
      <c s="35" t="s">
        <v>5</v>
      </c>
      <c s="6" t="s">
        <v>1058</v>
      </c>
      <c s="36" t="s">
        <v>81</v>
      </c>
      <c s="37">
        <v>2</v>
      </c>
      <c s="36">
        <v>0</v>
      </c>
      <c s="36">
        <f>ROUND(G101*H101,6)</f>
      </c>
      <c r="L101" s="38">
        <v>0</v>
      </c>
      <c s="32">
        <f>ROUND(ROUND(L101,2)*ROUND(G101,3),2)</f>
      </c>
      <c s="36" t="s">
        <v>347</v>
      </c>
      <c>
        <f>(M101*21)/100</f>
      </c>
      <c t="s">
        <v>27</v>
      </c>
    </row>
    <row r="102" spans="1:5" ht="12.75">
      <c r="A102" s="35" t="s">
        <v>54</v>
      </c>
      <c r="E102" s="39" t="s">
        <v>1059</v>
      </c>
    </row>
    <row r="103" spans="1:5" ht="51">
      <c r="A103" s="35" t="s">
        <v>55</v>
      </c>
      <c r="E103" s="40" t="s">
        <v>1052</v>
      </c>
    </row>
    <row r="104" spans="1:5" ht="89.25">
      <c r="A104" t="s">
        <v>56</v>
      </c>
      <c r="E104" s="39" t="s">
        <v>1060</v>
      </c>
    </row>
    <row r="105" spans="1:16" ht="25.5">
      <c r="A105" t="s">
        <v>49</v>
      </c>
      <c s="34" t="s">
        <v>141</v>
      </c>
      <c s="34" t="s">
        <v>1061</v>
      </c>
      <c s="35" t="s">
        <v>5</v>
      </c>
      <c s="6" t="s">
        <v>1062</v>
      </c>
      <c s="36" t="s">
        <v>81</v>
      </c>
      <c s="37">
        <v>2</v>
      </c>
      <c s="36">
        <v>0</v>
      </c>
      <c s="36">
        <f>ROUND(G105*H105,6)</f>
      </c>
      <c r="L105" s="38">
        <v>0</v>
      </c>
      <c s="32">
        <f>ROUND(ROUND(L105,2)*ROUND(G105,3),2)</f>
      </c>
      <c s="36" t="s">
        <v>347</v>
      </c>
      <c>
        <f>(M105*21)/100</f>
      </c>
      <c t="s">
        <v>27</v>
      </c>
    </row>
    <row r="106" spans="1:5" ht="12.75">
      <c r="A106" s="35" t="s">
        <v>54</v>
      </c>
      <c r="E106" s="39" t="s">
        <v>5</v>
      </c>
    </row>
    <row r="107" spans="1:5" ht="51">
      <c r="A107" s="35" t="s">
        <v>55</v>
      </c>
      <c r="E107" s="40" t="s">
        <v>1052</v>
      </c>
    </row>
    <row r="108" spans="1:5" ht="76.5">
      <c r="A108" t="s">
        <v>56</v>
      </c>
      <c r="E108" s="39" t="s">
        <v>1063</v>
      </c>
    </row>
    <row r="109" spans="1:13" ht="12.75">
      <c r="A109" t="s">
        <v>46</v>
      </c>
      <c r="C109" s="31" t="s">
        <v>87</v>
      </c>
      <c r="E109" s="33" t="s">
        <v>922</v>
      </c>
      <c r="J109" s="32">
        <f>0</f>
      </c>
      <c s="32">
        <f>0</f>
      </c>
      <c s="32">
        <f>0+L110+L114+L118+L122+L126+L130</f>
      </c>
      <c s="32">
        <f>0+M110+M114+M118+M122+M126+M130</f>
      </c>
    </row>
    <row r="110" spans="1:16" ht="12.75">
      <c r="A110" t="s">
        <v>49</v>
      </c>
      <c s="34" t="s">
        <v>145</v>
      </c>
      <c s="34" t="s">
        <v>1064</v>
      </c>
      <c s="35" t="s">
        <v>5</v>
      </c>
      <c s="6" t="s">
        <v>1065</v>
      </c>
      <c s="36" t="s">
        <v>67</v>
      </c>
      <c s="37">
        <v>36</v>
      </c>
      <c s="36">
        <v>0</v>
      </c>
      <c s="36">
        <f>ROUND(G110*H110,6)</f>
      </c>
      <c r="L110" s="38">
        <v>0</v>
      </c>
      <c s="32">
        <f>ROUND(ROUND(L110,2)*ROUND(G110,3),2)</f>
      </c>
      <c s="36" t="s">
        <v>53</v>
      </c>
      <c>
        <f>(M110*21)/100</f>
      </c>
      <c t="s">
        <v>27</v>
      </c>
    </row>
    <row r="111" spans="1:5" ht="12.75">
      <c r="A111" s="35" t="s">
        <v>54</v>
      </c>
      <c r="E111" s="39" t="s">
        <v>5</v>
      </c>
    </row>
    <row r="112" spans="1:5" ht="51">
      <c r="A112" s="35" t="s">
        <v>55</v>
      </c>
      <c r="E112" s="40" t="s">
        <v>1066</v>
      </c>
    </row>
    <row r="113" spans="1:5" ht="140.25">
      <c r="A113" t="s">
        <v>56</v>
      </c>
      <c r="E113" s="39" t="s">
        <v>1067</v>
      </c>
    </row>
    <row r="114" spans="1:16" ht="12.75">
      <c r="A114" t="s">
        <v>49</v>
      </c>
      <c s="34" t="s">
        <v>149</v>
      </c>
      <c s="34" t="s">
        <v>1068</v>
      </c>
      <c s="35" t="s">
        <v>5</v>
      </c>
      <c s="6" t="s">
        <v>1069</v>
      </c>
      <c s="36" t="s">
        <v>81</v>
      </c>
      <c s="37">
        <v>110</v>
      </c>
      <c s="36">
        <v>0</v>
      </c>
      <c s="36">
        <f>ROUND(G114*H114,6)</f>
      </c>
      <c r="L114" s="38">
        <v>0</v>
      </c>
      <c s="32">
        <f>ROUND(ROUND(L114,2)*ROUND(G114,3),2)</f>
      </c>
      <c s="36" t="s">
        <v>53</v>
      </c>
      <c>
        <f>(M114*21)/100</f>
      </c>
      <c t="s">
        <v>27</v>
      </c>
    </row>
    <row r="115" spans="1:5" ht="12.75">
      <c r="A115" s="35" t="s">
        <v>54</v>
      </c>
      <c r="E115" s="39" t="s">
        <v>5</v>
      </c>
    </row>
    <row r="116" spans="1:5" ht="51">
      <c r="A116" s="35" t="s">
        <v>55</v>
      </c>
      <c r="E116" s="40" t="s">
        <v>1070</v>
      </c>
    </row>
    <row r="117" spans="1:5" ht="153">
      <c r="A117" t="s">
        <v>56</v>
      </c>
      <c r="E117" s="39" t="s">
        <v>1071</v>
      </c>
    </row>
    <row r="118" spans="1:16" ht="12.75">
      <c r="A118" t="s">
        <v>49</v>
      </c>
      <c s="34" t="s">
        <v>153</v>
      </c>
      <c s="34" t="s">
        <v>1072</v>
      </c>
      <c s="35" t="s">
        <v>5</v>
      </c>
      <c s="6" t="s">
        <v>1073</v>
      </c>
      <c s="36" t="s">
        <v>60</v>
      </c>
      <c s="37">
        <v>13500</v>
      </c>
      <c s="36">
        <v>0</v>
      </c>
      <c s="36">
        <f>ROUND(G118*H118,6)</f>
      </c>
      <c r="L118" s="38">
        <v>0</v>
      </c>
      <c s="32">
        <f>ROUND(ROUND(L118,2)*ROUND(G118,3),2)</f>
      </c>
      <c s="36" t="s">
        <v>53</v>
      </c>
      <c>
        <f>(M118*21)/100</f>
      </c>
      <c t="s">
        <v>27</v>
      </c>
    </row>
    <row r="119" spans="1:5" ht="12.75">
      <c r="A119" s="35" t="s">
        <v>54</v>
      </c>
      <c r="E119" s="39" t="s">
        <v>1008</v>
      </c>
    </row>
    <row r="120" spans="1:5" ht="51">
      <c r="A120" s="35" t="s">
        <v>55</v>
      </c>
      <c r="E120" s="40" t="s">
        <v>1074</v>
      </c>
    </row>
    <row r="121" spans="1:5" ht="140.25">
      <c r="A121" t="s">
        <v>56</v>
      </c>
      <c r="E121" s="39" t="s">
        <v>1075</v>
      </c>
    </row>
    <row r="122" spans="1:16" ht="25.5">
      <c r="A122" t="s">
        <v>49</v>
      </c>
      <c s="34" t="s">
        <v>158</v>
      </c>
      <c s="34" t="s">
        <v>1076</v>
      </c>
      <c s="35" t="s">
        <v>5</v>
      </c>
      <c s="6" t="s">
        <v>1077</v>
      </c>
      <c s="36" t="s">
        <v>1078</v>
      </c>
      <c s="37">
        <v>67500</v>
      </c>
      <c s="36">
        <v>0</v>
      </c>
      <c s="36">
        <f>ROUND(G122*H122,6)</f>
      </c>
      <c r="L122" s="38">
        <v>0</v>
      </c>
      <c s="32">
        <f>ROUND(ROUND(L122,2)*ROUND(G122,3),2)</f>
      </c>
      <c s="36" t="s">
        <v>53</v>
      </c>
      <c>
        <f>(M122*21)/100</f>
      </c>
      <c t="s">
        <v>27</v>
      </c>
    </row>
    <row r="123" spans="1:5" ht="12.75">
      <c r="A123" s="35" t="s">
        <v>54</v>
      </c>
      <c r="E123" s="39" t="s">
        <v>5</v>
      </c>
    </row>
    <row r="124" spans="1:5" ht="51">
      <c r="A124" s="35" t="s">
        <v>55</v>
      </c>
      <c r="E124" s="40" t="s">
        <v>1079</v>
      </c>
    </row>
    <row r="125" spans="1:5" ht="140.25">
      <c r="A125" t="s">
        <v>56</v>
      </c>
      <c r="E125" s="39" t="s">
        <v>1080</v>
      </c>
    </row>
    <row r="126" spans="1:16" ht="25.5">
      <c r="A126" t="s">
        <v>49</v>
      </c>
      <c s="34" t="s">
        <v>161</v>
      </c>
      <c s="34" t="s">
        <v>1081</v>
      </c>
      <c s="35" t="s">
        <v>5</v>
      </c>
      <c s="6" t="s">
        <v>1082</v>
      </c>
      <c s="36" t="s">
        <v>67</v>
      </c>
      <c s="37">
        <v>6000</v>
      </c>
      <c s="36">
        <v>0</v>
      </c>
      <c s="36">
        <f>ROUND(G126*H126,6)</f>
      </c>
      <c r="L126" s="38">
        <v>0</v>
      </c>
      <c s="32">
        <f>ROUND(ROUND(L126,2)*ROUND(G126,3),2)</f>
      </c>
      <c s="36" t="s">
        <v>53</v>
      </c>
      <c>
        <f>(M126*21)/100</f>
      </c>
      <c t="s">
        <v>27</v>
      </c>
    </row>
    <row r="127" spans="1:5" ht="12.75">
      <c r="A127" s="35" t="s">
        <v>54</v>
      </c>
      <c r="E127" s="39" t="s">
        <v>5</v>
      </c>
    </row>
    <row r="128" spans="1:5" ht="51">
      <c r="A128" s="35" t="s">
        <v>55</v>
      </c>
      <c r="E128" s="40" t="s">
        <v>1021</v>
      </c>
    </row>
    <row r="129" spans="1:5" ht="204">
      <c r="A129" t="s">
        <v>56</v>
      </c>
      <c r="E129" s="39" t="s">
        <v>1083</v>
      </c>
    </row>
    <row r="130" spans="1:16" ht="25.5">
      <c r="A130" t="s">
        <v>49</v>
      </c>
      <c s="34" t="s">
        <v>164</v>
      </c>
      <c s="34" t="s">
        <v>1084</v>
      </c>
      <c s="35" t="s">
        <v>5</v>
      </c>
      <c s="6" t="s">
        <v>1085</v>
      </c>
      <c s="36" t="s">
        <v>1086</v>
      </c>
      <c s="37">
        <v>19062.5</v>
      </c>
      <c s="36">
        <v>0</v>
      </c>
      <c s="36">
        <f>ROUND(G130*H130,6)</f>
      </c>
      <c r="L130" s="38">
        <v>0</v>
      </c>
      <c s="32">
        <f>ROUND(ROUND(L130,2)*ROUND(G130,3),2)</f>
      </c>
      <c s="36" t="s">
        <v>53</v>
      </c>
      <c>
        <f>(M130*21)/100</f>
      </c>
      <c t="s">
        <v>27</v>
      </c>
    </row>
    <row r="131" spans="1:5" ht="12.75">
      <c r="A131" s="35" t="s">
        <v>54</v>
      </c>
      <c r="E131" s="39" t="s">
        <v>1087</v>
      </c>
    </row>
    <row r="132" spans="1:5" ht="51">
      <c r="A132" s="35" t="s">
        <v>55</v>
      </c>
      <c r="E132" s="40" t="s">
        <v>1088</v>
      </c>
    </row>
    <row r="133" spans="1:5" ht="140.25">
      <c r="A133" t="s">
        <v>56</v>
      </c>
      <c r="E133" s="39" t="s">
        <v>1089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904</v>
      </c>
      <c s="41">
        <f>Rekapitulace!C20</f>
      </c>
      <c s="20" t="s">
        <v>0</v>
      </c>
      <c t="s">
        <v>23</v>
      </c>
      <c t="s">
        <v>27</v>
      </c>
    </row>
    <row r="4" spans="1:16" ht="32" customHeight="1">
      <c r="A4" s="24" t="s">
        <v>20</v>
      </c>
      <c s="25" t="s">
        <v>28</v>
      </c>
      <c s="27" t="s">
        <v>904</v>
      </c>
      <c r="E4" s="26" t="s">
        <v>905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25.5">
      <c r="A8" t="s">
        <v>44</v>
      </c>
      <c r="C8" s="28" t="s">
        <v>1092</v>
      </c>
      <c r="E8" s="30" t="s">
        <v>1091</v>
      </c>
      <c r="J8" s="29">
        <f>0+J9</f>
      </c>
      <c s="29">
        <f>0+K9</f>
      </c>
      <c s="29">
        <f>0+L9</f>
      </c>
      <c s="29">
        <f>0+M9</f>
      </c>
    </row>
    <row r="9" spans="1:13" ht="12.75">
      <c r="A9" t="s">
        <v>46</v>
      </c>
      <c r="C9" s="31" t="s">
        <v>69</v>
      </c>
      <c r="E9" s="33" t="s">
        <v>1005</v>
      </c>
      <c r="J9" s="32">
        <f>0</f>
      </c>
      <c s="32">
        <f>0</f>
      </c>
      <c s="32">
        <f>0+L10</f>
      </c>
      <c s="32">
        <f>0+M10</f>
      </c>
    </row>
    <row r="10" spans="1:16" ht="25.5">
      <c r="A10" t="s">
        <v>49</v>
      </c>
      <c s="34" t="s">
        <v>4</v>
      </c>
      <c s="34" t="s">
        <v>1093</v>
      </c>
      <c s="35" t="s">
        <v>5</v>
      </c>
      <c s="6" t="s">
        <v>1094</v>
      </c>
      <c s="36" t="s">
        <v>67</v>
      </c>
      <c s="37">
        <v>6000</v>
      </c>
      <c s="36">
        <v>0</v>
      </c>
      <c s="36">
        <f>ROUND(G10*H10,6)</f>
      </c>
      <c r="L10" s="38">
        <v>0</v>
      </c>
      <c s="32">
        <f>ROUND(ROUND(L10,2)*ROUND(G10,3),2)</f>
      </c>
      <c s="36" t="s">
        <v>53</v>
      </c>
      <c>
        <f>(M10*21)/100</f>
      </c>
      <c t="s">
        <v>27</v>
      </c>
    </row>
    <row r="11" spans="1:5" ht="12.75">
      <c r="A11" s="35" t="s">
        <v>54</v>
      </c>
      <c r="E11" s="39" t="s">
        <v>5</v>
      </c>
    </row>
    <row r="12" spans="1:5" ht="51">
      <c r="A12" s="35" t="s">
        <v>55</v>
      </c>
      <c r="E12" s="40" t="s">
        <v>1021</v>
      </c>
    </row>
    <row r="13" spans="1:5" ht="255">
      <c r="A13" t="s">
        <v>56</v>
      </c>
      <c r="E13" s="39" t="s">
        <v>1095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1096</v>
      </c>
      <c s="41">
        <f>Rekapitulace!C24</f>
      </c>
      <c s="20" t="s">
        <v>0</v>
      </c>
      <c t="s">
        <v>23</v>
      </c>
      <c t="s">
        <v>27</v>
      </c>
    </row>
    <row r="4" spans="1:16" ht="32" customHeight="1">
      <c r="A4" s="24" t="s">
        <v>20</v>
      </c>
      <c s="25" t="s">
        <v>28</v>
      </c>
      <c s="27" t="s">
        <v>1096</v>
      </c>
      <c r="E4" s="26" t="s">
        <v>1097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COUNTIFS(L8:L186,"=0",A8:A186,"P")+COUNTIFS(L8:L186,"",A8:A186,"P")+SUM(Q8:Q186)</f>
      </c>
    </row>
    <row r="8" spans="1:13" ht="12.75">
      <c r="A8" t="s">
        <v>44</v>
      </c>
      <c r="C8" s="28" t="s">
        <v>1100</v>
      </c>
      <c r="E8" s="30" t="s">
        <v>1099</v>
      </c>
      <c r="J8" s="29">
        <f>0+J9+J14+J35+J72+J113+J122+J139+J148+J177</f>
      </c>
      <c s="29">
        <f>0+K9+K14+K35+K72+K113+K122+K139+K148+K177</f>
      </c>
      <c s="29">
        <f>0+L9+L14+L35+L72+L113+L122+L139+L148+L177</f>
      </c>
      <c s="29">
        <f>0+M9+M14+M35+M72+M113+M122+M139+M148+M177</f>
      </c>
    </row>
    <row r="9" spans="1:13" ht="12.75">
      <c r="A9" t="s">
        <v>46</v>
      </c>
      <c r="C9" s="31" t="s">
        <v>965</v>
      </c>
      <c r="E9" s="33" t="s">
        <v>966</v>
      </c>
      <c r="J9" s="32">
        <f>0</f>
      </c>
      <c s="32">
        <f>0</f>
      </c>
      <c s="32">
        <f>0+L10</f>
      </c>
      <c s="32">
        <f>0+M10</f>
      </c>
    </row>
    <row r="10" spans="1:16" ht="12.75">
      <c r="A10" t="s">
        <v>49</v>
      </c>
      <c s="34" t="s">
        <v>4</v>
      </c>
      <c s="34" t="s">
        <v>967</v>
      </c>
      <c s="35" t="s">
        <v>5</v>
      </c>
      <c s="6" t="s">
        <v>968</v>
      </c>
      <c s="36" t="s">
        <v>792</v>
      </c>
      <c s="37">
        <v>1</v>
      </c>
      <c s="36">
        <v>0</v>
      </c>
      <c s="36">
        <f>ROUND(G10*H10,6)</f>
      </c>
      <c r="L10" s="38">
        <v>0</v>
      </c>
      <c s="32">
        <f>ROUND(ROUND(L10,2)*ROUND(G10,3),2)</f>
      </c>
      <c s="36" t="s">
        <v>347</v>
      </c>
      <c>
        <f>(M10*21)/100</f>
      </c>
      <c t="s">
        <v>27</v>
      </c>
    </row>
    <row r="11" spans="1:5" ht="12.75">
      <c r="A11" s="35" t="s">
        <v>54</v>
      </c>
      <c r="E11" s="39" t="s">
        <v>969</v>
      </c>
    </row>
    <row r="12" spans="1:5" ht="63.75">
      <c r="A12" s="35" t="s">
        <v>55</v>
      </c>
      <c r="E12" s="40" t="s">
        <v>1101</v>
      </c>
    </row>
    <row r="13" spans="1:5" ht="12.75">
      <c r="A13" t="s">
        <v>56</v>
      </c>
      <c r="E13" s="39" t="s">
        <v>57</v>
      </c>
    </row>
    <row r="14" spans="1:13" ht="12.75">
      <c r="A14" t="s">
        <v>46</v>
      </c>
      <c r="C14" s="31" t="s">
        <v>909</v>
      </c>
      <c r="E14" s="33" t="s">
        <v>910</v>
      </c>
      <c r="J14" s="32">
        <f>0</f>
      </c>
      <c s="32">
        <f>0</f>
      </c>
      <c s="32">
        <f>0+L15+L19+L23+L27+L31</f>
      </c>
      <c s="32">
        <f>0+M15+M19+M23+M27+M31</f>
      </c>
    </row>
    <row r="15" spans="1:16" ht="38.25">
      <c r="A15" t="s">
        <v>49</v>
      </c>
      <c s="34" t="s">
        <v>27</v>
      </c>
      <c s="34" t="s">
        <v>911</v>
      </c>
      <c s="35" t="s">
        <v>912</v>
      </c>
      <c s="6" t="s">
        <v>913</v>
      </c>
      <c s="36" t="s">
        <v>346</v>
      </c>
      <c s="37">
        <v>55164.27</v>
      </c>
      <c s="36">
        <v>0</v>
      </c>
      <c s="36">
        <f>ROUND(G15*H15,6)</f>
      </c>
      <c r="L15" s="38">
        <v>0</v>
      </c>
      <c s="32">
        <f>ROUND(ROUND(L15,2)*ROUND(G15,3),2)</f>
      </c>
      <c s="36" t="s">
        <v>347</v>
      </c>
      <c>
        <f>(M15*21)/100</f>
      </c>
      <c t="s">
        <v>27</v>
      </c>
    </row>
    <row r="16" spans="1:5" ht="127.5">
      <c r="A16" s="35" t="s">
        <v>54</v>
      </c>
      <c r="E16" s="39" t="s">
        <v>1102</v>
      </c>
    </row>
    <row r="17" spans="1:5" ht="102">
      <c r="A17" s="35" t="s">
        <v>55</v>
      </c>
      <c r="E17" s="40" t="s">
        <v>1103</v>
      </c>
    </row>
    <row r="18" spans="1:5" ht="140.25">
      <c r="A18" t="s">
        <v>56</v>
      </c>
      <c r="E18" s="39" t="s">
        <v>349</v>
      </c>
    </row>
    <row r="19" spans="1:16" ht="38.25">
      <c r="A19" t="s">
        <v>49</v>
      </c>
      <c s="34" t="s">
        <v>26</v>
      </c>
      <c s="34" t="s">
        <v>351</v>
      </c>
      <c s="35" t="s">
        <v>352</v>
      </c>
      <c s="6" t="s">
        <v>353</v>
      </c>
      <c s="36" t="s">
        <v>346</v>
      </c>
      <c s="37">
        <v>531.4</v>
      </c>
      <c s="36">
        <v>0</v>
      </c>
      <c s="36">
        <f>ROUND(G19*H19,6)</f>
      </c>
      <c r="L19" s="38">
        <v>0</v>
      </c>
      <c s="32">
        <f>ROUND(ROUND(L19,2)*ROUND(G19,3),2)</f>
      </c>
      <c s="36" t="s">
        <v>347</v>
      </c>
      <c>
        <f>(M19*21)/100</f>
      </c>
      <c t="s">
        <v>27</v>
      </c>
    </row>
    <row r="20" spans="1:5" ht="63.75">
      <c r="A20" s="35" t="s">
        <v>54</v>
      </c>
      <c r="E20" s="39" t="s">
        <v>1104</v>
      </c>
    </row>
    <row r="21" spans="1:5" ht="63.75">
      <c r="A21" s="35" t="s">
        <v>55</v>
      </c>
      <c r="E21" s="40" t="s">
        <v>1105</v>
      </c>
    </row>
    <row r="22" spans="1:5" ht="140.25">
      <c r="A22" t="s">
        <v>56</v>
      </c>
      <c r="E22" s="39" t="s">
        <v>349</v>
      </c>
    </row>
    <row r="23" spans="1:16" ht="38.25">
      <c r="A23" t="s">
        <v>49</v>
      </c>
      <c s="34" t="s">
        <v>64</v>
      </c>
      <c s="34" t="s">
        <v>1106</v>
      </c>
      <c s="35" t="s">
        <v>1107</v>
      </c>
      <c s="6" t="s">
        <v>1108</v>
      </c>
      <c s="36" t="s">
        <v>346</v>
      </c>
      <c s="37">
        <v>222</v>
      </c>
      <c s="36">
        <v>0</v>
      </c>
      <c s="36">
        <f>ROUND(G23*H23,6)</f>
      </c>
      <c r="L23" s="38">
        <v>0</v>
      </c>
      <c s="32">
        <f>ROUND(ROUND(L23,2)*ROUND(G23,3),2)</f>
      </c>
      <c s="36" t="s">
        <v>347</v>
      </c>
      <c>
        <f>(M23*21)/100</f>
      </c>
      <c t="s">
        <v>27</v>
      </c>
    </row>
    <row r="24" spans="1:5" ht="25.5">
      <c r="A24" s="35" t="s">
        <v>54</v>
      </c>
      <c r="E24" s="39" t="s">
        <v>348</v>
      </c>
    </row>
    <row r="25" spans="1:5" ht="63.75">
      <c r="A25" s="35" t="s">
        <v>55</v>
      </c>
      <c r="E25" s="40" t="s">
        <v>1109</v>
      </c>
    </row>
    <row r="26" spans="1:5" ht="140.25">
      <c r="A26" t="s">
        <v>56</v>
      </c>
      <c r="E26" s="39" t="s">
        <v>349</v>
      </c>
    </row>
    <row r="27" spans="1:16" ht="38.25">
      <c r="A27" t="s">
        <v>49</v>
      </c>
      <c s="34" t="s">
        <v>69</v>
      </c>
      <c s="34" t="s">
        <v>994</v>
      </c>
      <c s="35" t="s">
        <v>995</v>
      </c>
      <c s="6" t="s">
        <v>996</v>
      </c>
      <c s="36" t="s">
        <v>346</v>
      </c>
      <c s="37">
        <v>1.2</v>
      </c>
      <c s="36">
        <v>0</v>
      </c>
      <c s="36">
        <f>ROUND(G27*H27,6)</f>
      </c>
      <c r="L27" s="38">
        <v>0</v>
      </c>
      <c s="32">
        <f>ROUND(ROUND(L27,2)*ROUND(G27,3),2)</f>
      </c>
      <c s="36" t="s">
        <v>347</v>
      </c>
      <c>
        <f>(M27*21)/100</f>
      </c>
      <c t="s">
        <v>27</v>
      </c>
    </row>
    <row r="28" spans="1:5" ht="38.25">
      <c r="A28" s="35" t="s">
        <v>54</v>
      </c>
      <c r="E28" s="39" t="s">
        <v>1110</v>
      </c>
    </row>
    <row r="29" spans="1:5" ht="63.75">
      <c r="A29" s="35" t="s">
        <v>55</v>
      </c>
      <c r="E29" s="40" t="s">
        <v>1111</v>
      </c>
    </row>
    <row r="30" spans="1:5" ht="140.25">
      <c r="A30" t="s">
        <v>56</v>
      </c>
      <c r="E30" s="39" t="s">
        <v>349</v>
      </c>
    </row>
    <row r="31" spans="1:16" ht="25.5">
      <c r="A31" t="s">
        <v>49</v>
      </c>
      <c s="34" t="s">
        <v>73</v>
      </c>
      <c s="34" t="s">
        <v>916</v>
      </c>
      <c s="35" t="s">
        <v>917</v>
      </c>
      <c s="6" t="s">
        <v>918</v>
      </c>
      <c s="36" t="s">
        <v>346</v>
      </c>
      <c s="37">
        <v>148.585</v>
      </c>
      <c s="36">
        <v>0</v>
      </c>
      <c s="36">
        <f>ROUND(G31*H31,6)</f>
      </c>
      <c r="L31" s="38">
        <v>0</v>
      </c>
      <c s="32">
        <f>ROUND(ROUND(L31,2)*ROUND(G31,3),2)</f>
      </c>
      <c s="36" t="s">
        <v>347</v>
      </c>
      <c>
        <f>(M31*21)/100</f>
      </c>
      <c t="s">
        <v>27</v>
      </c>
    </row>
    <row r="32" spans="1:5" ht="38.25">
      <c r="A32" s="35" t="s">
        <v>54</v>
      </c>
      <c r="E32" s="39" t="s">
        <v>1112</v>
      </c>
    </row>
    <row r="33" spans="1:5" ht="76.5">
      <c r="A33" s="35" t="s">
        <v>55</v>
      </c>
      <c r="E33" s="40" t="s">
        <v>1113</v>
      </c>
    </row>
    <row r="34" spans="1:5" ht="127.5">
      <c r="A34" t="s">
        <v>56</v>
      </c>
      <c r="E34" s="39" t="s">
        <v>921</v>
      </c>
    </row>
    <row r="35" spans="1:13" ht="12.75">
      <c r="A35" t="s">
        <v>46</v>
      </c>
      <c r="C35" s="31" t="s">
        <v>4</v>
      </c>
      <c r="E35" s="33" t="s">
        <v>1114</v>
      </c>
      <c r="J35" s="32">
        <f>0</f>
      </c>
      <c s="32">
        <f>0</f>
      </c>
      <c s="32">
        <f>0+L36+L40+L44+L48+L52+L56+L60+L64+L68</f>
      </c>
      <c s="32">
        <f>0+M36+M40+M44+M48+M52+M56+M60+M64+M68</f>
      </c>
    </row>
    <row r="36" spans="1:16" ht="12.75">
      <c r="A36" t="s">
        <v>49</v>
      </c>
      <c s="34" t="s">
        <v>78</v>
      </c>
      <c s="34" t="s">
        <v>1115</v>
      </c>
      <c s="35" t="s">
        <v>5</v>
      </c>
      <c s="6" t="s">
        <v>1116</v>
      </c>
      <c s="36" t="s">
        <v>76</v>
      </c>
      <c s="37">
        <v>468.5</v>
      </c>
      <c s="36">
        <v>0</v>
      </c>
      <c s="36">
        <f>ROUND(G36*H36,6)</f>
      </c>
      <c r="L36" s="38">
        <v>0</v>
      </c>
      <c s="32">
        <f>ROUND(ROUND(L36,2)*ROUND(G36,3),2)</f>
      </c>
      <c s="36" t="s">
        <v>53</v>
      </c>
      <c>
        <f>(M36*21)/100</f>
      </c>
      <c t="s">
        <v>27</v>
      </c>
    </row>
    <row r="37" spans="1:5" ht="25.5">
      <c r="A37" s="35" t="s">
        <v>54</v>
      </c>
      <c r="E37" s="39" t="s">
        <v>1117</v>
      </c>
    </row>
    <row r="38" spans="1:5" ht="63.75">
      <c r="A38" s="35" t="s">
        <v>55</v>
      </c>
      <c r="E38" s="40" t="s">
        <v>1118</v>
      </c>
    </row>
    <row r="39" spans="1:5" ht="63.75">
      <c r="A39" t="s">
        <v>56</v>
      </c>
      <c r="E39" s="39" t="s">
        <v>1119</v>
      </c>
    </row>
    <row r="40" spans="1:16" ht="12.75">
      <c r="A40" t="s">
        <v>49</v>
      </c>
      <c s="34" t="s">
        <v>83</v>
      </c>
      <c s="34" t="s">
        <v>1120</v>
      </c>
      <c s="35" t="s">
        <v>5</v>
      </c>
      <c s="6" t="s">
        <v>1121</v>
      </c>
      <c s="36" t="s">
        <v>312</v>
      </c>
      <c s="37">
        <v>360</v>
      </c>
      <c s="36">
        <v>0</v>
      </c>
      <c s="36">
        <f>ROUND(G40*H40,6)</f>
      </c>
      <c r="L40" s="38">
        <v>0</v>
      </c>
      <c s="32">
        <f>ROUND(ROUND(L40,2)*ROUND(G40,3),2)</f>
      </c>
      <c s="36" t="s">
        <v>53</v>
      </c>
      <c>
        <f>(M40*21)/100</f>
      </c>
      <c t="s">
        <v>27</v>
      </c>
    </row>
    <row r="41" spans="1:5" ht="12.75">
      <c r="A41" s="35" t="s">
        <v>54</v>
      </c>
      <c r="E41" s="39" t="s">
        <v>5</v>
      </c>
    </row>
    <row r="42" spans="1:5" ht="63.75">
      <c r="A42" s="35" t="s">
        <v>55</v>
      </c>
      <c r="E42" s="40" t="s">
        <v>1122</v>
      </c>
    </row>
    <row r="43" spans="1:5" ht="38.25">
      <c r="A43" t="s">
        <v>56</v>
      </c>
      <c r="E43" s="39" t="s">
        <v>1123</v>
      </c>
    </row>
    <row r="44" spans="1:16" ht="12.75">
      <c r="A44" t="s">
        <v>49</v>
      </c>
      <c s="34" t="s">
        <v>87</v>
      </c>
      <c s="34" t="s">
        <v>1124</v>
      </c>
      <c s="35" t="s">
        <v>5</v>
      </c>
      <c s="6" t="s">
        <v>1125</v>
      </c>
      <c s="36" t="s">
        <v>60</v>
      </c>
      <c s="37">
        <v>1635</v>
      </c>
      <c s="36">
        <v>0</v>
      </c>
      <c s="36">
        <f>ROUND(G44*H44,6)</f>
      </c>
      <c r="L44" s="38">
        <v>0</v>
      </c>
      <c s="32">
        <f>ROUND(ROUND(L44,2)*ROUND(G44,3),2)</f>
      </c>
      <c s="36" t="s">
        <v>53</v>
      </c>
      <c>
        <f>(M44*21)/100</f>
      </c>
      <c t="s">
        <v>27</v>
      </c>
    </row>
    <row r="45" spans="1:5" ht="25.5">
      <c r="A45" s="35" t="s">
        <v>54</v>
      </c>
      <c r="E45" s="39" t="s">
        <v>1126</v>
      </c>
    </row>
    <row r="46" spans="1:5" ht="63.75">
      <c r="A46" s="35" t="s">
        <v>55</v>
      </c>
      <c r="E46" s="40" t="s">
        <v>1127</v>
      </c>
    </row>
    <row r="47" spans="1:5" ht="382.5">
      <c r="A47" t="s">
        <v>56</v>
      </c>
      <c r="E47" s="39" t="s">
        <v>1128</v>
      </c>
    </row>
    <row r="48" spans="1:16" ht="12.75">
      <c r="A48" t="s">
        <v>49</v>
      </c>
      <c s="34" t="s">
        <v>91</v>
      </c>
      <c s="34" t="s">
        <v>1129</v>
      </c>
      <c s="35" t="s">
        <v>5</v>
      </c>
      <c s="6" t="s">
        <v>1130</v>
      </c>
      <c s="36" t="s">
        <v>60</v>
      </c>
      <c s="37">
        <v>7148</v>
      </c>
      <c s="36">
        <v>0</v>
      </c>
      <c s="36">
        <f>ROUND(G48*H48,6)</f>
      </c>
      <c r="L48" s="38">
        <v>0</v>
      </c>
      <c s="32">
        <f>ROUND(ROUND(L48,2)*ROUND(G48,3),2)</f>
      </c>
      <c s="36" t="s">
        <v>53</v>
      </c>
      <c>
        <f>(M48*21)/100</f>
      </c>
      <c t="s">
        <v>27</v>
      </c>
    </row>
    <row r="49" spans="1:5" ht="25.5">
      <c r="A49" s="35" t="s">
        <v>54</v>
      </c>
      <c r="E49" s="39" t="s">
        <v>1131</v>
      </c>
    </row>
    <row r="50" spans="1:5" ht="63.75">
      <c r="A50" s="35" t="s">
        <v>55</v>
      </c>
      <c r="E50" s="40" t="s">
        <v>1132</v>
      </c>
    </row>
    <row r="51" spans="1:5" ht="382.5">
      <c r="A51" t="s">
        <v>56</v>
      </c>
      <c r="E51" s="39" t="s">
        <v>1128</v>
      </c>
    </row>
    <row r="52" spans="1:16" ht="12.75">
      <c r="A52" t="s">
        <v>49</v>
      </c>
      <c s="34" t="s">
        <v>94</v>
      </c>
      <c s="34" t="s">
        <v>1133</v>
      </c>
      <c s="35" t="s">
        <v>5</v>
      </c>
      <c s="6" t="s">
        <v>1134</v>
      </c>
      <c s="36" t="s">
        <v>67</v>
      </c>
      <c s="37">
        <v>115</v>
      </c>
      <c s="36">
        <v>0</v>
      </c>
      <c s="36">
        <f>ROUND(G52*H52,6)</f>
      </c>
      <c r="L52" s="38">
        <v>0</v>
      </c>
      <c s="32">
        <f>ROUND(ROUND(L52,2)*ROUND(G52,3),2)</f>
      </c>
      <c s="36" t="s">
        <v>53</v>
      </c>
      <c>
        <f>(M52*21)/100</f>
      </c>
      <c t="s">
        <v>27</v>
      </c>
    </row>
    <row r="53" spans="1:5" ht="12.75">
      <c r="A53" s="35" t="s">
        <v>54</v>
      </c>
      <c r="E53" s="39" t="s">
        <v>1135</v>
      </c>
    </row>
    <row r="54" spans="1:5" ht="63.75">
      <c r="A54" s="35" t="s">
        <v>55</v>
      </c>
      <c r="E54" s="40" t="s">
        <v>1136</v>
      </c>
    </row>
    <row r="55" spans="1:5" ht="63.75">
      <c r="A55" t="s">
        <v>56</v>
      </c>
      <c r="E55" s="39" t="s">
        <v>1137</v>
      </c>
    </row>
    <row r="56" spans="1:16" ht="12.75">
      <c r="A56" t="s">
        <v>49</v>
      </c>
      <c s="34" t="s">
        <v>98</v>
      </c>
      <c s="34" t="s">
        <v>1138</v>
      </c>
      <c s="35" t="s">
        <v>5</v>
      </c>
      <c s="6" t="s">
        <v>1139</v>
      </c>
      <c s="36" t="s">
        <v>60</v>
      </c>
      <c s="37">
        <v>257</v>
      </c>
      <c s="36">
        <v>0</v>
      </c>
      <c s="36">
        <f>ROUND(G56*H56,6)</f>
      </c>
      <c r="L56" s="38">
        <v>0</v>
      </c>
      <c s="32">
        <f>ROUND(ROUND(L56,2)*ROUND(G56,3),2)</f>
      </c>
      <c s="36" t="s">
        <v>53</v>
      </c>
      <c>
        <f>(M56*21)/100</f>
      </c>
      <c t="s">
        <v>27</v>
      </c>
    </row>
    <row r="57" spans="1:5" ht="25.5">
      <c r="A57" s="35" t="s">
        <v>54</v>
      </c>
      <c r="E57" s="39" t="s">
        <v>1140</v>
      </c>
    </row>
    <row r="58" spans="1:5" ht="63.75">
      <c r="A58" s="35" t="s">
        <v>55</v>
      </c>
      <c r="E58" s="40" t="s">
        <v>1141</v>
      </c>
    </row>
    <row r="59" spans="1:5" ht="344.25">
      <c r="A59" t="s">
        <v>56</v>
      </c>
      <c r="E59" s="39" t="s">
        <v>1142</v>
      </c>
    </row>
    <row r="60" spans="1:16" ht="12.75">
      <c r="A60" t="s">
        <v>49</v>
      </c>
      <c s="34" t="s">
        <v>102</v>
      </c>
      <c s="34" t="s">
        <v>1143</v>
      </c>
      <c s="35" t="s">
        <v>5</v>
      </c>
      <c s="6" t="s">
        <v>1144</v>
      </c>
      <c s="36" t="s">
        <v>60</v>
      </c>
      <c s="37">
        <v>191.7</v>
      </c>
      <c s="36">
        <v>0</v>
      </c>
      <c s="36">
        <f>ROUND(G60*H60,6)</f>
      </c>
      <c r="L60" s="38">
        <v>0</v>
      </c>
      <c s="32">
        <f>ROUND(ROUND(L60,2)*ROUND(G60,3),2)</f>
      </c>
      <c s="36" t="s">
        <v>53</v>
      </c>
      <c>
        <f>(M60*21)/100</f>
      </c>
      <c t="s">
        <v>27</v>
      </c>
    </row>
    <row r="61" spans="1:5" ht="12.75">
      <c r="A61" s="35" t="s">
        <v>54</v>
      </c>
      <c r="E61" s="39" t="s">
        <v>1145</v>
      </c>
    </row>
    <row r="62" spans="1:5" ht="63.75">
      <c r="A62" s="35" t="s">
        <v>55</v>
      </c>
      <c r="E62" s="40" t="s">
        <v>1146</v>
      </c>
    </row>
    <row r="63" spans="1:5" ht="344.25">
      <c r="A63" t="s">
        <v>56</v>
      </c>
      <c r="E63" s="39" t="s">
        <v>1142</v>
      </c>
    </row>
    <row r="64" spans="1:16" ht="12.75">
      <c r="A64" t="s">
        <v>49</v>
      </c>
      <c s="34" t="s">
        <v>106</v>
      </c>
      <c s="34" t="s">
        <v>70</v>
      </c>
      <c s="35" t="s">
        <v>5</v>
      </c>
      <c s="6" t="s">
        <v>71</v>
      </c>
      <c s="36" t="s">
        <v>60</v>
      </c>
      <c s="37">
        <v>56</v>
      </c>
      <c s="36">
        <v>0</v>
      </c>
      <c s="36">
        <f>ROUND(G64*H64,6)</f>
      </c>
      <c r="L64" s="38">
        <v>0</v>
      </c>
      <c s="32">
        <f>ROUND(ROUND(L64,2)*ROUND(G64,3),2)</f>
      </c>
      <c s="36" t="s">
        <v>53</v>
      </c>
      <c>
        <f>(M64*21)/100</f>
      </c>
      <c t="s">
        <v>27</v>
      </c>
    </row>
    <row r="65" spans="1:5" ht="12.75">
      <c r="A65" s="35" t="s">
        <v>54</v>
      </c>
      <c r="E65" s="39" t="s">
        <v>1147</v>
      </c>
    </row>
    <row r="66" spans="1:5" ht="63.75">
      <c r="A66" s="35" t="s">
        <v>55</v>
      </c>
      <c r="E66" s="40" t="s">
        <v>1148</v>
      </c>
    </row>
    <row r="67" spans="1:5" ht="229.5">
      <c r="A67" t="s">
        <v>56</v>
      </c>
      <c r="E67" s="39" t="s">
        <v>1149</v>
      </c>
    </row>
    <row r="68" spans="1:16" ht="12.75">
      <c r="A68" t="s">
        <v>49</v>
      </c>
      <c s="34" t="s">
        <v>110</v>
      </c>
      <c s="34" t="s">
        <v>1150</v>
      </c>
      <c s="35" t="s">
        <v>5</v>
      </c>
      <c s="6" t="s">
        <v>1151</v>
      </c>
      <c s="36" t="s">
        <v>76</v>
      </c>
      <c s="37">
        <v>38849</v>
      </c>
      <c s="36">
        <v>0</v>
      </c>
      <c s="36">
        <f>ROUND(G68*H68,6)</f>
      </c>
      <c r="L68" s="38">
        <v>0</v>
      </c>
      <c s="32">
        <f>ROUND(ROUND(L68,2)*ROUND(G68,3),2)</f>
      </c>
      <c s="36" t="s">
        <v>53</v>
      </c>
      <c>
        <f>(M68*21)/100</f>
      </c>
      <c t="s">
        <v>27</v>
      </c>
    </row>
    <row r="69" spans="1:5" ht="12.75">
      <c r="A69" s="35" t="s">
        <v>54</v>
      </c>
      <c r="E69" s="39" t="s">
        <v>1152</v>
      </c>
    </row>
    <row r="70" spans="1:5" ht="63.75">
      <c r="A70" s="35" t="s">
        <v>55</v>
      </c>
      <c r="E70" s="40" t="s">
        <v>1153</v>
      </c>
    </row>
    <row r="71" spans="1:5" ht="38.25">
      <c r="A71" t="s">
        <v>56</v>
      </c>
      <c r="E71" s="39" t="s">
        <v>1154</v>
      </c>
    </row>
    <row r="72" spans="1:13" ht="12.75">
      <c r="A72" t="s">
        <v>46</v>
      </c>
      <c r="C72" s="31" t="s">
        <v>27</v>
      </c>
      <c r="E72" s="33" t="s">
        <v>1155</v>
      </c>
      <c r="J72" s="32">
        <f>0</f>
      </c>
      <c s="32">
        <f>0</f>
      </c>
      <c s="32">
        <f>0+L73+L77+L81+L85+L89+L93+L97+L101+L105+L109</f>
      </c>
      <c s="32">
        <f>0+M73+M77+M81+M85+M89+M93+M97+M101+M105+M109</f>
      </c>
    </row>
    <row r="73" spans="1:16" ht="12.75">
      <c r="A73" t="s">
        <v>49</v>
      </c>
      <c s="34" t="s">
        <v>114</v>
      </c>
      <c s="34" t="s">
        <v>1156</v>
      </c>
      <c s="35" t="s">
        <v>5</v>
      </c>
      <c s="6" t="s">
        <v>1157</v>
      </c>
      <c s="36" t="s">
        <v>76</v>
      </c>
      <c s="37">
        <v>5332.6</v>
      </c>
      <c s="36">
        <v>0</v>
      </c>
      <c s="36">
        <f>ROUND(G73*H73,6)</f>
      </c>
      <c r="L73" s="38">
        <v>0</v>
      </c>
      <c s="32">
        <f>ROUND(ROUND(L73,2)*ROUND(G73,3),2)</f>
      </c>
      <c s="36" t="s">
        <v>53</v>
      </c>
      <c>
        <f>(M73*21)/100</f>
      </c>
      <c t="s">
        <v>27</v>
      </c>
    </row>
    <row r="74" spans="1:5" ht="25.5">
      <c r="A74" s="35" t="s">
        <v>54</v>
      </c>
      <c r="E74" s="39" t="s">
        <v>1158</v>
      </c>
    </row>
    <row r="75" spans="1:5" ht="63.75">
      <c r="A75" s="35" t="s">
        <v>55</v>
      </c>
      <c r="E75" s="40" t="s">
        <v>1159</v>
      </c>
    </row>
    <row r="76" spans="1:5" ht="25.5">
      <c r="A76" t="s">
        <v>56</v>
      </c>
      <c r="E76" s="39" t="s">
        <v>1160</v>
      </c>
    </row>
    <row r="77" spans="1:16" ht="12.75">
      <c r="A77" t="s">
        <v>49</v>
      </c>
      <c s="34" t="s">
        <v>118</v>
      </c>
      <c s="34" t="s">
        <v>1161</v>
      </c>
      <c s="35" t="s">
        <v>5</v>
      </c>
      <c s="6" t="s">
        <v>1162</v>
      </c>
      <c s="36" t="s">
        <v>67</v>
      </c>
      <c s="37">
        <v>1386.6</v>
      </c>
      <c s="36">
        <v>0</v>
      </c>
      <c s="36">
        <f>ROUND(G77*H77,6)</f>
      </c>
      <c r="L77" s="38">
        <v>0</v>
      </c>
      <c s="32">
        <f>ROUND(ROUND(L77,2)*ROUND(G77,3),2)</f>
      </c>
      <c s="36" t="s">
        <v>53</v>
      </c>
      <c>
        <f>(M77*21)/100</f>
      </c>
      <c t="s">
        <v>27</v>
      </c>
    </row>
    <row r="78" spans="1:5" ht="12.75">
      <c r="A78" s="35" t="s">
        <v>54</v>
      </c>
      <c r="E78" s="39" t="s">
        <v>1163</v>
      </c>
    </row>
    <row r="79" spans="1:5" ht="63.75">
      <c r="A79" s="35" t="s">
        <v>55</v>
      </c>
      <c r="E79" s="40" t="s">
        <v>1164</v>
      </c>
    </row>
    <row r="80" spans="1:5" ht="165.75">
      <c r="A80" t="s">
        <v>56</v>
      </c>
      <c r="E80" s="39" t="s">
        <v>1165</v>
      </c>
    </row>
    <row r="81" spans="1:16" ht="12.75">
      <c r="A81" t="s">
        <v>49</v>
      </c>
      <c s="34" t="s">
        <v>121</v>
      </c>
      <c s="34" t="s">
        <v>1166</v>
      </c>
      <c s="35" t="s">
        <v>5</v>
      </c>
      <c s="6" t="s">
        <v>1167</v>
      </c>
      <c s="36" t="s">
        <v>60</v>
      </c>
      <c s="37">
        <v>5133.164</v>
      </c>
      <c s="36">
        <v>0</v>
      </c>
      <c s="36">
        <f>ROUND(G81*H81,6)</f>
      </c>
      <c r="L81" s="38">
        <v>0</v>
      </c>
      <c s="32">
        <f>ROUND(ROUND(L81,2)*ROUND(G81,3),2)</f>
      </c>
      <c s="36" t="s">
        <v>53</v>
      </c>
      <c>
        <f>(M81*21)/100</f>
      </c>
      <c t="s">
        <v>27</v>
      </c>
    </row>
    <row r="82" spans="1:5" ht="102">
      <c r="A82" s="35" t="s">
        <v>54</v>
      </c>
      <c r="E82" s="39" t="s">
        <v>1168</v>
      </c>
    </row>
    <row r="83" spans="1:5" ht="63.75">
      <c r="A83" s="35" t="s">
        <v>55</v>
      </c>
      <c r="E83" s="40" t="s">
        <v>1169</v>
      </c>
    </row>
    <row r="84" spans="1:5" ht="51">
      <c r="A84" t="s">
        <v>56</v>
      </c>
      <c r="E84" s="39" t="s">
        <v>1170</v>
      </c>
    </row>
    <row r="85" spans="1:16" ht="12.75">
      <c r="A85" t="s">
        <v>49</v>
      </c>
      <c s="34" t="s">
        <v>124</v>
      </c>
      <c s="34" t="s">
        <v>1171</v>
      </c>
      <c s="35" t="s">
        <v>5</v>
      </c>
      <c s="6" t="s">
        <v>1172</v>
      </c>
      <c s="36" t="s">
        <v>60</v>
      </c>
      <c s="37">
        <v>277.5</v>
      </c>
      <c s="36">
        <v>0</v>
      </c>
      <c s="36">
        <f>ROUND(G85*H85,6)</f>
      </c>
      <c r="L85" s="38">
        <v>0</v>
      </c>
      <c s="32">
        <f>ROUND(ROUND(L85,2)*ROUND(G85,3),2)</f>
      </c>
      <c s="36" t="s">
        <v>53</v>
      </c>
      <c>
        <f>(M85*21)/100</f>
      </c>
      <c t="s">
        <v>27</v>
      </c>
    </row>
    <row r="86" spans="1:5" ht="12.75">
      <c r="A86" s="35" t="s">
        <v>54</v>
      </c>
      <c r="E86" s="39" t="s">
        <v>5</v>
      </c>
    </row>
    <row r="87" spans="1:5" ht="63.75">
      <c r="A87" s="35" t="s">
        <v>55</v>
      </c>
      <c r="E87" s="40" t="s">
        <v>1173</v>
      </c>
    </row>
    <row r="88" spans="1:5" ht="25.5">
      <c r="A88" t="s">
        <v>56</v>
      </c>
      <c r="E88" s="39" t="s">
        <v>1174</v>
      </c>
    </row>
    <row r="89" spans="1:16" ht="12.75">
      <c r="A89" t="s">
        <v>49</v>
      </c>
      <c s="34" t="s">
        <v>127</v>
      </c>
      <c s="34" t="s">
        <v>1175</v>
      </c>
      <c s="35" t="s">
        <v>5</v>
      </c>
      <c s="6" t="s">
        <v>1176</v>
      </c>
      <c s="36" t="s">
        <v>67</v>
      </c>
      <c s="37">
        <v>32567.4</v>
      </c>
      <c s="36">
        <v>0</v>
      </c>
      <c s="36">
        <f>ROUND(G89*H89,6)</f>
      </c>
      <c r="L89" s="38">
        <v>0</v>
      </c>
      <c s="32">
        <f>ROUND(ROUND(L89,2)*ROUND(G89,3),2)</f>
      </c>
      <c s="36" t="s">
        <v>53</v>
      </c>
      <c>
        <f>(M89*21)/100</f>
      </c>
      <c t="s">
        <v>27</v>
      </c>
    </row>
    <row r="90" spans="1:5" ht="63.75">
      <c r="A90" s="35" t="s">
        <v>54</v>
      </c>
      <c r="E90" s="39" t="s">
        <v>1177</v>
      </c>
    </row>
    <row r="91" spans="1:5" ht="63.75">
      <c r="A91" s="35" t="s">
        <v>55</v>
      </c>
      <c r="E91" s="40" t="s">
        <v>1178</v>
      </c>
    </row>
    <row r="92" spans="1:5" ht="191.25">
      <c r="A92" t="s">
        <v>56</v>
      </c>
      <c r="E92" s="39" t="s">
        <v>1179</v>
      </c>
    </row>
    <row r="93" spans="1:16" ht="12.75">
      <c r="A93" t="s">
        <v>49</v>
      </c>
      <c s="34" t="s">
        <v>131</v>
      </c>
      <c s="34" t="s">
        <v>1180</v>
      </c>
      <c s="35" t="s">
        <v>5</v>
      </c>
      <c s="6" t="s">
        <v>1181</v>
      </c>
      <c s="36" t="s">
        <v>67</v>
      </c>
      <c s="37">
        <v>3618.6</v>
      </c>
      <c s="36">
        <v>0</v>
      </c>
      <c s="36">
        <f>ROUND(G93*H93,6)</f>
      </c>
      <c r="L93" s="38">
        <v>0</v>
      </c>
      <c s="32">
        <f>ROUND(ROUND(L93,2)*ROUND(G93,3),2)</f>
      </c>
      <c s="36" t="s">
        <v>53</v>
      </c>
      <c>
        <f>(M93*21)/100</f>
      </c>
      <c t="s">
        <v>27</v>
      </c>
    </row>
    <row r="94" spans="1:5" ht="63.75">
      <c r="A94" s="35" t="s">
        <v>54</v>
      </c>
      <c r="E94" s="39" t="s">
        <v>1177</v>
      </c>
    </row>
    <row r="95" spans="1:5" ht="63.75">
      <c r="A95" s="35" t="s">
        <v>55</v>
      </c>
      <c r="E95" s="40" t="s">
        <v>1182</v>
      </c>
    </row>
    <row r="96" spans="1:5" ht="191.25">
      <c r="A96" t="s">
        <v>56</v>
      </c>
      <c r="E96" s="39" t="s">
        <v>1179</v>
      </c>
    </row>
    <row r="97" spans="1:16" ht="12.75">
      <c r="A97" t="s">
        <v>49</v>
      </c>
      <c s="34" t="s">
        <v>134</v>
      </c>
      <c s="34" t="s">
        <v>1183</v>
      </c>
      <c s="35" t="s">
        <v>5</v>
      </c>
      <c s="6" t="s">
        <v>1184</v>
      </c>
      <c s="36" t="s">
        <v>81</v>
      </c>
      <c s="37">
        <v>401</v>
      </c>
      <c s="36">
        <v>0</v>
      </c>
      <c s="36">
        <f>ROUND(G97*H97,6)</f>
      </c>
      <c r="L97" s="38">
        <v>0</v>
      </c>
      <c s="32">
        <f>ROUND(ROUND(L97,2)*ROUND(G97,3),2)</f>
      </c>
      <c s="36" t="s">
        <v>53</v>
      </c>
      <c>
        <f>(M97*21)/100</f>
      </c>
      <c t="s">
        <v>27</v>
      </c>
    </row>
    <row r="98" spans="1:5" ht="25.5">
      <c r="A98" s="35" t="s">
        <v>54</v>
      </c>
      <c r="E98" s="39" t="s">
        <v>1185</v>
      </c>
    </row>
    <row r="99" spans="1:5" ht="63.75">
      <c r="A99" s="35" t="s">
        <v>55</v>
      </c>
      <c r="E99" s="40" t="s">
        <v>1186</v>
      </c>
    </row>
    <row r="100" spans="1:5" ht="38.25">
      <c r="A100" t="s">
        <v>56</v>
      </c>
      <c r="E100" s="39" t="s">
        <v>1187</v>
      </c>
    </row>
    <row r="101" spans="1:16" ht="25.5">
      <c r="A101" t="s">
        <v>49</v>
      </c>
      <c s="34" t="s">
        <v>137</v>
      </c>
      <c s="34" t="s">
        <v>1188</v>
      </c>
      <c s="35" t="s">
        <v>5</v>
      </c>
      <c s="6" t="s">
        <v>1189</v>
      </c>
      <c s="36" t="s">
        <v>67</v>
      </c>
      <c s="37">
        <v>80</v>
      </c>
      <c s="36">
        <v>0</v>
      </c>
      <c s="36">
        <f>ROUND(G101*H101,6)</f>
      </c>
      <c r="L101" s="38">
        <v>0</v>
      </c>
      <c s="32">
        <f>ROUND(ROUND(L101,2)*ROUND(G101,3),2)</f>
      </c>
      <c s="36" t="s">
        <v>347</v>
      </c>
      <c>
        <f>(M101*21)/100</f>
      </c>
      <c t="s">
        <v>27</v>
      </c>
    </row>
    <row r="102" spans="1:5" ht="12.75">
      <c r="A102" s="35" t="s">
        <v>54</v>
      </c>
      <c r="E102" s="39" t="s">
        <v>1190</v>
      </c>
    </row>
    <row r="103" spans="1:5" ht="63.75">
      <c r="A103" s="35" t="s">
        <v>55</v>
      </c>
      <c r="E103" s="40" t="s">
        <v>1191</v>
      </c>
    </row>
    <row r="104" spans="1:5" ht="178.5">
      <c r="A104" t="s">
        <v>56</v>
      </c>
      <c r="E104" s="39" t="s">
        <v>1192</v>
      </c>
    </row>
    <row r="105" spans="1:16" ht="25.5">
      <c r="A105" t="s">
        <v>49</v>
      </c>
      <c s="34" t="s">
        <v>141</v>
      </c>
      <c s="34" t="s">
        <v>1193</v>
      </c>
      <c s="35" t="s">
        <v>5</v>
      </c>
      <c s="6" t="s">
        <v>1194</v>
      </c>
      <c s="36" t="s">
        <v>60</v>
      </c>
      <c s="37">
        <v>5093</v>
      </c>
      <c s="36">
        <v>0</v>
      </c>
      <c s="36">
        <f>ROUND(G105*H105,6)</f>
      </c>
      <c r="L105" s="38">
        <v>0</v>
      </c>
      <c s="32">
        <f>ROUND(ROUND(L105,2)*ROUND(G105,3),2)</f>
      </c>
      <c s="36" t="s">
        <v>347</v>
      </c>
      <c>
        <f>(M105*21)/100</f>
      </c>
      <c t="s">
        <v>27</v>
      </c>
    </row>
    <row r="106" spans="1:5" ht="25.5">
      <c r="A106" s="35" t="s">
        <v>54</v>
      </c>
      <c r="E106" s="39" t="s">
        <v>1195</v>
      </c>
    </row>
    <row r="107" spans="1:5" ht="63.75">
      <c r="A107" s="35" t="s">
        <v>55</v>
      </c>
      <c r="E107" s="40" t="s">
        <v>1196</v>
      </c>
    </row>
    <row r="108" spans="1:5" ht="51">
      <c r="A108" t="s">
        <v>56</v>
      </c>
      <c r="E108" s="39" t="s">
        <v>1170</v>
      </c>
    </row>
    <row r="109" spans="1:16" ht="12.75">
      <c r="A109" t="s">
        <v>49</v>
      </c>
      <c s="34" t="s">
        <v>145</v>
      </c>
      <c s="34" t="s">
        <v>1197</v>
      </c>
      <c s="35" t="s">
        <v>5</v>
      </c>
      <c s="6" t="s">
        <v>1198</v>
      </c>
      <c s="36" t="s">
        <v>346</v>
      </c>
      <c s="37">
        <v>185.745</v>
      </c>
      <c s="36">
        <v>0</v>
      </c>
      <c s="36">
        <f>ROUND(G109*H109,6)</f>
      </c>
      <c r="L109" s="38">
        <v>0</v>
      </c>
      <c s="32">
        <f>ROUND(ROUND(L109,2)*ROUND(G109,3),2)</f>
      </c>
      <c s="36" t="s">
        <v>347</v>
      </c>
      <c>
        <f>(M109*21)/100</f>
      </c>
      <c t="s">
        <v>27</v>
      </c>
    </row>
    <row r="110" spans="1:5" ht="51">
      <c r="A110" s="35" t="s">
        <v>54</v>
      </c>
      <c r="E110" s="39" t="s">
        <v>1199</v>
      </c>
    </row>
    <row r="111" spans="1:5" ht="63.75">
      <c r="A111" s="35" t="s">
        <v>55</v>
      </c>
      <c r="E111" s="40" t="s">
        <v>1200</v>
      </c>
    </row>
    <row r="112" spans="1:5" ht="38.25">
      <c r="A112" t="s">
        <v>56</v>
      </c>
      <c r="E112" s="39" t="s">
        <v>1201</v>
      </c>
    </row>
    <row r="113" spans="1:13" ht="12.75">
      <c r="A113" t="s">
        <v>46</v>
      </c>
      <c r="C113" s="31" t="s">
        <v>64</v>
      </c>
      <c r="E113" s="33" t="s">
        <v>1202</v>
      </c>
      <c r="J113" s="32">
        <f>0</f>
      </c>
      <c s="32">
        <f>0</f>
      </c>
      <c s="32">
        <f>0+L114+L118</f>
      </c>
      <c s="32">
        <f>0+M114+M118</f>
      </c>
    </row>
    <row r="114" spans="1:16" ht="12.75">
      <c r="A114" t="s">
        <v>49</v>
      </c>
      <c s="34" t="s">
        <v>149</v>
      </c>
      <c s="34" t="s">
        <v>1203</v>
      </c>
      <c s="35" t="s">
        <v>5</v>
      </c>
      <c s="6" t="s">
        <v>1204</v>
      </c>
      <c s="36" t="s">
        <v>60</v>
      </c>
      <c s="37">
        <v>9.836</v>
      </c>
      <c s="36">
        <v>0</v>
      </c>
      <c s="36">
        <f>ROUND(G114*H114,6)</f>
      </c>
      <c r="L114" s="38">
        <v>0</v>
      </c>
      <c s="32">
        <f>ROUND(ROUND(L114,2)*ROUND(G114,3),2)</f>
      </c>
      <c s="36" t="s">
        <v>53</v>
      </c>
      <c>
        <f>(M114*21)/100</f>
      </c>
      <c t="s">
        <v>27</v>
      </c>
    </row>
    <row r="115" spans="1:5" ht="12.75">
      <c r="A115" s="35" t="s">
        <v>54</v>
      </c>
      <c r="E115" s="39" t="s">
        <v>1205</v>
      </c>
    </row>
    <row r="116" spans="1:5" ht="63.75">
      <c r="A116" s="35" t="s">
        <v>55</v>
      </c>
      <c r="E116" s="40" t="s">
        <v>1206</v>
      </c>
    </row>
    <row r="117" spans="1:5" ht="38.25">
      <c r="A117" t="s">
        <v>56</v>
      </c>
      <c r="E117" s="39" t="s">
        <v>1207</v>
      </c>
    </row>
    <row r="118" spans="1:16" ht="12.75">
      <c r="A118" t="s">
        <v>49</v>
      </c>
      <c s="34" t="s">
        <v>153</v>
      </c>
      <c s="34" t="s">
        <v>1208</v>
      </c>
      <c s="35" t="s">
        <v>5</v>
      </c>
      <c s="6" t="s">
        <v>1209</v>
      </c>
      <c s="36" t="s">
        <v>60</v>
      </c>
      <c s="37">
        <v>2.625</v>
      </c>
      <c s="36">
        <v>0</v>
      </c>
      <c s="36">
        <f>ROUND(G118*H118,6)</f>
      </c>
      <c r="L118" s="38">
        <v>0</v>
      </c>
      <c s="32">
        <f>ROUND(ROUND(L118,2)*ROUND(G118,3),2)</f>
      </c>
      <c s="36" t="s">
        <v>53</v>
      </c>
      <c>
        <f>(M118*21)/100</f>
      </c>
      <c t="s">
        <v>27</v>
      </c>
    </row>
    <row r="119" spans="1:5" ht="12.75">
      <c r="A119" s="35" t="s">
        <v>54</v>
      </c>
      <c r="E119" s="39" t="s">
        <v>1210</v>
      </c>
    </row>
    <row r="120" spans="1:5" ht="63.75">
      <c r="A120" s="35" t="s">
        <v>55</v>
      </c>
      <c r="E120" s="40" t="s">
        <v>1211</v>
      </c>
    </row>
    <row r="121" spans="1:5" ht="102">
      <c r="A121" t="s">
        <v>56</v>
      </c>
      <c r="E121" s="39" t="s">
        <v>1212</v>
      </c>
    </row>
    <row r="122" spans="1:13" ht="12.75">
      <c r="A122" t="s">
        <v>46</v>
      </c>
      <c r="C122" s="31" t="s">
        <v>69</v>
      </c>
      <c r="E122" s="33" t="s">
        <v>1005</v>
      </c>
      <c r="J122" s="32">
        <f>0</f>
      </c>
      <c s="32">
        <f>0</f>
      </c>
      <c s="32">
        <f>0+L123+L127+L131+L135</f>
      </c>
      <c s="32">
        <f>0+M123+M127+M131+M135</f>
      </c>
    </row>
    <row r="123" spans="1:16" ht="25.5">
      <c r="A123" t="s">
        <v>49</v>
      </c>
      <c s="34" t="s">
        <v>158</v>
      </c>
      <c s="34" t="s">
        <v>1213</v>
      </c>
      <c s="35" t="s">
        <v>5</v>
      </c>
      <c s="6" t="s">
        <v>1214</v>
      </c>
      <c s="36" t="s">
        <v>60</v>
      </c>
      <c s="37">
        <v>10571</v>
      </c>
      <c s="36">
        <v>0</v>
      </c>
      <c s="36">
        <f>ROUND(G123*H123,6)</f>
      </c>
      <c r="L123" s="38">
        <v>0</v>
      </c>
      <c s="32">
        <f>ROUND(ROUND(L123,2)*ROUND(G123,3),2)</f>
      </c>
      <c s="36" t="s">
        <v>53</v>
      </c>
      <c>
        <f>(M123*21)/100</f>
      </c>
      <c t="s">
        <v>27</v>
      </c>
    </row>
    <row r="124" spans="1:5" ht="51">
      <c r="A124" s="35" t="s">
        <v>54</v>
      </c>
      <c r="E124" s="39" t="s">
        <v>1215</v>
      </c>
    </row>
    <row r="125" spans="1:5" ht="63.75">
      <c r="A125" s="35" t="s">
        <v>55</v>
      </c>
      <c r="E125" s="40" t="s">
        <v>1216</v>
      </c>
    </row>
    <row r="126" spans="1:5" ht="267.75">
      <c r="A126" t="s">
        <v>56</v>
      </c>
      <c r="E126" s="39" t="s">
        <v>1217</v>
      </c>
    </row>
    <row r="127" spans="1:16" ht="25.5">
      <c r="A127" t="s">
        <v>49</v>
      </c>
      <c s="34" t="s">
        <v>161</v>
      </c>
      <c s="34" t="s">
        <v>1218</v>
      </c>
      <c s="35" t="s">
        <v>5</v>
      </c>
      <c s="6" t="s">
        <v>1219</v>
      </c>
      <c s="36" t="s">
        <v>60</v>
      </c>
      <c s="37">
        <v>5796</v>
      </c>
      <c s="36">
        <v>0</v>
      </c>
      <c s="36">
        <f>ROUND(G127*H127,6)</f>
      </c>
      <c r="L127" s="38">
        <v>0</v>
      </c>
      <c s="32">
        <f>ROUND(ROUND(L127,2)*ROUND(G127,3),2)</f>
      </c>
      <c s="36" t="s">
        <v>53</v>
      </c>
      <c>
        <f>(M127*21)/100</f>
      </c>
      <c t="s">
        <v>27</v>
      </c>
    </row>
    <row r="128" spans="1:5" ht="38.25">
      <c r="A128" s="35" t="s">
        <v>54</v>
      </c>
      <c r="E128" s="39" t="s">
        <v>1220</v>
      </c>
    </row>
    <row r="129" spans="1:5" ht="63.75">
      <c r="A129" s="35" t="s">
        <v>55</v>
      </c>
      <c r="E129" s="40" t="s">
        <v>1221</v>
      </c>
    </row>
    <row r="130" spans="1:5" ht="293.25">
      <c r="A130" t="s">
        <v>56</v>
      </c>
      <c r="E130" s="39" t="s">
        <v>1222</v>
      </c>
    </row>
    <row r="131" spans="1:16" ht="25.5">
      <c r="A131" t="s">
        <v>49</v>
      </c>
      <c s="34" t="s">
        <v>164</v>
      </c>
      <c s="34" t="s">
        <v>1223</v>
      </c>
      <c s="35" t="s">
        <v>5</v>
      </c>
      <c s="6" t="s">
        <v>1224</v>
      </c>
      <c s="36" t="s">
        <v>60</v>
      </c>
      <c s="37">
        <v>239.4</v>
      </c>
      <c s="36">
        <v>0</v>
      </c>
      <c s="36">
        <f>ROUND(G131*H131,6)</f>
      </c>
      <c r="L131" s="38">
        <v>0</v>
      </c>
      <c s="32">
        <f>ROUND(ROUND(L131,2)*ROUND(G131,3),2)</f>
      </c>
      <c s="36" t="s">
        <v>53</v>
      </c>
      <c>
        <f>(M131*21)/100</f>
      </c>
      <c t="s">
        <v>27</v>
      </c>
    </row>
    <row r="132" spans="1:5" ht="12.75">
      <c r="A132" s="35" t="s">
        <v>54</v>
      </c>
      <c r="E132" s="39" t="s">
        <v>1225</v>
      </c>
    </row>
    <row r="133" spans="1:5" ht="63.75">
      <c r="A133" s="35" t="s">
        <v>55</v>
      </c>
      <c r="E133" s="40" t="s">
        <v>1226</v>
      </c>
    </row>
    <row r="134" spans="1:5" ht="267.75">
      <c r="A134" t="s">
        <v>56</v>
      </c>
      <c r="E134" s="39" t="s">
        <v>1227</v>
      </c>
    </row>
    <row r="135" spans="1:16" ht="25.5">
      <c r="A135" t="s">
        <v>49</v>
      </c>
      <c s="34" t="s">
        <v>167</v>
      </c>
      <c s="34" t="s">
        <v>1228</v>
      </c>
      <c s="35" t="s">
        <v>5</v>
      </c>
      <c s="6" t="s">
        <v>1229</v>
      </c>
      <c s="36" t="s">
        <v>76</v>
      </c>
      <c s="37">
        <v>40079</v>
      </c>
      <c s="36">
        <v>0</v>
      </c>
      <c s="36">
        <f>ROUND(G135*H135,6)</f>
      </c>
      <c r="L135" s="38">
        <v>0</v>
      </c>
      <c s="32">
        <f>ROUND(ROUND(L135,2)*ROUND(G135,3),2)</f>
      </c>
      <c s="36" t="s">
        <v>53</v>
      </c>
      <c>
        <f>(M135*21)/100</f>
      </c>
      <c t="s">
        <v>27</v>
      </c>
    </row>
    <row r="136" spans="1:5" ht="25.5">
      <c r="A136" s="35" t="s">
        <v>54</v>
      </c>
      <c r="E136" s="39" t="s">
        <v>1158</v>
      </c>
    </row>
    <row r="137" spans="1:5" ht="63.75">
      <c r="A137" s="35" t="s">
        <v>55</v>
      </c>
      <c r="E137" s="40" t="s">
        <v>1230</v>
      </c>
    </row>
    <row r="138" spans="1:5" ht="178.5">
      <c r="A138" t="s">
        <v>56</v>
      </c>
      <c r="E138" s="39" t="s">
        <v>1231</v>
      </c>
    </row>
    <row r="139" spans="1:13" ht="12.75">
      <c r="A139" t="s">
        <v>46</v>
      </c>
      <c r="C139" s="31" t="s">
        <v>78</v>
      </c>
      <c r="E139" s="33" t="s">
        <v>1048</v>
      </c>
      <c r="J139" s="32">
        <f>0</f>
      </c>
      <c s="32">
        <f>0</f>
      </c>
      <c s="32">
        <f>0+L140+L144</f>
      </c>
      <c s="32">
        <f>0+M140+M144</f>
      </c>
    </row>
    <row r="140" spans="1:16" ht="12.75">
      <c r="A140" t="s">
        <v>49</v>
      </c>
      <c s="34" t="s">
        <v>171</v>
      </c>
      <c s="34" t="s">
        <v>95</v>
      </c>
      <c s="35" t="s">
        <v>5</v>
      </c>
      <c s="6" t="s">
        <v>96</v>
      </c>
      <c s="36" t="s">
        <v>67</v>
      </c>
      <c s="37">
        <v>75</v>
      </c>
      <c s="36">
        <v>0</v>
      </c>
      <c s="36">
        <f>ROUND(G140*H140,6)</f>
      </c>
      <c r="L140" s="38">
        <v>0</v>
      </c>
      <c s="32">
        <f>ROUND(ROUND(L140,2)*ROUND(G140,3),2)</f>
      </c>
      <c s="36" t="s">
        <v>53</v>
      </c>
      <c>
        <f>(M140*21)/100</f>
      </c>
      <c t="s">
        <v>27</v>
      </c>
    </row>
    <row r="141" spans="1:5" ht="12.75">
      <c r="A141" s="35" t="s">
        <v>54</v>
      </c>
      <c r="E141" s="39" t="s">
        <v>5</v>
      </c>
    </row>
    <row r="142" spans="1:5" ht="63.75">
      <c r="A142" s="35" t="s">
        <v>55</v>
      </c>
      <c r="E142" s="40" t="s">
        <v>1232</v>
      </c>
    </row>
    <row r="143" spans="1:5" ht="102">
      <c r="A143" t="s">
        <v>56</v>
      </c>
      <c r="E143" s="39" t="s">
        <v>1233</v>
      </c>
    </row>
    <row r="144" spans="1:16" ht="25.5">
      <c r="A144" t="s">
        <v>49</v>
      </c>
      <c s="34" t="s">
        <v>175</v>
      </c>
      <c s="34" t="s">
        <v>1234</v>
      </c>
      <c s="35" t="s">
        <v>5</v>
      </c>
      <c s="6" t="s">
        <v>1235</v>
      </c>
      <c s="36" t="s">
        <v>76</v>
      </c>
      <c s="37">
        <v>310.05</v>
      </c>
      <c s="36">
        <v>0</v>
      </c>
      <c s="36">
        <f>ROUND(G144*H144,6)</f>
      </c>
      <c r="L144" s="38">
        <v>0</v>
      </c>
      <c s="32">
        <f>ROUND(ROUND(L144,2)*ROUND(G144,3),2)</f>
      </c>
      <c s="36" t="s">
        <v>53</v>
      </c>
      <c>
        <f>(M144*21)/100</f>
      </c>
      <c t="s">
        <v>27</v>
      </c>
    </row>
    <row r="145" spans="1:5" ht="25.5">
      <c r="A145" s="35" t="s">
        <v>54</v>
      </c>
      <c r="E145" s="39" t="s">
        <v>1236</v>
      </c>
    </row>
    <row r="146" spans="1:5" ht="63.75">
      <c r="A146" s="35" t="s">
        <v>55</v>
      </c>
      <c r="E146" s="40" t="s">
        <v>1237</v>
      </c>
    </row>
    <row r="147" spans="1:5" ht="204">
      <c r="A147" t="s">
        <v>56</v>
      </c>
      <c r="E147" s="39" t="s">
        <v>1238</v>
      </c>
    </row>
    <row r="148" spans="1:13" ht="12.75">
      <c r="A148" t="s">
        <v>46</v>
      </c>
      <c r="C148" s="31" t="s">
        <v>83</v>
      </c>
      <c r="E148" s="33" t="s">
        <v>1239</v>
      </c>
      <c r="J148" s="32">
        <f>0</f>
      </c>
      <c s="32">
        <f>0</f>
      </c>
      <c s="32">
        <f>0+L149+L153+L157+L161+L165+L169+L173</f>
      </c>
      <c s="32">
        <f>0+M149+M153+M157+M161+M165+M169+M173</f>
      </c>
    </row>
    <row r="149" spans="1:16" ht="12.75">
      <c r="A149" t="s">
        <v>49</v>
      </c>
      <c s="34" t="s">
        <v>179</v>
      </c>
      <c s="34" t="s">
        <v>1240</v>
      </c>
      <c s="35" t="s">
        <v>5</v>
      </c>
      <c s="6" t="s">
        <v>1241</v>
      </c>
      <c s="36" t="s">
        <v>81</v>
      </c>
      <c s="37">
        <v>2</v>
      </c>
      <c s="36">
        <v>0</v>
      </c>
      <c s="36">
        <f>ROUND(G149*H149,6)</f>
      </c>
      <c r="L149" s="38">
        <v>0</v>
      </c>
      <c s="32">
        <f>ROUND(ROUND(L149,2)*ROUND(G149,3),2)</f>
      </c>
      <c s="36" t="s">
        <v>53</v>
      </c>
      <c>
        <f>(M149*21)/100</f>
      </c>
      <c t="s">
        <v>27</v>
      </c>
    </row>
    <row r="150" spans="1:5" ht="12.75">
      <c r="A150" s="35" t="s">
        <v>54</v>
      </c>
      <c r="E150" s="39" t="s">
        <v>1242</v>
      </c>
    </row>
    <row r="151" spans="1:5" ht="63.75">
      <c r="A151" s="35" t="s">
        <v>55</v>
      </c>
      <c r="E151" s="40" t="s">
        <v>1243</v>
      </c>
    </row>
    <row r="152" spans="1:5" ht="242.25">
      <c r="A152" t="s">
        <v>56</v>
      </c>
      <c r="E152" s="39" t="s">
        <v>1244</v>
      </c>
    </row>
    <row r="153" spans="1:16" ht="12.75">
      <c r="A153" t="s">
        <v>49</v>
      </c>
      <c s="34" t="s">
        <v>182</v>
      </c>
      <c s="34" t="s">
        <v>1245</v>
      </c>
      <c s="35" t="s">
        <v>5</v>
      </c>
      <c s="6" t="s">
        <v>1246</v>
      </c>
      <c s="36" t="s">
        <v>81</v>
      </c>
      <c s="37">
        <v>5</v>
      </c>
      <c s="36">
        <v>0</v>
      </c>
      <c s="36">
        <f>ROUND(G153*H153,6)</f>
      </c>
      <c r="L153" s="38">
        <v>0</v>
      </c>
      <c s="32">
        <f>ROUND(ROUND(L153,2)*ROUND(G153,3),2)</f>
      </c>
      <c s="36" t="s">
        <v>53</v>
      </c>
      <c>
        <f>(M153*21)/100</f>
      </c>
      <c t="s">
        <v>27</v>
      </c>
    </row>
    <row r="154" spans="1:5" ht="12.75">
      <c r="A154" s="35" t="s">
        <v>54</v>
      </c>
      <c r="E154" s="39" t="s">
        <v>1242</v>
      </c>
    </row>
    <row r="155" spans="1:5" ht="63.75">
      <c r="A155" s="35" t="s">
        <v>55</v>
      </c>
      <c r="E155" s="40" t="s">
        <v>1247</v>
      </c>
    </row>
    <row r="156" spans="1:5" ht="242.25">
      <c r="A156" t="s">
        <v>56</v>
      </c>
      <c r="E156" s="39" t="s">
        <v>1244</v>
      </c>
    </row>
    <row r="157" spans="1:16" ht="12.75">
      <c r="A157" t="s">
        <v>49</v>
      </c>
      <c s="34" t="s">
        <v>186</v>
      </c>
      <c s="34" t="s">
        <v>1248</v>
      </c>
      <c s="35" t="s">
        <v>5</v>
      </c>
      <c s="6" t="s">
        <v>1249</v>
      </c>
      <c s="36" t="s">
        <v>81</v>
      </c>
      <c s="37">
        <v>48</v>
      </c>
      <c s="36">
        <v>0</v>
      </c>
      <c s="36">
        <f>ROUND(G157*H157,6)</f>
      </c>
      <c r="L157" s="38">
        <v>0</v>
      </c>
      <c s="32">
        <f>ROUND(ROUND(L157,2)*ROUND(G157,3),2)</f>
      </c>
      <c s="36" t="s">
        <v>53</v>
      </c>
      <c>
        <f>(M157*21)/100</f>
      </c>
      <c t="s">
        <v>27</v>
      </c>
    </row>
    <row r="158" spans="1:5" ht="12.75">
      <c r="A158" s="35" t="s">
        <v>54</v>
      </c>
      <c r="E158" s="39" t="s">
        <v>1250</v>
      </c>
    </row>
    <row r="159" spans="1:5" ht="63.75">
      <c r="A159" s="35" t="s">
        <v>55</v>
      </c>
      <c r="E159" s="40" t="s">
        <v>1251</v>
      </c>
    </row>
    <row r="160" spans="1:5" ht="102">
      <c r="A160" t="s">
        <v>56</v>
      </c>
      <c r="E160" s="39" t="s">
        <v>1252</v>
      </c>
    </row>
    <row r="161" spans="1:16" ht="12.75">
      <c r="A161" t="s">
        <v>49</v>
      </c>
      <c s="34" t="s">
        <v>189</v>
      </c>
      <c s="34" t="s">
        <v>1253</v>
      </c>
      <c s="35" t="s">
        <v>5</v>
      </c>
      <c s="6" t="s">
        <v>1254</v>
      </c>
      <c s="36" t="s">
        <v>81</v>
      </c>
      <c s="37">
        <v>4</v>
      </c>
      <c s="36">
        <v>0</v>
      </c>
      <c s="36">
        <f>ROUND(G161*H161,6)</f>
      </c>
      <c r="L161" s="38">
        <v>0</v>
      </c>
      <c s="32">
        <f>ROUND(ROUND(L161,2)*ROUND(G161,3),2)</f>
      </c>
      <c s="36" t="s">
        <v>53</v>
      </c>
      <c>
        <f>(M161*21)/100</f>
      </c>
      <c t="s">
        <v>27</v>
      </c>
    </row>
    <row r="162" spans="1:5" ht="12.75">
      <c r="A162" s="35" t="s">
        <v>54</v>
      </c>
      <c r="E162" s="39" t="s">
        <v>1255</v>
      </c>
    </row>
    <row r="163" spans="1:5" ht="63.75">
      <c r="A163" s="35" t="s">
        <v>55</v>
      </c>
      <c r="E163" s="40" t="s">
        <v>1256</v>
      </c>
    </row>
    <row r="164" spans="1:5" ht="165.75">
      <c r="A164" t="s">
        <v>56</v>
      </c>
      <c r="E164" s="39" t="s">
        <v>1257</v>
      </c>
    </row>
    <row r="165" spans="1:16" ht="12.75">
      <c r="A165" t="s">
        <v>49</v>
      </c>
      <c s="34" t="s">
        <v>192</v>
      </c>
      <c s="34" t="s">
        <v>1258</v>
      </c>
      <c s="35" t="s">
        <v>5</v>
      </c>
      <c s="6" t="s">
        <v>1259</v>
      </c>
      <c s="36" t="s">
        <v>81</v>
      </c>
      <c s="37">
        <v>2</v>
      </c>
      <c s="36">
        <v>0</v>
      </c>
      <c s="36">
        <f>ROUND(G165*H165,6)</f>
      </c>
      <c r="L165" s="38">
        <v>0</v>
      </c>
      <c s="32">
        <f>ROUND(ROUND(L165,2)*ROUND(G165,3),2)</f>
      </c>
      <c s="36" t="s">
        <v>53</v>
      </c>
      <c>
        <f>(M165*21)/100</f>
      </c>
      <c t="s">
        <v>27</v>
      </c>
    </row>
    <row r="166" spans="1:5" ht="12.75">
      <c r="A166" s="35" t="s">
        <v>54</v>
      </c>
      <c r="E166" s="39" t="s">
        <v>5</v>
      </c>
    </row>
    <row r="167" spans="1:5" ht="63.75">
      <c r="A167" s="35" t="s">
        <v>55</v>
      </c>
      <c r="E167" s="40" t="s">
        <v>1243</v>
      </c>
    </row>
    <row r="168" spans="1:5" ht="89.25">
      <c r="A168" t="s">
        <v>56</v>
      </c>
      <c r="E168" s="39" t="s">
        <v>1260</v>
      </c>
    </row>
    <row r="169" spans="1:16" ht="12.75">
      <c r="A169" t="s">
        <v>49</v>
      </c>
      <c s="34" t="s">
        <v>195</v>
      </c>
      <c s="34" t="s">
        <v>1261</v>
      </c>
      <c s="35" t="s">
        <v>5</v>
      </c>
      <c s="6" t="s">
        <v>1262</v>
      </c>
      <c s="36" t="s">
        <v>81</v>
      </c>
      <c s="37">
        <v>7</v>
      </c>
      <c s="36">
        <v>0</v>
      </c>
      <c s="36">
        <f>ROUND(G169*H169,6)</f>
      </c>
      <c r="L169" s="38">
        <v>0</v>
      </c>
      <c s="32">
        <f>ROUND(ROUND(L169,2)*ROUND(G169,3),2)</f>
      </c>
      <c s="36" t="s">
        <v>53</v>
      </c>
      <c>
        <f>(M169*21)/100</f>
      </c>
      <c t="s">
        <v>27</v>
      </c>
    </row>
    <row r="170" spans="1:5" ht="12.75">
      <c r="A170" s="35" t="s">
        <v>54</v>
      </c>
      <c r="E170" s="39" t="s">
        <v>1263</v>
      </c>
    </row>
    <row r="171" spans="1:5" ht="63.75">
      <c r="A171" s="35" t="s">
        <v>55</v>
      </c>
      <c r="E171" s="40" t="s">
        <v>1264</v>
      </c>
    </row>
    <row r="172" spans="1:5" ht="51">
      <c r="A172" t="s">
        <v>56</v>
      </c>
      <c r="E172" s="39" t="s">
        <v>1265</v>
      </c>
    </row>
    <row r="173" spans="1:16" ht="12.75">
      <c r="A173" t="s">
        <v>49</v>
      </c>
      <c s="34" t="s">
        <v>199</v>
      </c>
      <c s="34" t="s">
        <v>1266</v>
      </c>
      <c s="35" t="s">
        <v>5</v>
      </c>
      <c s="6" t="s">
        <v>1267</v>
      </c>
      <c s="36" t="s">
        <v>60</v>
      </c>
      <c s="37">
        <v>8.5</v>
      </c>
      <c s="36">
        <v>0</v>
      </c>
      <c s="36">
        <f>ROUND(G173*H173,6)</f>
      </c>
      <c r="L173" s="38">
        <v>0</v>
      </c>
      <c s="32">
        <f>ROUND(ROUND(L173,2)*ROUND(G173,3),2)</f>
      </c>
      <c s="36" t="s">
        <v>53</v>
      </c>
      <c>
        <f>(M173*21)/100</f>
      </c>
      <c t="s">
        <v>27</v>
      </c>
    </row>
    <row r="174" spans="1:5" ht="12.75">
      <c r="A174" s="35" t="s">
        <v>54</v>
      </c>
      <c r="E174" s="39" t="s">
        <v>1268</v>
      </c>
    </row>
    <row r="175" spans="1:5" ht="63.75">
      <c r="A175" s="35" t="s">
        <v>55</v>
      </c>
      <c r="E175" s="40" t="s">
        <v>1269</v>
      </c>
    </row>
    <row r="176" spans="1:5" ht="395.25">
      <c r="A176" t="s">
        <v>56</v>
      </c>
      <c r="E176" s="39" t="s">
        <v>1270</v>
      </c>
    </row>
    <row r="177" spans="1:13" ht="12.75">
      <c r="A177" t="s">
        <v>46</v>
      </c>
      <c r="C177" s="31" t="s">
        <v>87</v>
      </c>
      <c r="E177" s="33" t="s">
        <v>922</v>
      </c>
      <c r="J177" s="32">
        <f>0</f>
      </c>
      <c s="32">
        <f>0</f>
      </c>
      <c s="32">
        <f>0+L178+L182+L186</f>
      </c>
      <c s="32">
        <f>0+M178+M182+M186</f>
      </c>
    </row>
    <row r="178" spans="1:16" ht="12.75">
      <c r="A178" t="s">
        <v>49</v>
      </c>
      <c s="34" t="s">
        <v>202</v>
      </c>
      <c s="34" t="s">
        <v>1271</v>
      </c>
      <c s="35" t="s">
        <v>5</v>
      </c>
      <c s="6" t="s">
        <v>1272</v>
      </c>
      <c s="36" t="s">
        <v>67</v>
      </c>
      <c s="37">
        <v>1107</v>
      </c>
      <c s="36">
        <v>0</v>
      </c>
      <c s="36">
        <f>ROUND(G178*H178,6)</f>
      </c>
      <c r="L178" s="38">
        <v>0</v>
      </c>
      <c s="32">
        <f>ROUND(ROUND(L178,2)*ROUND(G178,3),2)</f>
      </c>
      <c s="36" t="s">
        <v>53</v>
      </c>
      <c>
        <f>(M178*21)/100</f>
      </c>
      <c t="s">
        <v>27</v>
      </c>
    </row>
    <row r="179" spans="1:5" ht="12.75">
      <c r="A179" s="35" t="s">
        <v>54</v>
      </c>
      <c r="E179" s="39" t="s">
        <v>5</v>
      </c>
    </row>
    <row r="180" spans="1:5" ht="63.75">
      <c r="A180" s="35" t="s">
        <v>55</v>
      </c>
      <c r="E180" s="40" t="s">
        <v>1273</v>
      </c>
    </row>
    <row r="181" spans="1:5" ht="89.25">
      <c r="A181" t="s">
        <v>56</v>
      </c>
      <c r="E181" s="39" t="s">
        <v>1274</v>
      </c>
    </row>
    <row r="182" spans="1:16" ht="12.75">
      <c r="A182" t="s">
        <v>49</v>
      </c>
      <c s="34" t="s">
        <v>206</v>
      </c>
      <c s="34" t="s">
        <v>1275</v>
      </c>
      <c s="35" t="s">
        <v>5</v>
      </c>
      <c s="6" t="s">
        <v>1276</v>
      </c>
      <c s="36" t="s">
        <v>67</v>
      </c>
      <c s="37">
        <v>205</v>
      </c>
      <c s="36">
        <v>0</v>
      </c>
      <c s="36">
        <f>ROUND(G182*H182,6)</f>
      </c>
      <c r="L182" s="38">
        <v>0</v>
      </c>
      <c s="32">
        <f>ROUND(ROUND(L182,2)*ROUND(G182,3),2)</f>
      </c>
      <c s="36" t="s">
        <v>53</v>
      </c>
      <c>
        <f>(M182*21)/100</f>
      </c>
      <c t="s">
        <v>27</v>
      </c>
    </row>
    <row r="183" spans="1:5" ht="12.75">
      <c r="A183" s="35" t="s">
        <v>54</v>
      </c>
      <c r="E183" s="39" t="s">
        <v>5</v>
      </c>
    </row>
    <row r="184" spans="1:5" ht="63.75">
      <c r="A184" s="35" t="s">
        <v>55</v>
      </c>
      <c r="E184" s="40" t="s">
        <v>1277</v>
      </c>
    </row>
    <row r="185" spans="1:5" ht="89.25">
      <c r="A185" t="s">
        <v>56</v>
      </c>
      <c r="E185" s="39" t="s">
        <v>1274</v>
      </c>
    </row>
    <row r="186" spans="1:16" ht="12.75">
      <c r="A186" t="s">
        <v>49</v>
      </c>
      <c s="34" t="s">
        <v>209</v>
      </c>
      <c s="34" t="s">
        <v>1278</v>
      </c>
      <c s="35" t="s">
        <v>5</v>
      </c>
      <c s="6" t="s">
        <v>1279</v>
      </c>
      <c s="36" t="s">
        <v>60</v>
      </c>
      <c s="37">
        <v>1.2</v>
      </c>
      <c s="36">
        <v>0</v>
      </c>
      <c s="36">
        <f>ROUND(G186*H186,6)</f>
      </c>
      <c r="L186" s="38">
        <v>0</v>
      </c>
      <c s="32">
        <f>ROUND(ROUND(L186,2)*ROUND(G186,3),2)</f>
      </c>
      <c s="36" t="s">
        <v>53</v>
      </c>
      <c>
        <f>(M186*21)/100</f>
      </c>
      <c t="s">
        <v>27</v>
      </c>
    </row>
    <row r="187" spans="1:5" ht="12.75">
      <c r="A187" s="35" t="s">
        <v>54</v>
      </c>
      <c r="E187" s="39" t="s">
        <v>1280</v>
      </c>
    </row>
    <row r="188" spans="1:5" ht="63.75">
      <c r="A188" s="35" t="s">
        <v>55</v>
      </c>
      <c r="E188" s="40" t="s">
        <v>1281</v>
      </c>
    </row>
    <row r="189" spans="1:5" ht="102">
      <c r="A189" t="s">
        <v>56</v>
      </c>
      <c r="E189" s="39" t="s">
        <v>1282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1096</v>
      </c>
      <c s="41">
        <f>Rekapitulace!C24</f>
      </c>
      <c s="20" t="s">
        <v>0</v>
      </c>
      <c t="s">
        <v>23</v>
      </c>
      <c t="s">
        <v>27</v>
      </c>
    </row>
    <row r="4" spans="1:16" ht="32" customHeight="1">
      <c r="A4" s="24" t="s">
        <v>20</v>
      </c>
      <c s="25" t="s">
        <v>28</v>
      </c>
      <c s="27" t="s">
        <v>1096</v>
      </c>
      <c r="E4" s="26" t="s">
        <v>1097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1285</v>
      </c>
      <c r="E8" s="30" t="s">
        <v>1284</v>
      </c>
      <c r="J8" s="29">
        <f>0+J9+J22+J39+J68+J73+J90</f>
      </c>
      <c s="29">
        <f>0+K9+K22+K39+K68+K73+K90</f>
      </c>
      <c s="29">
        <f>0+L9+L22+L39+L68+L73+L90</f>
      </c>
      <c s="29">
        <f>0+M9+M22+M39+M68+M73+M90</f>
      </c>
    </row>
    <row r="9" spans="1:13" ht="12.75">
      <c r="A9" t="s">
        <v>46</v>
      </c>
      <c r="C9" s="31" t="s">
        <v>965</v>
      </c>
      <c r="E9" s="33" t="s">
        <v>966</v>
      </c>
      <c r="J9" s="32">
        <f>0</f>
      </c>
      <c s="32">
        <f>0</f>
      </c>
      <c s="32">
        <f>0+L10+L14+L18</f>
      </c>
      <c s="32">
        <f>0+M10+M14+M18</f>
      </c>
    </row>
    <row r="10" spans="1:16" ht="12.75">
      <c r="A10" t="s">
        <v>49</v>
      </c>
      <c s="34" t="s">
        <v>4</v>
      </c>
      <c s="34" t="s">
        <v>971</v>
      </c>
      <c s="35" t="s">
        <v>5</v>
      </c>
      <c s="6" t="s">
        <v>1286</v>
      </c>
      <c s="36" t="s">
        <v>792</v>
      </c>
      <c s="37">
        <v>2</v>
      </c>
      <c s="36">
        <v>0</v>
      </c>
      <c s="36">
        <f>ROUND(G10*H10,6)</f>
      </c>
      <c r="L10" s="38">
        <v>0</v>
      </c>
      <c s="32">
        <f>ROUND(ROUND(L10,2)*ROUND(G10,3),2)</f>
      </c>
      <c s="36" t="s">
        <v>347</v>
      </c>
      <c>
        <f>(M10*21)/100</f>
      </c>
      <c t="s">
        <v>27</v>
      </c>
    </row>
    <row r="11" spans="1:5" ht="25.5">
      <c r="A11" s="35" t="s">
        <v>54</v>
      </c>
      <c r="E11" s="39" t="s">
        <v>1287</v>
      </c>
    </row>
    <row r="12" spans="1:5" ht="51">
      <c r="A12" s="35" t="s">
        <v>55</v>
      </c>
      <c r="E12" s="40" t="s">
        <v>1288</v>
      </c>
    </row>
    <row r="13" spans="1:5" ht="12.75">
      <c r="A13" t="s">
        <v>56</v>
      </c>
      <c r="E13" s="39" t="s">
        <v>57</v>
      </c>
    </row>
    <row r="14" spans="1:16" ht="12.75">
      <c r="A14" t="s">
        <v>49</v>
      </c>
      <c s="34" t="s">
        <v>27</v>
      </c>
      <c s="34" t="s">
        <v>1289</v>
      </c>
      <c s="35" t="s">
        <v>5</v>
      </c>
      <c s="6" t="s">
        <v>1290</v>
      </c>
      <c s="36" t="s">
        <v>792</v>
      </c>
      <c s="37">
        <v>1</v>
      </c>
      <c s="36">
        <v>0</v>
      </c>
      <c s="36">
        <f>ROUND(G14*H14,6)</f>
      </c>
      <c r="L14" s="38">
        <v>0</v>
      </c>
      <c s="32">
        <f>ROUND(ROUND(L14,2)*ROUND(G14,3),2)</f>
      </c>
      <c s="36" t="s">
        <v>347</v>
      </c>
      <c>
        <f>(M14*21)/100</f>
      </c>
      <c t="s">
        <v>27</v>
      </c>
    </row>
    <row r="15" spans="1:5" ht="51">
      <c r="A15" s="35" t="s">
        <v>54</v>
      </c>
      <c r="E15" s="39" t="s">
        <v>1291</v>
      </c>
    </row>
    <row r="16" spans="1:5" ht="51">
      <c r="A16" s="35" t="s">
        <v>55</v>
      </c>
      <c r="E16" s="40" t="s">
        <v>982</v>
      </c>
    </row>
    <row r="17" spans="1:5" ht="89.25">
      <c r="A17" t="s">
        <v>56</v>
      </c>
      <c r="E17" s="39" t="s">
        <v>1292</v>
      </c>
    </row>
    <row r="18" spans="1:16" ht="25.5">
      <c r="A18" t="s">
        <v>49</v>
      </c>
      <c s="34" t="s">
        <v>26</v>
      </c>
      <c s="34" t="s">
        <v>1293</v>
      </c>
      <c s="35" t="s">
        <v>5</v>
      </c>
      <c s="6" t="s">
        <v>1294</v>
      </c>
      <c s="36" t="s">
        <v>1295</v>
      </c>
      <c s="37">
        <v>50</v>
      </c>
      <c s="36">
        <v>0</v>
      </c>
      <c s="36">
        <f>ROUND(G18*H18,6)</f>
      </c>
      <c r="L18" s="38">
        <v>0</v>
      </c>
      <c s="32">
        <f>ROUND(ROUND(L18,2)*ROUND(G18,3),2)</f>
      </c>
      <c s="36" t="s">
        <v>347</v>
      </c>
      <c>
        <f>(M18*21)/100</f>
      </c>
      <c t="s">
        <v>27</v>
      </c>
    </row>
    <row r="19" spans="1:5" ht="12.75">
      <c r="A19" s="35" t="s">
        <v>54</v>
      </c>
      <c r="E19" s="39" t="s">
        <v>1296</v>
      </c>
    </row>
    <row r="20" spans="1:5" ht="51">
      <c r="A20" s="35" t="s">
        <v>55</v>
      </c>
      <c r="E20" s="40" t="s">
        <v>1297</v>
      </c>
    </row>
    <row r="21" spans="1:5" ht="25.5">
      <c r="A21" t="s">
        <v>56</v>
      </c>
      <c r="E21" s="39" t="s">
        <v>1298</v>
      </c>
    </row>
    <row r="22" spans="1:13" ht="12.75">
      <c r="A22" t="s">
        <v>46</v>
      </c>
      <c r="C22" s="31" t="s">
        <v>909</v>
      </c>
      <c r="E22" s="33" t="s">
        <v>910</v>
      </c>
      <c r="J22" s="32">
        <f>0</f>
      </c>
      <c s="32">
        <f>0</f>
      </c>
      <c s="32">
        <f>0+L23+L27+L31+L35</f>
      </c>
      <c s="32">
        <f>0+M23+M27+M31+M35</f>
      </c>
    </row>
    <row r="23" spans="1:16" ht="38.25">
      <c r="A23" t="s">
        <v>49</v>
      </c>
      <c s="34" t="s">
        <v>64</v>
      </c>
      <c s="34" t="s">
        <v>911</v>
      </c>
      <c s="35" t="s">
        <v>912</v>
      </c>
      <c s="6" t="s">
        <v>913</v>
      </c>
      <c s="36" t="s">
        <v>346</v>
      </c>
      <c s="37">
        <v>3969</v>
      </c>
      <c s="36">
        <v>0</v>
      </c>
      <c s="36">
        <f>ROUND(G23*H23,6)</f>
      </c>
      <c r="L23" s="38">
        <v>0</v>
      </c>
      <c s="32">
        <f>ROUND(ROUND(L23,2)*ROUND(G23,3),2)</f>
      </c>
      <c s="36" t="s">
        <v>347</v>
      </c>
      <c>
        <f>(M23*21)/100</f>
      </c>
      <c t="s">
        <v>27</v>
      </c>
    </row>
    <row r="24" spans="1:5" ht="38.25">
      <c r="A24" s="35" t="s">
        <v>54</v>
      </c>
      <c r="E24" s="39" t="s">
        <v>1299</v>
      </c>
    </row>
    <row r="25" spans="1:5" ht="51">
      <c r="A25" s="35" t="s">
        <v>55</v>
      </c>
      <c r="E25" s="40" t="s">
        <v>1300</v>
      </c>
    </row>
    <row r="26" spans="1:5" ht="140.25">
      <c r="A26" t="s">
        <v>56</v>
      </c>
      <c r="E26" s="39" t="s">
        <v>349</v>
      </c>
    </row>
    <row r="27" spans="1:16" ht="38.25">
      <c r="A27" t="s">
        <v>49</v>
      </c>
      <c s="34" t="s">
        <v>69</v>
      </c>
      <c s="34" t="s">
        <v>1301</v>
      </c>
      <c s="35" t="s">
        <v>1302</v>
      </c>
      <c s="6" t="s">
        <v>1303</v>
      </c>
      <c s="36" t="s">
        <v>346</v>
      </c>
      <c s="37">
        <v>1386.5</v>
      </c>
      <c s="36">
        <v>0</v>
      </c>
      <c s="36">
        <f>ROUND(G27*H27,6)</f>
      </c>
      <c r="L27" s="38">
        <v>0</v>
      </c>
      <c s="32">
        <f>ROUND(ROUND(L27,2)*ROUND(G27,3),2)</f>
      </c>
      <c s="36" t="s">
        <v>347</v>
      </c>
      <c>
        <f>(M27*21)/100</f>
      </c>
      <c t="s">
        <v>27</v>
      </c>
    </row>
    <row r="28" spans="1:5" ht="38.25">
      <c r="A28" s="35" t="s">
        <v>54</v>
      </c>
      <c r="E28" s="39" t="s">
        <v>1299</v>
      </c>
    </row>
    <row r="29" spans="1:5" ht="51">
      <c r="A29" s="35" t="s">
        <v>55</v>
      </c>
      <c r="E29" s="40" t="s">
        <v>1304</v>
      </c>
    </row>
    <row r="30" spans="1:5" ht="140.25">
      <c r="A30" t="s">
        <v>56</v>
      </c>
      <c r="E30" s="39" t="s">
        <v>349</v>
      </c>
    </row>
    <row r="31" spans="1:16" ht="38.25">
      <c r="A31" t="s">
        <v>49</v>
      </c>
      <c s="34" t="s">
        <v>73</v>
      </c>
      <c s="34" t="s">
        <v>351</v>
      </c>
      <c s="35" t="s">
        <v>352</v>
      </c>
      <c s="6" t="s">
        <v>353</v>
      </c>
      <c s="36" t="s">
        <v>346</v>
      </c>
      <c s="37">
        <v>6532.8</v>
      </c>
      <c s="36">
        <v>0</v>
      </c>
      <c s="36">
        <f>ROUND(G31*H31,6)</f>
      </c>
      <c r="L31" s="38">
        <v>0</v>
      </c>
      <c s="32">
        <f>ROUND(ROUND(L31,2)*ROUND(G31,3),2)</f>
      </c>
      <c s="36" t="s">
        <v>347</v>
      </c>
      <c>
        <f>(M31*21)/100</f>
      </c>
      <c t="s">
        <v>27</v>
      </c>
    </row>
    <row r="32" spans="1:5" ht="38.25">
      <c r="A32" s="35" t="s">
        <v>54</v>
      </c>
      <c r="E32" s="39" t="s">
        <v>1299</v>
      </c>
    </row>
    <row r="33" spans="1:5" ht="51">
      <c r="A33" s="35" t="s">
        <v>55</v>
      </c>
      <c r="E33" s="40" t="s">
        <v>1305</v>
      </c>
    </row>
    <row r="34" spans="1:5" ht="140.25">
      <c r="A34" t="s">
        <v>56</v>
      </c>
      <c r="E34" s="39" t="s">
        <v>349</v>
      </c>
    </row>
    <row r="35" spans="1:16" ht="25.5">
      <c r="A35" t="s">
        <v>49</v>
      </c>
      <c s="34" t="s">
        <v>78</v>
      </c>
      <c s="34" t="s">
        <v>355</v>
      </c>
      <c s="35" t="s">
        <v>356</v>
      </c>
      <c s="6" t="s">
        <v>357</v>
      </c>
      <c s="36" t="s">
        <v>346</v>
      </c>
      <c s="37">
        <v>1.05</v>
      </c>
      <c s="36">
        <v>0</v>
      </c>
      <c s="36">
        <f>ROUND(G35*H35,6)</f>
      </c>
      <c r="L35" s="38">
        <v>0</v>
      </c>
      <c s="32">
        <f>ROUND(ROUND(L35,2)*ROUND(G35,3),2)</f>
      </c>
      <c s="36" t="s">
        <v>347</v>
      </c>
      <c>
        <f>(M35*21)/100</f>
      </c>
      <c t="s">
        <v>27</v>
      </c>
    </row>
    <row r="36" spans="1:5" ht="51">
      <c r="A36" s="35" t="s">
        <v>54</v>
      </c>
      <c r="E36" s="39" t="s">
        <v>1306</v>
      </c>
    </row>
    <row r="37" spans="1:5" ht="51">
      <c r="A37" s="35" t="s">
        <v>55</v>
      </c>
      <c r="E37" s="40" t="s">
        <v>1307</v>
      </c>
    </row>
    <row r="38" spans="1:5" ht="140.25">
      <c r="A38" t="s">
        <v>56</v>
      </c>
      <c r="E38" s="39" t="s">
        <v>349</v>
      </c>
    </row>
    <row r="39" spans="1:13" ht="12.75">
      <c r="A39" t="s">
        <v>46</v>
      </c>
      <c r="C39" s="31" t="s">
        <v>4</v>
      </c>
      <c r="E39" s="33" t="s">
        <v>1114</v>
      </c>
      <c r="J39" s="32">
        <f>0</f>
      </c>
      <c s="32">
        <f>0</f>
      </c>
      <c s="32">
        <f>0+L40+L44+L48+L52+L56+L60+L64</f>
      </c>
      <c s="32">
        <f>0+M40+M44+M48+M52+M56+M60+M64</f>
      </c>
    </row>
    <row r="40" spans="1:16" ht="12.75">
      <c r="A40" t="s">
        <v>49</v>
      </c>
      <c s="34" t="s">
        <v>83</v>
      </c>
      <c s="34" t="s">
        <v>1308</v>
      </c>
      <c s="35" t="s">
        <v>5</v>
      </c>
      <c s="6" t="s">
        <v>1309</v>
      </c>
      <c s="36" t="s">
        <v>76</v>
      </c>
      <c s="37">
        <v>150</v>
      </c>
      <c s="36">
        <v>0</v>
      </c>
      <c s="36">
        <f>ROUND(G40*H40,6)</f>
      </c>
      <c r="L40" s="38">
        <v>0</v>
      </c>
      <c s="32">
        <f>ROUND(ROUND(L40,2)*ROUND(G40,3),2)</f>
      </c>
      <c s="36" t="s">
        <v>53</v>
      </c>
      <c>
        <f>(M40*21)/100</f>
      </c>
      <c t="s">
        <v>27</v>
      </c>
    </row>
    <row r="41" spans="1:5" ht="12.75">
      <c r="A41" s="35" t="s">
        <v>54</v>
      </c>
      <c r="E41" s="39" t="s">
        <v>1310</v>
      </c>
    </row>
    <row r="42" spans="1:5" ht="51">
      <c r="A42" s="35" t="s">
        <v>55</v>
      </c>
      <c r="E42" s="40" t="s">
        <v>1311</v>
      </c>
    </row>
    <row r="43" spans="1:5" ht="38.25">
      <c r="A43" t="s">
        <v>56</v>
      </c>
      <c r="E43" s="39" t="s">
        <v>1312</v>
      </c>
    </row>
    <row r="44" spans="1:16" ht="12.75">
      <c r="A44" t="s">
        <v>49</v>
      </c>
      <c s="34" t="s">
        <v>87</v>
      </c>
      <c s="34" t="s">
        <v>1313</v>
      </c>
      <c s="35" t="s">
        <v>5</v>
      </c>
      <c s="6" t="s">
        <v>1314</v>
      </c>
      <c s="36" t="s">
        <v>60</v>
      </c>
      <c s="37">
        <v>1386.5</v>
      </c>
      <c s="36">
        <v>0</v>
      </c>
      <c s="36">
        <f>ROUND(G44*H44,6)</f>
      </c>
      <c r="L44" s="38">
        <v>0</v>
      </c>
      <c s="32">
        <f>ROUND(ROUND(L44,2)*ROUND(G44,3),2)</f>
      </c>
      <c s="36" t="s">
        <v>53</v>
      </c>
      <c>
        <f>(M44*21)/100</f>
      </c>
      <c t="s">
        <v>27</v>
      </c>
    </row>
    <row r="45" spans="1:5" ht="12.75">
      <c r="A45" s="35" t="s">
        <v>54</v>
      </c>
      <c r="E45" s="39" t="s">
        <v>1315</v>
      </c>
    </row>
    <row r="46" spans="1:5" ht="63.75">
      <c r="A46" s="35" t="s">
        <v>55</v>
      </c>
      <c r="E46" s="40" t="s">
        <v>1316</v>
      </c>
    </row>
    <row r="47" spans="1:5" ht="63.75">
      <c r="A47" t="s">
        <v>56</v>
      </c>
      <c r="E47" s="39" t="s">
        <v>1317</v>
      </c>
    </row>
    <row r="48" spans="1:16" ht="25.5">
      <c r="A48" t="s">
        <v>49</v>
      </c>
      <c s="34" t="s">
        <v>91</v>
      </c>
      <c s="34" t="s">
        <v>1318</v>
      </c>
      <c s="35" t="s">
        <v>5</v>
      </c>
      <c s="6" t="s">
        <v>1319</v>
      </c>
      <c s="36" t="s">
        <v>60</v>
      </c>
      <c s="37">
        <v>4662</v>
      </c>
      <c s="36">
        <v>0</v>
      </c>
      <c s="36">
        <f>ROUND(G48*H48,6)</f>
      </c>
      <c r="L48" s="38">
        <v>0</v>
      </c>
      <c s="32">
        <f>ROUND(ROUND(L48,2)*ROUND(G48,3),2)</f>
      </c>
      <c s="36" t="s">
        <v>53</v>
      </c>
      <c>
        <f>(M48*21)/100</f>
      </c>
      <c t="s">
        <v>27</v>
      </c>
    </row>
    <row r="49" spans="1:5" ht="76.5">
      <c r="A49" s="35" t="s">
        <v>54</v>
      </c>
      <c r="E49" s="39" t="s">
        <v>1320</v>
      </c>
    </row>
    <row r="50" spans="1:5" ht="51">
      <c r="A50" s="35" t="s">
        <v>55</v>
      </c>
      <c r="E50" s="40" t="s">
        <v>1321</v>
      </c>
    </row>
    <row r="51" spans="1:5" ht="63.75">
      <c r="A51" t="s">
        <v>56</v>
      </c>
      <c r="E51" s="39" t="s">
        <v>1317</v>
      </c>
    </row>
    <row r="52" spans="1:16" ht="12.75">
      <c r="A52" t="s">
        <v>49</v>
      </c>
      <c s="34" t="s">
        <v>94</v>
      </c>
      <c s="34" t="s">
        <v>1322</v>
      </c>
      <c s="35" t="s">
        <v>5</v>
      </c>
      <c s="6" t="s">
        <v>1323</v>
      </c>
      <c s="36" t="s">
        <v>60</v>
      </c>
      <c s="37">
        <v>1100</v>
      </c>
      <c s="36">
        <v>0</v>
      </c>
      <c s="36">
        <f>ROUND(G52*H52,6)</f>
      </c>
      <c r="L52" s="38">
        <v>0</v>
      </c>
      <c s="32">
        <f>ROUND(ROUND(L52,2)*ROUND(G52,3),2)</f>
      </c>
      <c s="36" t="s">
        <v>53</v>
      </c>
      <c>
        <f>(M52*21)/100</f>
      </c>
      <c t="s">
        <v>27</v>
      </c>
    </row>
    <row r="53" spans="1:5" ht="12.75">
      <c r="A53" s="35" t="s">
        <v>54</v>
      </c>
      <c r="E53" s="39" t="s">
        <v>1324</v>
      </c>
    </row>
    <row r="54" spans="1:5" ht="51">
      <c r="A54" s="35" t="s">
        <v>55</v>
      </c>
      <c r="E54" s="40" t="s">
        <v>1325</v>
      </c>
    </row>
    <row r="55" spans="1:5" ht="25.5">
      <c r="A55" t="s">
        <v>56</v>
      </c>
      <c r="E55" s="39" t="s">
        <v>1326</v>
      </c>
    </row>
    <row r="56" spans="1:16" ht="12.75">
      <c r="A56" t="s">
        <v>49</v>
      </c>
      <c s="34" t="s">
        <v>98</v>
      </c>
      <c s="34" t="s">
        <v>1327</v>
      </c>
      <c s="35" t="s">
        <v>5</v>
      </c>
      <c s="6" t="s">
        <v>1328</v>
      </c>
      <c s="36" t="s">
        <v>60</v>
      </c>
      <c s="37">
        <v>1100</v>
      </c>
      <c s="36">
        <v>0</v>
      </c>
      <c s="36">
        <f>ROUND(G56*H56,6)</f>
      </c>
      <c r="L56" s="38">
        <v>0</v>
      </c>
      <c s="32">
        <f>ROUND(ROUND(L56,2)*ROUND(G56,3),2)</f>
      </c>
      <c s="36" t="s">
        <v>53</v>
      </c>
      <c>
        <f>(M56*21)/100</f>
      </c>
      <c t="s">
        <v>27</v>
      </c>
    </row>
    <row r="57" spans="1:5" ht="12.75">
      <c r="A57" s="35" t="s">
        <v>54</v>
      </c>
      <c r="E57" s="39" t="s">
        <v>1324</v>
      </c>
    </row>
    <row r="58" spans="1:5" ht="51">
      <c r="A58" s="35" t="s">
        <v>55</v>
      </c>
      <c r="E58" s="40" t="s">
        <v>1325</v>
      </c>
    </row>
    <row r="59" spans="1:5" ht="12.75">
      <c r="A59" t="s">
        <v>56</v>
      </c>
      <c r="E59" s="39" t="s">
        <v>1329</v>
      </c>
    </row>
    <row r="60" spans="1:16" ht="12.75">
      <c r="A60" t="s">
        <v>49</v>
      </c>
      <c s="34" t="s">
        <v>102</v>
      </c>
      <c s="34" t="s">
        <v>1330</v>
      </c>
      <c s="35" t="s">
        <v>5</v>
      </c>
      <c s="6" t="s">
        <v>1331</v>
      </c>
      <c s="36" t="s">
        <v>76</v>
      </c>
      <c s="37">
        <v>2913</v>
      </c>
      <c s="36">
        <v>0</v>
      </c>
      <c s="36">
        <f>ROUND(G60*H60,6)</f>
      </c>
      <c r="L60" s="38">
        <v>0</v>
      </c>
      <c s="32">
        <f>ROUND(ROUND(L60,2)*ROUND(G60,3),2)</f>
      </c>
      <c s="36" t="s">
        <v>53</v>
      </c>
      <c>
        <f>(M60*21)/100</f>
      </c>
      <c t="s">
        <v>27</v>
      </c>
    </row>
    <row r="61" spans="1:5" ht="12.75">
      <c r="A61" s="35" t="s">
        <v>54</v>
      </c>
      <c r="E61" s="39" t="s">
        <v>1324</v>
      </c>
    </row>
    <row r="62" spans="1:5" ht="51">
      <c r="A62" s="35" t="s">
        <v>55</v>
      </c>
      <c r="E62" s="40" t="s">
        <v>1332</v>
      </c>
    </row>
    <row r="63" spans="1:5" ht="38.25">
      <c r="A63" t="s">
        <v>56</v>
      </c>
      <c r="E63" s="39" t="s">
        <v>1333</v>
      </c>
    </row>
    <row r="64" spans="1:16" ht="12.75">
      <c r="A64" t="s">
        <v>49</v>
      </c>
      <c s="34" t="s">
        <v>106</v>
      </c>
      <c s="34" t="s">
        <v>1334</v>
      </c>
      <c s="35" t="s">
        <v>5</v>
      </c>
      <c s="6" t="s">
        <v>1335</v>
      </c>
      <c s="36" t="s">
        <v>60</v>
      </c>
      <c s="37">
        <v>1100</v>
      </c>
      <c s="36">
        <v>0</v>
      </c>
      <c s="36">
        <f>ROUND(G64*H64,6)</f>
      </c>
      <c r="L64" s="38">
        <v>0</v>
      </c>
      <c s="32">
        <f>ROUND(ROUND(L64,2)*ROUND(G64,3),2)</f>
      </c>
      <c s="36" t="s">
        <v>53</v>
      </c>
      <c>
        <f>(M64*21)/100</f>
      </c>
      <c t="s">
        <v>27</v>
      </c>
    </row>
    <row r="65" spans="1:5" ht="12.75">
      <c r="A65" s="35" t="s">
        <v>54</v>
      </c>
      <c r="E65" s="39" t="s">
        <v>1324</v>
      </c>
    </row>
    <row r="66" spans="1:5" ht="51">
      <c r="A66" s="35" t="s">
        <v>55</v>
      </c>
      <c r="E66" s="40" t="s">
        <v>1325</v>
      </c>
    </row>
    <row r="67" spans="1:5" ht="63.75">
      <c r="A67" t="s">
        <v>56</v>
      </c>
      <c r="E67" s="39" t="s">
        <v>1336</v>
      </c>
    </row>
    <row r="68" spans="1:13" ht="12.75">
      <c r="A68" t="s">
        <v>46</v>
      </c>
      <c r="C68" s="31" t="s">
        <v>27</v>
      </c>
      <c r="E68" s="33" t="s">
        <v>1155</v>
      </c>
      <c r="J68" s="32">
        <f>0</f>
      </c>
      <c s="32">
        <f>0</f>
      </c>
      <c s="32">
        <f>0+L69</f>
      </c>
      <c s="32">
        <f>0+M69</f>
      </c>
    </row>
    <row r="69" spans="1:16" ht="25.5">
      <c r="A69" t="s">
        <v>49</v>
      </c>
      <c s="34" t="s">
        <v>110</v>
      </c>
      <c s="34" t="s">
        <v>1337</v>
      </c>
      <c s="35" t="s">
        <v>5</v>
      </c>
      <c s="6" t="s">
        <v>1338</v>
      </c>
      <c s="36" t="s">
        <v>76</v>
      </c>
      <c s="37">
        <v>12600</v>
      </c>
      <c s="36">
        <v>0</v>
      </c>
      <c s="36">
        <f>ROUND(G69*H69,6)</f>
      </c>
      <c r="L69" s="38">
        <v>0</v>
      </c>
      <c s="32">
        <f>ROUND(ROUND(L69,2)*ROUND(G69,3),2)</f>
      </c>
      <c s="36" t="s">
        <v>347</v>
      </c>
      <c>
        <f>(M69*21)/100</f>
      </c>
      <c t="s">
        <v>27</v>
      </c>
    </row>
    <row r="70" spans="1:5" ht="76.5">
      <c r="A70" s="35" t="s">
        <v>54</v>
      </c>
      <c r="E70" s="39" t="s">
        <v>1320</v>
      </c>
    </row>
    <row r="71" spans="1:5" ht="51">
      <c r="A71" s="35" t="s">
        <v>55</v>
      </c>
      <c r="E71" s="40" t="s">
        <v>1339</v>
      </c>
    </row>
    <row r="72" spans="1:5" ht="51">
      <c r="A72" t="s">
        <v>56</v>
      </c>
      <c r="E72" s="39" t="s">
        <v>1340</v>
      </c>
    </row>
    <row r="73" spans="1:13" ht="12.75">
      <c r="A73" t="s">
        <v>46</v>
      </c>
      <c r="C73" s="31" t="s">
        <v>69</v>
      </c>
      <c r="E73" s="33" t="s">
        <v>1005</v>
      </c>
      <c r="J73" s="32">
        <f>0</f>
      </c>
      <c s="32">
        <f>0</f>
      </c>
      <c s="32">
        <f>0+L74+L78+L82+L86</f>
      </c>
      <c s="32">
        <f>0+M74+M78+M82+M86</f>
      </c>
    </row>
    <row r="74" spans="1:16" ht="12.75">
      <c r="A74" t="s">
        <v>49</v>
      </c>
      <c s="34" t="s">
        <v>114</v>
      </c>
      <c s="34" t="s">
        <v>1341</v>
      </c>
      <c s="35" t="s">
        <v>5</v>
      </c>
      <c s="6" t="s">
        <v>1342</v>
      </c>
      <c s="36" t="s">
        <v>60</v>
      </c>
      <c s="37">
        <v>1890</v>
      </c>
      <c s="36">
        <v>0</v>
      </c>
      <c s="36">
        <f>ROUND(G74*H74,6)</f>
      </c>
      <c r="L74" s="38">
        <v>0</v>
      </c>
      <c s="32">
        <f>ROUND(ROUND(L74,2)*ROUND(G74,3),2)</f>
      </c>
      <c s="36" t="s">
        <v>53</v>
      </c>
      <c>
        <f>(M74*21)/100</f>
      </c>
      <c t="s">
        <v>27</v>
      </c>
    </row>
    <row r="75" spans="1:5" ht="76.5">
      <c r="A75" s="35" t="s">
        <v>54</v>
      </c>
      <c r="E75" s="39" t="s">
        <v>1343</v>
      </c>
    </row>
    <row r="76" spans="1:5" ht="51">
      <c r="A76" s="35" t="s">
        <v>55</v>
      </c>
      <c r="E76" s="40" t="s">
        <v>1344</v>
      </c>
    </row>
    <row r="77" spans="1:5" ht="51">
      <c r="A77" t="s">
        <v>56</v>
      </c>
      <c r="E77" s="39" t="s">
        <v>1345</v>
      </c>
    </row>
    <row r="78" spans="1:16" ht="12.75">
      <c r="A78" t="s">
        <v>49</v>
      </c>
      <c s="34" t="s">
        <v>118</v>
      </c>
      <c s="34" t="s">
        <v>1346</v>
      </c>
      <c s="35" t="s">
        <v>5</v>
      </c>
      <c s="6" t="s">
        <v>1347</v>
      </c>
      <c s="36" t="s">
        <v>60</v>
      </c>
      <c s="37">
        <v>2772</v>
      </c>
      <c s="36">
        <v>0</v>
      </c>
      <c s="36">
        <f>ROUND(G78*H78,6)</f>
      </c>
      <c r="L78" s="38">
        <v>0</v>
      </c>
      <c s="32">
        <f>ROUND(ROUND(L78,2)*ROUND(G78,3),2)</f>
      </c>
      <c s="36" t="s">
        <v>53</v>
      </c>
      <c>
        <f>(M78*21)/100</f>
      </c>
      <c t="s">
        <v>27</v>
      </c>
    </row>
    <row r="79" spans="1:5" ht="76.5">
      <c r="A79" s="35" t="s">
        <v>54</v>
      </c>
      <c r="E79" s="39" t="s">
        <v>1348</v>
      </c>
    </row>
    <row r="80" spans="1:5" ht="51">
      <c r="A80" s="35" t="s">
        <v>55</v>
      </c>
      <c r="E80" s="40" t="s">
        <v>1349</v>
      </c>
    </row>
    <row r="81" spans="1:5" ht="153">
      <c r="A81" t="s">
        <v>56</v>
      </c>
      <c r="E81" s="39" t="s">
        <v>1350</v>
      </c>
    </row>
    <row r="82" spans="1:16" ht="12.75">
      <c r="A82" t="s">
        <v>49</v>
      </c>
      <c s="34" t="s">
        <v>121</v>
      </c>
      <c s="34" t="s">
        <v>1351</v>
      </c>
      <c s="35" t="s">
        <v>5</v>
      </c>
      <c s="6" t="s">
        <v>1352</v>
      </c>
      <c s="36" t="s">
        <v>76</v>
      </c>
      <c s="37">
        <v>21500</v>
      </c>
      <c s="36">
        <v>0</v>
      </c>
      <c s="36">
        <f>ROUND(G82*H82,6)</f>
      </c>
      <c r="L82" s="38">
        <v>0</v>
      </c>
      <c s="32">
        <f>ROUND(ROUND(L82,2)*ROUND(G82,3),2)</f>
      </c>
      <c s="36" t="s">
        <v>347</v>
      </c>
      <c>
        <f>(M82*21)/100</f>
      </c>
      <c t="s">
        <v>27</v>
      </c>
    </row>
    <row r="83" spans="1:5" ht="140.25">
      <c r="A83" s="35" t="s">
        <v>54</v>
      </c>
      <c r="E83" s="39" t="s">
        <v>1353</v>
      </c>
    </row>
    <row r="84" spans="1:5" ht="51">
      <c r="A84" s="35" t="s">
        <v>55</v>
      </c>
      <c r="E84" s="40" t="s">
        <v>1354</v>
      </c>
    </row>
    <row r="85" spans="1:5" ht="204">
      <c r="A85" t="s">
        <v>56</v>
      </c>
      <c r="E85" s="39" t="s">
        <v>1355</v>
      </c>
    </row>
    <row r="86" spans="1:16" ht="12.75">
      <c r="A86" t="s">
        <v>49</v>
      </c>
      <c s="34" t="s">
        <v>124</v>
      </c>
      <c s="34" t="s">
        <v>1356</v>
      </c>
      <c s="35" t="s">
        <v>5</v>
      </c>
      <c s="6" t="s">
        <v>1357</v>
      </c>
      <c s="36" t="s">
        <v>76</v>
      </c>
      <c s="37">
        <v>6230</v>
      </c>
      <c s="36">
        <v>0</v>
      </c>
      <c s="36">
        <f>ROUND(G86*H86,6)</f>
      </c>
      <c r="L86" s="38">
        <v>0</v>
      </c>
      <c s="32">
        <f>ROUND(ROUND(L86,2)*ROUND(G86,3),2)</f>
      </c>
      <c s="36" t="s">
        <v>347</v>
      </c>
      <c>
        <f>(M86*21)/100</f>
      </c>
      <c t="s">
        <v>27</v>
      </c>
    </row>
    <row r="87" spans="1:5" ht="178.5">
      <c r="A87" s="35" t="s">
        <v>54</v>
      </c>
      <c r="E87" s="39" t="s">
        <v>1358</v>
      </c>
    </row>
    <row r="88" spans="1:5" ht="51">
      <c r="A88" s="35" t="s">
        <v>55</v>
      </c>
      <c r="E88" s="40" t="s">
        <v>1359</v>
      </c>
    </row>
    <row r="89" spans="1:5" ht="102">
      <c r="A89" t="s">
        <v>56</v>
      </c>
      <c r="E89" s="39" t="s">
        <v>1360</v>
      </c>
    </row>
    <row r="90" spans="1:13" ht="12.75">
      <c r="A90" t="s">
        <v>46</v>
      </c>
      <c r="C90" s="31" t="s">
        <v>87</v>
      </c>
      <c r="E90" s="33" t="s">
        <v>922</v>
      </c>
      <c r="J90" s="32">
        <f>0</f>
      </c>
      <c s="32">
        <f>0</f>
      </c>
      <c s="32">
        <f>0+L91</f>
      </c>
      <c s="32">
        <f>0+M91</f>
      </c>
    </row>
    <row r="91" spans="1:16" ht="12.75">
      <c r="A91" t="s">
        <v>49</v>
      </c>
      <c s="34" t="s">
        <v>127</v>
      </c>
      <c s="34" t="s">
        <v>1361</v>
      </c>
      <c s="35" t="s">
        <v>5</v>
      </c>
      <c s="6" t="s">
        <v>1362</v>
      </c>
      <c s="36" t="s">
        <v>1363</v>
      </c>
      <c s="37">
        <v>90</v>
      </c>
      <c s="36">
        <v>0</v>
      </c>
      <c s="36">
        <f>ROUND(G91*H91,6)</f>
      </c>
      <c r="L91" s="38">
        <v>0</v>
      </c>
      <c s="32">
        <f>ROUND(ROUND(L91,2)*ROUND(G91,3),2)</f>
      </c>
      <c s="36" t="s">
        <v>53</v>
      </c>
      <c>
        <f>(M91*21)/100</f>
      </c>
      <c t="s">
        <v>27</v>
      </c>
    </row>
    <row r="92" spans="1:5" ht="38.25">
      <c r="A92" s="35" t="s">
        <v>54</v>
      </c>
      <c r="E92" s="39" t="s">
        <v>1364</v>
      </c>
    </row>
    <row r="93" spans="1:5" ht="51">
      <c r="A93" s="35" t="s">
        <v>55</v>
      </c>
      <c r="E93" s="40" t="s">
        <v>1365</v>
      </c>
    </row>
    <row r="94" spans="1:5" ht="38.25">
      <c r="A94" t="s">
        <v>56</v>
      </c>
      <c r="E94" s="39" t="s">
        <v>1366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1367</v>
      </c>
      <c s="41">
        <f>Rekapitulace!C27</f>
      </c>
      <c s="20" t="s">
        <v>0</v>
      </c>
      <c t="s">
        <v>23</v>
      </c>
      <c t="s">
        <v>27</v>
      </c>
    </row>
    <row r="4" spans="1:16" ht="32" customHeight="1">
      <c r="A4" s="24" t="s">
        <v>20</v>
      </c>
      <c s="25" t="s">
        <v>28</v>
      </c>
      <c s="27" t="s">
        <v>1367</v>
      </c>
      <c r="E4" s="26" t="s">
        <v>1368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1371</v>
      </c>
      <c r="E8" s="30" t="s">
        <v>1370</v>
      </c>
      <c r="J8" s="29">
        <f>0+J9+J18+J31+J64+J85+J102+J123+J140+J153+J162</f>
      </c>
      <c s="29">
        <f>0+K9+K18+K31+K64+K85+K102+K123+K140+K153+K162</f>
      </c>
      <c s="29">
        <f>0+L9+L18+L31+L64+L85+L102+L123+L140+L153+L162</f>
      </c>
      <c s="29">
        <f>0+M9+M18+M31+M64+M85+M102+M123+M140+M153+M162</f>
      </c>
    </row>
    <row r="9" spans="1:13" ht="12.75">
      <c r="A9" t="s">
        <v>46</v>
      </c>
      <c r="C9" s="31" t="s">
        <v>965</v>
      </c>
      <c r="E9" s="33" t="s">
        <v>966</v>
      </c>
      <c r="J9" s="32">
        <f>0</f>
      </c>
      <c s="32">
        <f>0</f>
      </c>
      <c s="32">
        <f>0+L10+L14</f>
      </c>
      <c s="32">
        <f>0+M10+M14</f>
      </c>
    </row>
    <row r="10" spans="1:16" ht="12.75">
      <c r="A10" t="s">
        <v>49</v>
      </c>
      <c s="34" t="s">
        <v>4</v>
      </c>
      <c s="34" t="s">
        <v>1372</v>
      </c>
      <c s="35" t="s">
        <v>5</v>
      </c>
      <c s="6" t="s">
        <v>1373</v>
      </c>
      <c s="36" t="s">
        <v>792</v>
      </c>
      <c s="37">
        <v>1</v>
      </c>
      <c s="36">
        <v>0</v>
      </c>
      <c s="36">
        <f>ROUND(G10*H10,6)</f>
      </c>
      <c r="L10" s="38">
        <v>0</v>
      </c>
      <c s="32">
        <f>ROUND(ROUND(L10,2)*ROUND(G10,3),2)</f>
      </c>
      <c s="36" t="s">
        <v>347</v>
      </c>
      <c>
        <f>(M10*21)/100</f>
      </c>
      <c t="s">
        <v>27</v>
      </c>
    </row>
    <row r="11" spans="1:5" ht="12.75">
      <c r="A11" s="35" t="s">
        <v>54</v>
      </c>
      <c r="E11" s="39" t="s">
        <v>1374</v>
      </c>
    </row>
    <row r="12" spans="1:5" ht="51">
      <c r="A12" s="35" t="s">
        <v>55</v>
      </c>
      <c r="E12" s="40" t="s">
        <v>970</v>
      </c>
    </row>
    <row r="13" spans="1:5" ht="12.75">
      <c r="A13" t="s">
        <v>56</v>
      </c>
      <c r="E13" s="39" t="s">
        <v>57</v>
      </c>
    </row>
    <row r="14" spans="1:16" ht="12.75">
      <c r="A14" t="s">
        <v>49</v>
      </c>
      <c s="34" t="s">
        <v>27</v>
      </c>
      <c s="34" t="s">
        <v>971</v>
      </c>
      <c s="35" t="s">
        <v>5</v>
      </c>
      <c s="6" t="s">
        <v>1375</v>
      </c>
      <c s="36" t="s">
        <v>792</v>
      </c>
      <c s="37">
        <v>1</v>
      </c>
      <c s="36">
        <v>0</v>
      </c>
      <c s="36">
        <f>ROUND(G14*H14,6)</f>
      </c>
      <c r="L14" s="38">
        <v>0</v>
      </c>
      <c s="32">
        <f>ROUND(ROUND(L14,2)*ROUND(G14,3),2)</f>
      </c>
      <c s="36" t="s">
        <v>347</v>
      </c>
      <c>
        <f>(M14*21)/100</f>
      </c>
      <c t="s">
        <v>27</v>
      </c>
    </row>
    <row r="15" spans="1:5" ht="12.75">
      <c r="A15" s="35" t="s">
        <v>54</v>
      </c>
      <c r="E15" s="39" t="s">
        <v>1376</v>
      </c>
    </row>
    <row r="16" spans="1:5" ht="51">
      <c r="A16" s="35" t="s">
        <v>55</v>
      </c>
      <c r="E16" s="40" t="s">
        <v>982</v>
      </c>
    </row>
    <row r="17" spans="1:5" ht="12.75">
      <c r="A17" t="s">
        <v>56</v>
      </c>
      <c r="E17" s="39" t="s">
        <v>57</v>
      </c>
    </row>
    <row r="18" spans="1:13" ht="12.75">
      <c r="A18" t="s">
        <v>46</v>
      </c>
      <c r="C18" s="31" t="s">
        <v>909</v>
      </c>
      <c r="E18" s="33" t="s">
        <v>910</v>
      </c>
      <c r="J18" s="32">
        <f>0</f>
      </c>
      <c s="32">
        <f>0</f>
      </c>
      <c s="32">
        <f>0+L19+L23+L27</f>
      </c>
      <c s="32">
        <f>0+M19+M23+M27</f>
      </c>
    </row>
    <row r="19" spans="1:16" ht="38.25">
      <c r="A19" t="s">
        <v>49</v>
      </c>
      <c s="34" t="s">
        <v>26</v>
      </c>
      <c s="34" t="s">
        <v>911</v>
      </c>
      <c s="35" t="s">
        <v>912</v>
      </c>
      <c s="6" t="s">
        <v>913</v>
      </c>
      <c s="36" t="s">
        <v>346</v>
      </c>
      <c s="37">
        <v>1270.5</v>
      </c>
      <c s="36">
        <v>0</v>
      </c>
      <c s="36">
        <f>ROUND(G19*H19,6)</f>
      </c>
      <c r="L19" s="38">
        <v>0</v>
      </c>
      <c s="32">
        <f>ROUND(ROUND(L19,2)*ROUND(G19,3),2)</f>
      </c>
      <c s="36" t="s">
        <v>347</v>
      </c>
      <c>
        <f>(M19*21)/100</f>
      </c>
      <c t="s">
        <v>27</v>
      </c>
    </row>
    <row r="20" spans="1:5" ht="38.25">
      <c r="A20" s="35" t="s">
        <v>54</v>
      </c>
      <c r="E20" s="39" t="s">
        <v>1377</v>
      </c>
    </row>
    <row r="21" spans="1:5" ht="51">
      <c r="A21" s="35" t="s">
        <v>55</v>
      </c>
      <c r="E21" s="40" t="s">
        <v>1378</v>
      </c>
    </row>
    <row r="22" spans="1:5" ht="140.25">
      <c r="A22" t="s">
        <v>56</v>
      </c>
      <c r="E22" s="39" t="s">
        <v>349</v>
      </c>
    </row>
    <row r="23" spans="1:16" ht="38.25">
      <c r="A23" t="s">
        <v>49</v>
      </c>
      <c s="34" t="s">
        <v>64</v>
      </c>
      <c s="34" t="s">
        <v>351</v>
      </c>
      <c s="35" t="s">
        <v>352</v>
      </c>
      <c s="6" t="s">
        <v>353</v>
      </c>
      <c s="36" t="s">
        <v>346</v>
      </c>
      <c s="37">
        <v>432.512</v>
      </c>
      <c s="36">
        <v>0</v>
      </c>
      <c s="36">
        <f>ROUND(G23*H23,6)</f>
      </c>
      <c r="L23" s="38">
        <v>0</v>
      </c>
      <c s="32">
        <f>ROUND(ROUND(L23,2)*ROUND(G23,3),2)</f>
      </c>
      <c s="36" t="s">
        <v>347</v>
      </c>
      <c>
        <f>(M23*21)/100</f>
      </c>
      <c t="s">
        <v>27</v>
      </c>
    </row>
    <row r="24" spans="1:5" ht="63.75">
      <c r="A24" s="35" t="s">
        <v>54</v>
      </c>
      <c r="E24" s="39" t="s">
        <v>1379</v>
      </c>
    </row>
    <row r="25" spans="1:5" ht="63.75">
      <c r="A25" s="35" t="s">
        <v>55</v>
      </c>
      <c r="E25" s="40" t="s">
        <v>1380</v>
      </c>
    </row>
    <row r="26" spans="1:5" ht="140.25">
      <c r="A26" t="s">
        <v>56</v>
      </c>
      <c r="E26" s="39" t="s">
        <v>349</v>
      </c>
    </row>
    <row r="27" spans="1:16" ht="25.5">
      <c r="A27" t="s">
        <v>49</v>
      </c>
      <c s="34" t="s">
        <v>69</v>
      </c>
      <c s="34" t="s">
        <v>916</v>
      </c>
      <c s="35" t="s">
        <v>917</v>
      </c>
      <c s="6" t="s">
        <v>918</v>
      </c>
      <c s="36" t="s">
        <v>346</v>
      </c>
      <c s="37">
        <v>17.1</v>
      </c>
      <c s="36">
        <v>0</v>
      </c>
      <c s="36">
        <f>ROUND(G27*H27,6)</f>
      </c>
      <c r="L27" s="38">
        <v>0</v>
      </c>
      <c s="32">
        <f>ROUND(ROUND(L27,2)*ROUND(G27,3),2)</f>
      </c>
      <c s="36" t="s">
        <v>347</v>
      </c>
      <c>
        <f>(M27*21)/100</f>
      </c>
      <c t="s">
        <v>27</v>
      </c>
    </row>
    <row r="28" spans="1:5" ht="38.25">
      <c r="A28" s="35" t="s">
        <v>54</v>
      </c>
      <c r="E28" s="39" t="s">
        <v>1381</v>
      </c>
    </row>
    <row r="29" spans="1:5" ht="51">
      <c r="A29" s="35" t="s">
        <v>55</v>
      </c>
      <c r="E29" s="40" t="s">
        <v>1382</v>
      </c>
    </row>
    <row r="30" spans="1:5" ht="127.5">
      <c r="A30" t="s">
        <v>56</v>
      </c>
      <c r="E30" s="39" t="s">
        <v>921</v>
      </c>
    </row>
    <row r="31" spans="1:13" ht="12.75">
      <c r="A31" t="s">
        <v>46</v>
      </c>
      <c r="C31" s="31" t="s">
        <v>4</v>
      </c>
      <c r="E31" s="33" t="s">
        <v>1114</v>
      </c>
      <c r="J31" s="32">
        <f>0</f>
      </c>
      <c s="32">
        <f>0</f>
      </c>
      <c s="32">
        <f>0+L32+L36+L40+L44+L48+L52+L56+L60</f>
      </c>
      <c s="32">
        <f>0+M32+M36+M40+M44+M48+M52+M56+M60</f>
      </c>
    </row>
    <row r="32" spans="1:16" ht="12.75">
      <c r="A32" t="s">
        <v>49</v>
      </c>
      <c s="34" t="s">
        <v>73</v>
      </c>
      <c s="34" t="s">
        <v>1383</v>
      </c>
      <c s="35" t="s">
        <v>5</v>
      </c>
      <c s="6" t="s">
        <v>1384</v>
      </c>
      <c s="36" t="s">
        <v>60</v>
      </c>
      <c s="37">
        <v>30.4</v>
      </c>
      <c s="36">
        <v>0</v>
      </c>
      <c s="36">
        <f>ROUND(G32*H32,6)</f>
      </c>
      <c r="L32" s="38">
        <v>0</v>
      </c>
      <c s="32">
        <f>ROUND(ROUND(L32,2)*ROUND(G32,3),2)</f>
      </c>
      <c s="36" t="s">
        <v>53</v>
      </c>
      <c>
        <f>(M32*21)/100</f>
      </c>
      <c t="s">
        <v>27</v>
      </c>
    </row>
    <row r="33" spans="1:5" ht="12.75">
      <c r="A33" s="35" t="s">
        <v>54</v>
      </c>
      <c r="E33" s="39" t="s">
        <v>5</v>
      </c>
    </row>
    <row r="34" spans="1:5" ht="51">
      <c r="A34" s="35" t="s">
        <v>55</v>
      </c>
      <c r="E34" s="40" t="s">
        <v>1385</v>
      </c>
    </row>
    <row r="35" spans="1:5" ht="63.75">
      <c r="A35" t="s">
        <v>56</v>
      </c>
      <c r="E35" s="39" t="s">
        <v>1317</v>
      </c>
    </row>
    <row r="36" spans="1:16" ht="12.75">
      <c r="A36" t="s">
        <v>49</v>
      </c>
      <c s="34" t="s">
        <v>78</v>
      </c>
      <c s="34" t="s">
        <v>1386</v>
      </c>
      <c s="35" t="s">
        <v>5</v>
      </c>
      <c s="6" t="s">
        <v>1387</v>
      </c>
      <c s="36" t="s">
        <v>67</v>
      </c>
      <c s="37">
        <v>380</v>
      </c>
      <c s="36">
        <v>0</v>
      </c>
      <c s="36">
        <f>ROUND(G36*H36,6)</f>
      </c>
      <c r="L36" s="38">
        <v>0</v>
      </c>
      <c s="32">
        <f>ROUND(ROUND(L36,2)*ROUND(G36,3),2)</f>
      </c>
      <c s="36" t="s">
        <v>53</v>
      </c>
      <c>
        <f>(M36*21)/100</f>
      </c>
      <c t="s">
        <v>27</v>
      </c>
    </row>
    <row r="37" spans="1:5" ht="12.75">
      <c r="A37" s="35" t="s">
        <v>54</v>
      </c>
      <c r="E37" s="39" t="s">
        <v>5</v>
      </c>
    </row>
    <row r="38" spans="1:5" ht="51">
      <c r="A38" s="35" t="s">
        <v>55</v>
      </c>
      <c r="E38" s="40" t="s">
        <v>1388</v>
      </c>
    </row>
    <row r="39" spans="1:5" ht="63.75">
      <c r="A39" t="s">
        <v>56</v>
      </c>
      <c r="E39" s="39" t="s">
        <v>1317</v>
      </c>
    </row>
    <row r="40" spans="1:16" ht="12.75">
      <c r="A40" t="s">
        <v>49</v>
      </c>
      <c s="34" t="s">
        <v>83</v>
      </c>
      <c s="34" t="s">
        <v>1124</v>
      </c>
      <c s="35" t="s">
        <v>5</v>
      </c>
      <c s="6" t="s">
        <v>1125</v>
      </c>
      <c s="36" t="s">
        <v>60</v>
      </c>
      <c s="37">
        <v>605</v>
      </c>
      <c s="36">
        <v>0</v>
      </c>
      <c s="36">
        <f>ROUND(G40*H40,6)</f>
      </c>
      <c r="L40" s="38">
        <v>0</v>
      </c>
      <c s="32">
        <f>ROUND(ROUND(L40,2)*ROUND(G40,3),2)</f>
      </c>
      <c s="36" t="s">
        <v>53</v>
      </c>
      <c>
        <f>(M40*21)/100</f>
      </c>
      <c t="s">
        <v>27</v>
      </c>
    </row>
    <row r="41" spans="1:5" ht="12.75">
      <c r="A41" s="35" t="s">
        <v>54</v>
      </c>
      <c r="E41" s="39" t="s">
        <v>1008</v>
      </c>
    </row>
    <row r="42" spans="1:5" ht="51">
      <c r="A42" s="35" t="s">
        <v>55</v>
      </c>
      <c r="E42" s="40" t="s">
        <v>1389</v>
      </c>
    </row>
    <row r="43" spans="1:5" ht="382.5">
      <c r="A43" t="s">
        <v>56</v>
      </c>
      <c r="E43" s="39" t="s">
        <v>1128</v>
      </c>
    </row>
    <row r="44" spans="1:16" ht="12.75">
      <c r="A44" t="s">
        <v>49</v>
      </c>
      <c s="34" t="s">
        <v>87</v>
      </c>
      <c s="34" t="s">
        <v>1390</v>
      </c>
      <c s="35" t="s">
        <v>5</v>
      </c>
      <c s="6" t="s">
        <v>1391</v>
      </c>
      <c s="36" t="s">
        <v>60</v>
      </c>
      <c s="37">
        <v>140</v>
      </c>
      <c s="36">
        <v>0</v>
      </c>
      <c s="36">
        <f>ROUND(G44*H44,6)</f>
      </c>
      <c r="L44" s="38">
        <v>0</v>
      </c>
      <c s="32">
        <f>ROUND(ROUND(L44,2)*ROUND(G44,3),2)</f>
      </c>
      <c s="36" t="s">
        <v>53</v>
      </c>
      <c>
        <f>(M44*21)/100</f>
      </c>
      <c t="s">
        <v>27</v>
      </c>
    </row>
    <row r="45" spans="1:5" ht="25.5">
      <c r="A45" s="35" t="s">
        <v>54</v>
      </c>
      <c r="E45" s="39" t="s">
        <v>1392</v>
      </c>
    </row>
    <row r="46" spans="1:5" ht="51">
      <c r="A46" s="35" t="s">
        <v>55</v>
      </c>
      <c r="E46" s="40" t="s">
        <v>1393</v>
      </c>
    </row>
    <row r="47" spans="1:5" ht="242.25">
      <c r="A47" t="s">
        <v>56</v>
      </c>
      <c r="E47" s="39" t="s">
        <v>1394</v>
      </c>
    </row>
    <row r="48" spans="1:16" ht="12.75">
      <c r="A48" t="s">
        <v>49</v>
      </c>
      <c s="34" t="s">
        <v>91</v>
      </c>
      <c s="34" t="s">
        <v>1150</v>
      </c>
      <c s="35" t="s">
        <v>5</v>
      </c>
      <c s="6" t="s">
        <v>1151</v>
      </c>
      <c s="36" t="s">
        <v>76</v>
      </c>
      <c s="37">
        <v>840</v>
      </c>
      <c s="36">
        <v>0</v>
      </c>
      <c s="36">
        <f>ROUND(G48*H48,6)</f>
      </c>
      <c r="L48" s="38">
        <v>0</v>
      </c>
      <c s="32">
        <f>ROUND(ROUND(L48,2)*ROUND(G48,3),2)</f>
      </c>
      <c s="36" t="s">
        <v>53</v>
      </c>
      <c>
        <f>(M48*21)/100</f>
      </c>
      <c t="s">
        <v>27</v>
      </c>
    </row>
    <row r="49" spans="1:5" ht="12.75">
      <c r="A49" s="35" t="s">
        <v>54</v>
      </c>
      <c r="E49" s="39" t="s">
        <v>1395</v>
      </c>
    </row>
    <row r="50" spans="1:5" ht="51">
      <c r="A50" s="35" t="s">
        <v>55</v>
      </c>
      <c r="E50" s="40" t="s">
        <v>1396</v>
      </c>
    </row>
    <row r="51" spans="1:5" ht="38.25">
      <c r="A51" t="s">
        <v>56</v>
      </c>
      <c r="E51" s="39" t="s">
        <v>1154</v>
      </c>
    </row>
    <row r="52" spans="1:16" ht="12.75">
      <c r="A52" t="s">
        <v>49</v>
      </c>
      <c s="34" t="s">
        <v>94</v>
      </c>
      <c s="34" t="s">
        <v>1397</v>
      </c>
      <c s="35" t="s">
        <v>5</v>
      </c>
      <c s="6" t="s">
        <v>1398</v>
      </c>
      <c s="36" t="s">
        <v>76</v>
      </c>
      <c s="37">
        <v>1800</v>
      </c>
      <c s="36">
        <v>0</v>
      </c>
      <c s="36">
        <f>ROUND(G52*H52,6)</f>
      </c>
      <c r="L52" s="38">
        <v>0</v>
      </c>
      <c s="32">
        <f>ROUND(ROUND(L52,2)*ROUND(G52,3),2)</f>
      </c>
      <c s="36" t="s">
        <v>53</v>
      </c>
      <c>
        <f>(M52*21)/100</f>
      </c>
      <c t="s">
        <v>27</v>
      </c>
    </row>
    <row r="53" spans="1:5" ht="12.75">
      <c r="A53" s="35" t="s">
        <v>54</v>
      </c>
      <c r="E53" s="39" t="s">
        <v>1399</v>
      </c>
    </row>
    <row r="54" spans="1:5" ht="51">
      <c r="A54" s="35" t="s">
        <v>55</v>
      </c>
      <c r="E54" s="40" t="s">
        <v>1400</v>
      </c>
    </row>
    <row r="55" spans="1:5" ht="38.25">
      <c r="A55" t="s">
        <v>56</v>
      </c>
      <c r="E55" s="39" t="s">
        <v>1401</v>
      </c>
    </row>
    <row r="56" spans="1:16" ht="12.75">
      <c r="A56" t="s">
        <v>49</v>
      </c>
      <c s="34" t="s">
        <v>98</v>
      </c>
      <c s="34" t="s">
        <v>1402</v>
      </c>
      <c s="35" t="s">
        <v>5</v>
      </c>
      <c s="6" t="s">
        <v>1403</v>
      </c>
      <c s="36" t="s">
        <v>60</v>
      </c>
      <c s="37">
        <v>30</v>
      </c>
      <c s="36">
        <v>0</v>
      </c>
      <c s="36">
        <f>ROUND(G56*H56,6)</f>
      </c>
      <c r="L56" s="38">
        <v>0</v>
      </c>
      <c s="32">
        <f>ROUND(ROUND(L56,2)*ROUND(G56,3),2)</f>
      </c>
      <c s="36" t="s">
        <v>53</v>
      </c>
      <c>
        <f>(M56*21)/100</f>
      </c>
      <c t="s">
        <v>27</v>
      </c>
    </row>
    <row r="57" spans="1:5" ht="12.75">
      <c r="A57" s="35" t="s">
        <v>54</v>
      </c>
      <c r="E57" s="39" t="s">
        <v>5</v>
      </c>
    </row>
    <row r="58" spans="1:5" ht="51">
      <c r="A58" s="35" t="s">
        <v>55</v>
      </c>
      <c r="E58" s="40" t="s">
        <v>1404</v>
      </c>
    </row>
    <row r="59" spans="1:5" ht="38.25">
      <c r="A59" t="s">
        <v>56</v>
      </c>
      <c r="E59" s="39" t="s">
        <v>1405</v>
      </c>
    </row>
    <row r="60" spans="1:16" ht="25.5">
      <c r="A60" t="s">
        <v>49</v>
      </c>
      <c s="34" t="s">
        <v>102</v>
      </c>
      <c s="34" t="s">
        <v>1406</v>
      </c>
      <c s="35" t="s">
        <v>5</v>
      </c>
      <c s="6" t="s">
        <v>1407</v>
      </c>
      <c s="36" t="s">
        <v>60</v>
      </c>
      <c s="37">
        <v>776</v>
      </c>
      <c s="36">
        <v>0</v>
      </c>
      <c s="36">
        <f>ROUND(G60*H60,6)</f>
      </c>
      <c r="L60" s="38">
        <v>0</v>
      </c>
      <c s="32">
        <f>ROUND(ROUND(L60,2)*ROUND(G60,3),2)</f>
      </c>
      <c s="36" t="s">
        <v>347</v>
      </c>
      <c>
        <f>(M60*21)/100</f>
      </c>
      <c t="s">
        <v>27</v>
      </c>
    </row>
    <row r="61" spans="1:5" ht="38.25">
      <c r="A61" s="35" t="s">
        <v>54</v>
      </c>
      <c r="E61" s="39" t="s">
        <v>1408</v>
      </c>
    </row>
    <row r="62" spans="1:5" ht="51">
      <c r="A62" s="35" t="s">
        <v>55</v>
      </c>
      <c r="E62" s="40" t="s">
        <v>1409</v>
      </c>
    </row>
    <row r="63" spans="1:5" ht="267.75">
      <c r="A63" t="s">
        <v>56</v>
      </c>
      <c r="E63" s="39" t="s">
        <v>1410</v>
      </c>
    </row>
    <row r="64" spans="1:13" ht="12.75">
      <c r="A64" t="s">
        <v>46</v>
      </c>
      <c r="C64" s="31" t="s">
        <v>27</v>
      </c>
      <c r="E64" s="33" t="s">
        <v>1155</v>
      </c>
      <c r="J64" s="32">
        <f>0</f>
      </c>
      <c s="32">
        <f>0</f>
      </c>
      <c s="32">
        <f>0+L65+L69+L73+L77+L81</f>
      </c>
      <c s="32">
        <f>0+M65+M69+M73+M77+M81</f>
      </c>
    </row>
    <row r="65" spans="1:16" ht="12.75">
      <c r="A65" t="s">
        <v>49</v>
      </c>
      <c s="34" t="s">
        <v>106</v>
      </c>
      <c s="34" t="s">
        <v>1411</v>
      </c>
      <c s="35" t="s">
        <v>5</v>
      </c>
      <c s="6" t="s">
        <v>1412</v>
      </c>
      <c s="36" t="s">
        <v>76</v>
      </c>
      <c s="37">
        <v>280</v>
      </c>
      <c s="36">
        <v>0</v>
      </c>
      <c s="36">
        <f>ROUND(G65*H65,6)</f>
      </c>
      <c r="L65" s="38">
        <v>0</v>
      </c>
      <c s="32">
        <f>ROUND(ROUND(L65,2)*ROUND(G65,3),2)</f>
      </c>
      <c s="36" t="s">
        <v>53</v>
      </c>
      <c>
        <f>(M65*21)/100</f>
      </c>
      <c t="s">
        <v>27</v>
      </c>
    </row>
    <row r="66" spans="1:5" ht="12.75">
      <c r="A66" s="35" t="s">
        <v>54</v>
      </c>
      <c r="E66" s="39" t="s">
        <v>1413</v>
      </c>
    </row>
    <row r="67" spans="1:5" ht="51">
      <c r="A67" s="35" t="s">
        <v>55</v>
      </c>
      <c r="E67" s="40" t="s">
        <v>1414</v>
      </c>
    </row>
    <row r="68" spans="1:5" ht="102">
      <c r="A68" t="s">
        <v>56</v>
      </c>
      <c r="E68" s="39" t="s">
        <v>1415</v>
      </c>
    </row>
    <row r="69" spans="1:16" ht="12.75">
      <c r="A69" t="s">
        <v>49</v>
      </c>
      <c s="34" t="s">
        <v>110</v>
      </c>
      <c s="34" t="s">
        <v>817</v>
      </c>
      <c s="35" t="s">
        <v>5</v>
      </c>
      <c s="6" t="s">
        <v>818</v>
      </c>
      <c s="36" t="s">
        <v>60</v>
      </c>
      <c s="37">
        <v>295.4</v>
      </c>
      <c s="36">
        <v>0</v>
      </c>
      <c s="36">
        <f>ROUND(G69*H69,6)</f>
      </c>
      <c r="L69" s="38">
        <v>0</v>
      </c>
      <c s="32">
        <f>ROUND(ROUND(L69,2)*ROUND(G69,3),2)</f>
      </c>
      <c s="36" t="s">
        <v>53</v>
      </c>
      <c>
        <f>(M69*21)/100</f>
      </c>
      <c t="s">
        <v>27</v>
      </c>
    </row>
    <row r="70" spans="1:5" ht="25.5">
      <c r="A70" s="35" t="s">
        <v>54</v>
      </c>
      <c r="E70" s="39" t="s">
        <v>1416</v>
      </c>
    </row>
    <row r="71" spans="1:5" ht="51">
      <c r="A71" s="35" t="s">
        <v>55</v>
      </c>
      <c r="E71" s="40" t="s">
        <v>1417</v>
      </c>
    </row>
    <row r="72" spans="1:5" ht="395.25">
      <c r="A72" t="s">
        <v>56</v>
      </c>
      <c r="E72" s="39" t="s">
        <v>1418</v>
      </c>
    </row>
    <row r="73" spans="1:16" ht="12.75">
      <c r="A73" t="s">
        <v>49</v>
      </c>
      <c s="34" t="s">
        <v>114</v>
      </c>
      <c s="34" t="s">
        <v>1419</v>
      </c>
      <c s="35" t="s">
        <v>5</v>
      </c>
      <c s="6" t="s">
        <v>1420</v>
      </c>
      <c s="36" t="s">
        <v>60</v>
      </c>
      <c s="37">
        <v>17.64</v>
      </c>
      <c s="36">
        <v>0</v>
      </c>
      <c s="36">
        <f>ROUND(G73*H73,6)</f>
      </c>
      <c r="L73" s="38">
        <v>0</v>
      </c>
      <c s="32">
        <f>ROUND(ROUND(L73,2)*ROUND(G73,3),2)</f>
      </c>
      <c s="36" t="s">
        <v>53</v>
      </c>
      <c>
        <f>(M73*21)/100</f>
      </c>
      <c t="s">
        <v>27</v>
      </c>
    </row>
    <row r="74" spans="1:5" ht="12.75">
      <c r="A74" s="35" t="s">
        <v>54</v>
      </c>
      <c r="E74" s="39" t="s">
        <v>1421</v>
      </c>
    </row>
    <row r="75" spans="1:5" ht="51">
      <c r="A75" s="35" t="s">
        <v>55</v>
      </c>
      <c r="E75" s="40" t="s">
        <v>1422</v>
      </c>
    </row>
    <row r="76" spans="1:5" ht="395.25">
      <c r="A76" t="s">
        <v>56</v>
      </c>
      <c r="E76" s="39" t="s">
        <v>1418</v>
      </c>
    </row>
    <row r="77" spans="1:16" ht="12.75">
      <c r="A77" t="s">
        <v>49</v>
      </c>
      <c s="34" t="s">
        <v>118</v>
      </c>
      <c s="34" t="s">
        <v>1423</v>
      </c>
      <c s="35" t="s">
        <v>5</v>
      </c>
      <c s="6" t="s">
        <v>1424</v>
      </c>
      <c s="36" t="s">
        <v>346</v>
      </c>
      <c s="37">
        <v>0.541</v>
      </c>
      <c s="36">
        <v>0</v>
      </c>
      <c s="36">
        <f>ROUND(G77*H77,6)</f>
      </c>
      <c r="L77" s="38">
        <v>0</v>
      </c>
      <c s="32">
        <f>ROUND(ROUND(L77,2)*ROUND(G77,3),2)</f>
      </c>
      <c s="36" t="s">
        <v>53</v>
      </c>
      <c>
        <f>(M77*21)/100</f>
      </c>
      <c t="s">
        <v>27</v>
      </c>
    </row>
    <row r="78" spans="1:5" ht="12.75">
      <c r="A78" s="35" t="s">
        <v>54</v>
      </c>
      <c r="E78" s="39" t="s">
        <v>1425</v>
      </c>
    </row>
    <row r="79" spans="1:5" ht="51">
      <c r="A79" s="35" t="s">
        <v>55</v>
      </c>
      <c r="E79" s="40" t="s">
        <v>1426</v>
      </c>
    </row>
    <row r="80" spans="1:5" ht="267.75">
      <c r="A80" t="s">
        <v>56</v>
      </c>
      <c r="E80" s="39" t="s">
        <v>1427</v>
      </c>
    </row>
    <row r="81" spans="1:16" ht="12.75">
      <c r="A81" t="s">
        <v>49</v>
      </c>
      <c s="34" t="s">
        <v>121</v>
      </c>
      <c s="34" t="s">
        <v>1428</v>
      </c>
      <c s="35" t="s">
        <v>5</v>
      </c>
      <c s="6" t="s">
        <v>1429</v>
      </c>
      <c s="36" t="s">
        <v>346</v>
      </c>
      <c s="37">
        <v>8.912</v>
      </c>
      <c s="36">
        <v>0</v>
      </c>
      <c s="36">
        <f>ROUND(G81*H81,6)</f>
      </c>
      <c r="L81" s="38">
        <v>0</v>
      </c>
      <c s="32">
        <f>ROUND(ROUND(L81,2)*ROUND(G81,3),2)</f>
      </c>
      <c s="36" t="s">
        <v>53</v>
      </c>
      <c>
        <f>(M81*21)/100</f>
      </c>
      <c t="s">
        <v>27</v>
      </c>
    </row>
    <row r="82" spans="1:5" ht="12.75">
      <c r="A82" s="35" t="s">
        <v>54</v>
      </c>
      <c r="E82" s="39" t="s">
        <v>1430</v>
      </c>
    </row>
    <row r="83" spans="1:5" ht="51">
      <c r="A83" s="35" t="s">
        <v>55</v>
      </c>
      <c r="E83" s="40" t="s">
        <v>1431</v>
      </c>
    </row>
    <row r="84" spans="1:5" ht="267.75">
      <c r="A84" t="s">
        <v>56</v>
      </c>
      <c r="E84" s="39" t="s">
        <v>1427</v>
      </c>
    </row>
    <row r="85" spans="1:13" ht="12.75">
      <c r="A85" t="s">
        <v>46</v>
      </c>
      <c r="C85" s="31" t="s">
        <v>26</v>
      </c>
      <c r="E85" s="33" t="s">
        <v>1432</v>
      </c>
      <c r="J85" s="32">
        <f>0</f>
      </c>
      <c s="32">
        <f>0</f>
      </c>
      <c s="32">
        <f>0+L86+L90+L94+L98</f>
      </c>
      <c s="32">
        <f>0+M86+M90+M94+M98</f>
      </c>
    </row>
    <row r="86" spans="1:16" ht="12.75">
      <c r="A86" t="s">
        <v>49</v>
      </c>
      <c s="34" t="s">
        <v>124</v>
      </c>
      <c s="34" t="s">
        <v>1433</v>
      </c>
      <c s="35" t="s">
        <v>5</v>
      </c>
      <c s="6" t="s">
        <v>1434</v>
      </c>
      <c s="36" t="s">
        <v>60</v>
      </c>
      <c s="37">
        <v>79.8</v>
      </c>
      <c s="36">
        <v>0</v>
      </c>
      <c s="36">
        <f>ROUND(G86*H86,6)</f>
      </c>
      <c r="L86" s="38">
        <v>0</v>
      </c>
      <c s="32">
        <f>ROUND(ROUND(L86,2)*ROUND(G86,3),2)</f>
      </c>
      <c s="36" t="s">
        <v>53</v>
      </c>
      <c>
        <f>(M86*21)/100</f>
      </c>
      <c t="s">
        <v>27</v>
      </c>
    </row>
    <row r="87" spans="1:5" ht="12.75">
      <c r="A87" s="35" t="s">
        <v>54</v>
      </c>
      <c r="E87" s="39" t="s">
        <v>1435</v>
      </c>
    </row>
    <row r="88" spans="1:5" ht="51">
      <c r="A88" s="35" t="s">
        <v>55</v>
      </c>
      <c r="E88" s="40" t="s">
        <v>1436</v>
      </c>
    </row>
    <row r="89" spans="1:5" ht="242.25">
      <c r="A89" t="s">
        <v>56</v>
      </c>
      <c r="E89" s="39" t="s">
        <v>1437</v>
      </c>
    </row>
    <row r="90" spans="1:16" ht="12.75">
      <c r="A90" t="s">
        <v>49</v>
      </c>
      <c s="34" t="s">
        <v>127</v>
      </c>
      <c s="34" t="s">
        <v>1438</v>
      </c>
      <c s="35" t="s">
        <v>5</v>
      </c>
      <c s="6" t="s">
        <v>1439</v>
      </c>
      <c s="36" t="s">
        <v>60</v>
      </c>
      <c s="37">
        <v>19.2</v>
      </c>
      <c s="36">
        <v>0</v>
      </c>
      <c s="36">
        <f>ROUND(G90*H90,6)</f>
      </c>
      <c r="L90" s="38">
        <v>0</v>
      </c>
      <c s="32">
        <f>ROUND(ROUND(L90,2)*ROUND(G90,3),2)</f>
      </c>
      <c s="36" t="s">
        <v>53</v>
      </c>
      <c>
        <f>(M90*21)/100</f>
      </c>
      <c t="s">
        <v>27</v>
      </c>
    </row>
    <row r="91" spans="1:5" ht="12.75">
      <c r="A91" s="35" t="s">
        <v>54</v>
      </c>
      <c r="E91" s="39" t="s">
        <v>1440</v>
      </c>
    </row>
    <row r="92" spans="1:5" ht="51">
      <c r="A92" s="35" t="s">
        <v>55</v>
      </c>
      <c r="E92" s="40" t="s">
        <v>1441</v>
      </c>
    </row>
    <row r="93" spans="1:5" ht="395.25">
      <c r="A93" t="s">
        <v>56</v>
      </c>
      <c r="E93" s="39" t="s">
        <v>1270</v>
      </c>
    </row>
    <row r="94" spans="1:16" ht="12.75">
      <c r="A94" t="s">
        <v>49</v>
      </c>
      <c s="34" t="s">
        <v>131</v>
      </c>
      <c s="34" t="s">
        <v>1442</v>
      </c>
      <c s="35" t="s">
        <v>5</v>
      </c>
      <c s="6" t="s">
        <v>1443</v>
      </c>
      <c s="36" t="s">
        <v>346</v>
      </c>
      <c s="37">
        <v>2.234</v>
      </c>
      <c s="36">
        <v>0</v>
      </c>
      <c s="36">
        <f>ROUND(G94*H94,6)</f>
      </c>
      <c r="L94" s="38">
        <v>0</v>
      </c>
      <c s="32">
        <f>ROUND(ROUND(L94,2)*ROUND(G94,3),2)</f>
      </c>
      <c s="36" t="s">
        <v>53</v>
      </c>
      <c>
        <f>(M94*21)/100</f>
      </c>
      <c t="s">
        <v>27</v>
      </c>
    </row>
    <row r="95" spans="1:5" ht="12.75">
      <c r="A95" s="35" t="s">
        <v>54</v>
      </c>
      <c r="E95" s="39" t="s">
        <v>1444</v>
      </c>
    </row>
    <row r="96" spans="1:5" ht="51">
      <c r="A96" s="35" t="s">
        <v>55</v>
      </c>
      <c r="E96" s="40" t="s">
        <v>1445</v>
      </c>
    </row>
    <row r="97" spans="1:5" ht="267.75">
      <c r="A97" t="s">
        <v>56</v>
      </c>
      <c r="E97" s="39" t="s">
        <v>1427</v>
      </c>
    </row>
    <row r="98" spans="1:16" ht="12.75">
      <c r="A98" t="s">
        <v>49</v>
      </c>
      <c s="34" t="s">
        <v>134</v>
      </c>
      <c s="34" t="s">
        <v>1446</v>
      </c>
      <c s="35" t="s">
        <v>5</v>
      </c>
      <c s="6" t="s">
        <v>1447</v>
      </c>
      <c s="36" t="s">
        <v>1448</v>
      </c>
      <c s="37">
        <v>16218</v>
      </c>
      <c s="36">
        <v>0</v>
      </c>
      <c s="36">
        <f>ROUND(G98*H98,6)</f>
      </c>
      <c r="L98" s="38">
        <v>0</v>
      </c>
      <c s="32">
        <f>ROUND(ROUND(L98,2)*ROUND(G98,3),2)</f>
      </c>
      <c s="36" t="s">
        <v>53</v>
      </c>
      <c>
        <f>(M98*21)/100</f>
      </c>
      <c t="s">
        <v>27</v>
      </c>
    </row>
    <row r="99" spans="1:5" ht="12.75">
      <c r="A99" s="35" t="s">
        <v>54</v>
      </c>
      <c r="E99" s="39" t="s">
        <v>5</v>
      </c>
    </row>
    <row r="100" spans="1:5" ht="51">
      <c r="A100" s="35" t="s">
        <v>55</v>
      </c>
      <c r="E100" s="40" t="s">
        <v>1449</v>
      </c>
    </row>
    <row r="101" spans="1:5" ht="306">
      <c r="A101" t="s">
        <v>56</v>
      </c>
      <c r="E101" s="39" t="s">
        <v>1450</v>
      </c>
    </row>
    <row r="102" spans="1:13" ht="12.75">
      <c r="A102" t="s">
        <v>46</v>
      </c>
      <c r="C102" s="31" t="s">
        <v>64</v>
      </c>
      <c r="E102" s="33" t="s">
        <v>1202</v>
      </c>
      <c r="J102" s="32">
        <f>0</f>
      </c>
      <c s="32">
        <f>0</f>
      </c>
      <c s="32">
        <f>0+L103+L107+L111+L115+L119</f>
      </c>
      <c s="32">
        <f>0+M103+M107+M111+M115+M119</f>
      </c>
    </row>
    <row r="103" spans="1:16" ht="12.75">
      <c r="A103" t="s">
        <v>49</v>
      </c>
      <c s="34" t="s">
        <v>137</v>
      </c>
      <c s="34" t="s">
        <v>1451</v>
      </c>
      <c s="35" t="s">
        <v>5</v>
      </c>
      <c s="6" t="s">
        <v>1452</v>
      </c>
      <c s="36" t="s">
        <v>60</v>
      </c>
      <c s="37">
        <v>87</v>
      </c>
      <c s="36">
        <v>0</v>
      </c>
      <c s="36">
        <f>ROUND(G103*H103,6)</f>
      </c>
      <c r="L103" s="38">
        <v>0</v>
      </c>
      <c s="32">
        <f>ROUND(ROUND(L103,2)*ROUND(G103,3),2)</f>
      </c>
      <c s="36" t="s">
        <v>53</v>
      </c>
      <c>
        <f>(M103*21)/100</f>
      </c>
      <c t="s">
        <v>27</v>
      </c>
    </row>
    <row r="104" spans="1:5" ht="38.25">
      <c r="A104" s="35" t="s">
        <v>54</v>
      </c>
      <c r="E104" s="39" t="s">
        <v>1453</v>
      </c>
    </row>
    <row r="105" spans="1:5" ht="51">
      <c r="A105" s="35" t="s">
        <v>55</v>
      </c>
      <c r="E105" s="40" t="s">
        <v>1454</v>
      </c>
    </row>
    <row r="106" spans="1:5" ht="395.25">
      <c r="A106" t="s">
        <v>56</v>
      </c>
      <c r="E106" s="39" t="s">
        <v>1270</v>
      </c>
    </row>
    <row r="107" spans="1:16" ht="12.75">
      <c r="A107" t="s">
        <v>49</v>
      </c>
      <c s="34" t="s">
        <v>141</v>
      </c>
      <c s="34" t="s">
        <v>1455</v>
      </c>
      <c s="35" t="s">
        <v>5</v>
      </c>
      <c s="6" t="s">
        <v>1456</v>
      </c>
      <c s="36" t="s">
        <v>60</v>
      </c>
      <c s="37">
        <v>1.26</v>
      </c>
      <c s="36">
        <v>0</v>
      </c>
      <c s="36">
        <f>ROUND(G107*H107,6)</f>
      </c>
      <c r="L107" s="38">
        <v>0</v>
      </c>
      <c s="32">
        <f>ROUND(ROUND(L107,2)*ROUND(G107,3),2)</f>
      </c>
      <c s="36" t="s">
        <v>53</v>
      </c>
      <c>
        <f>(M107*21)/100</f>
      </c>
      <c t="s">
        <v>27</v>
      </c>
    </row>
    <row r="108" spans="1:5" ht="38.25">
      <c r="A108" s="35" t="s">
        <v>54</v>
      </c>
      <c r="E108" s="39" t="s">
        <v>1457</v>
      </c>
    </row>
    <row r="109" spans="1:5" ht="51">
      <c r="A109" s="35" t="s">
        <v>55</v>
      </c>
      <c r="E109" s="40" t="s">
        <v>1458</v>
      </c>
    </row>
    <row r="110" spans="1:5" ht="408">
      <c r="A110" t="s">
        <v>56</v>
      </c>
      <c r="E110" s="39" t="s">
        <v>1459</v>
      </c>
    </row>
    <row r="111" spans="1:16" ht="12.75">
      <c r="A111" t="s">
        <v>49</v>
      </c>
      <c s="34" t="s">
        <v>145</v>
      </c>
      <c s="34" t="s">
        <v>1460</v>
      </c>
      <c s="35" t="s">
        <v>5</v>
      </c>
      <c s="6" t="s">
        <v>1461</v>
      </c>
      <c s="36" t="s">
        <v>60</v>
      </c>
      <c s="37">
        <v>70</v>
      </c>
      <c s="36">
        <v>0</v>
      </c>
      <c s="36">
        <f>ROUND(G111*H111,6)</f>
      </c>
      <c r="L111" s="38">
        <v>0</v>
      </c>
      <c s="32">
        <f>ROUND(ROUND(L111,2)*ROUND(G111,3),2)</f>
      </c>
      <c s="36" t="s">
        <v>53</v>
      </c>
      <c>
        <f>(M111*21)/100</f>
      </c>
      <c t="s">
        <v>27</v>
      </c>
    </row>
    <row r="112" spans="1:5" ht="12.75">
      <c r="A112" s="35" t="s">
        <v>54</v>
      </c>
      <c r="E112" s="39" t="s">
        <v>1462</v>
      </c>
    </row>
    <row r="113" spans="1:5" ht="51">
      <c r="A113" s="35" t="s">
        <v>55</v>
      </c>
      <c r="E113" s="40" t="s">
        <v>1463</v>
      </c>
    </row>
    <row r="114" spans="1:5" ht="38.25">
      <c r="A114" t="s">
        <v>56</v>
      </c>
      <c r="E114" s="39" t="s">
        <v>1464</v>
      </c>
    </row>
    <row r="115" spans="1:16" ht="12.75">
      <c r="A115" t="s">
        <v>49</v>
      </c>
      <c s="34" t="s">
        <v>149</v>
      </c>
      <c s="34" t="s">
        <v>1465</v>
      </c>
      <c s="35" t="s">
        <v>5</v>
      </c>
      <c s="6" t="s">
        <v>1466</v>
      </c>
      <c s="36" t="s">
        <v>60</v>
      </c>
      <c s="37">
        <v>0.036</v>
      </c>
      <c s="36">
        <v>0</v>
      </c>
      <c s="36">
        <f>ROUND(G115*H115,6)</f>
      </c>
      <c r="L115" s="38">
        <v>0</v>
      </c>
      <c s="32">
        <f>ROUND(ROUND(L115,2)*ROUND(G115,3),2)</f>
      </c>
      <c s="36" t="s">
        <v>53</v>
      </c>
      <c>
        <f>(M115*21)/100</f>
      </c>
      <c t="s">
        <v>27</v>
      </c>
    </row>
    <row r="116" spans="1:5" ht="25.5">
      <c r="A116" s="35" t="s">
        <v>54</v>
      </c>
      <c r="E116" s="39" t="s">
        <v>1467</v>
      </c>
    </row>
    <row r="117" spans="1:5" ht="51">
      <c r="A117" s="35" t="s">
        <v>55</v>
      </c>
      <c r="E117" s="40" t="s">
        <v>1468</v>
      </c>
    </row>
    <row r="118" spans="1:5" ht="38.25">
      <c r="A118" t="s">
        <v>56</v>
      </c>
      <c r="E118" s="39" t="s">
        <v>1469</v>
      </c>
    </row>
    <row r="119" spans="1:16" ht="12.75">
      <c r="A119" t="s">
        <v>49</v>
      </c>
      <c s="34" t="s">
        <v>153</v>
      </c>
      <c s="34" t="s">
        <v>1470</v>
      </c>
      <c s="35" t="s">
        <v>5</v>
      </c>
      <c s="6" t="s">
        <v>1471</v>
      </c>
      <c s="36" t="s">
        <v>76</v>
      </c>
      <c s="37">
        <v>1</v>
      </c>
      <c s="36">
        <v>0</v>
      </c>
      <c s="36">
        <f>ROUND(G119*H119,6)</f>
      </c>
      <c r="L119" s="38">
        <v>0</v>
      </c>
      <c s="32">
        <f>ROUND(ROUND(L119,2)*ROUND(G119,3),2)</f>
      </c>
      <c s="36" t="s">
        <v>53</v>
      </c>
      <c>
        <f>(M119*21)/100</f>
      </c>
      <c t="s">
        <v>27</v>
      </c>
    </row>
    <row r="120" spans="1:5" ht="12.75">
      <c r="A120" s="35" t="s">
        <v>54</v>
      </c>
      <c r="E120" s="39" t="s">
        <v>1472</v>
      </c>
    </row>
    <row r="121" spans="1:5" ht="51">
      <c r="A121" s="35" t="s">
        <v>55</v>
      </c>
      <c r="E121" s="40" t="s">
        <v>1473</v>
      </c>
    </row>
    <row r="122" spans="1:5" ht="127.5">
      <c r="A122" t="s">
        <v>56</v>
      </c>
      <c r="E122" s="39" t="s">
        <v>1474</v>
      </c>
    </row>
    <row r="123" spans="1:13" ht="12.75">
      <c r="A123" t="s">
        <v>46</v>
      </c>
      <c r="C123" s="31" t="s">
        <v>69</v>
      </c>
      <c r="E123" s="33" t="s">
        <v>1005</v>
      </c>
      <c r="J123" s="32">
        <f>0</f>
      </c>
      <c s="32">
        <f>0</f>
      </c>
      <c s="32">
        <f>0+L124+L128+L132+L136</f>
      </c>
      <c s="32">
        <f>0+M124+M128+M132+M136</f>
      </c>
    </row>
    <row r="124" spans="1:16" ht="12.75">
      <c r="A124" t="s">
        <v>49</v>
      </c>
      <c s="34" t="s">
        <v>158</v>
      </c>
      <c s="34" t="s">
        <v>1341</v>
      </c>
      <c s="35" t="s">
        <v>5</v>
      </c>
      <c s="6" t="s">
        <v>1342</v>
      </c>
      <c s="36" t="s">
        <v>60</v>
      </c>
      <c s="37">
        <v>118</v>
      </c>
      <c s="36">
        <v>0</v>
      </c>
      <c s="36">
        <f>ROUND(G124*H124,6)</f>
      </c>
      <c r="L124" s="38">
        <v>0</v>
      </c>
      <c s="32">
        <f>ROUND(ROUND(L124,2)*ROUND(G124,3),2)</f>
      </c>
      <c s="36" t="s">
        <v>53</v>
      </c>
      <c>
        <f>(M124*21)/100</f>
      </c>
      <c t="s">
        <v>27</v>
      </c>
    </row>
    <row r="125" spans="1:5" ht="12.75">
      <c r="A125" s="35" t="s">
        <v>54</v>
      </c>
      <c r="E125" s="39" t="s">
        <v>1475</v>
      </c>
    </row>
    <row r="126" spans="1:5" ht="51">
      <c r="A126" s="35" t="s">
        <v>55</v>
      </c>
      <c r="E126" s="40" t="s">
        <v>1476</v>
      </c>
    </row>
    <row r="127" spans="1:5" ht="51">
      <c r="A127" t="s">
        <v>56</v>
      </c>
      <c r="E127" s="39" t="s">
        <v>1345</v>
      </c>
    </row>
    <row r="128" spans="1:16" ht="12.75">
      <c r="A128" t="s">
        <v>49</v>
      </c>
      <c s="34" t="s">
        <v>161</v>
      </c>
      <c s="34" t="s">
        <v>1477</v>
      </c>
      <c s="35" t="s">
        <v>5</v>
      </c>
      <c s="6" t="s">
        <v>1478</v>
      </c>
      <c s="36" t="s">
        <v>76</v>
      </c>
      <c s="37">
        <v>627</v>
      </c>
      <c s="36">
        <v>0</v>
      </c>
      <c s="36">
        <f>ROUND(G128*H128,6)</f>
      </c>
      <c r="L128" s="38">
        <v>0</v>
      </c>
      <c s="32">
        <f>ROUND(ROUND(L128,2)*ROUND(G128,3),2)</f>
      </c>
      <c s="36" t="s">
        <v>53</v>
      </c>
      <c>
        <f>(M128*21)/100</f>
      </c>
      <c t="s">
        <v>27</v>
      </c>
    </row>
    <row r="129" spans="1:5" ht="25.5">
      <c r="A129" s="35" t="s">
        <v>54</v>
      </c>
      <c r="E129" s="39" t="s">
        <v>1479</v>
      </c>
    </row>
    <row r="130" spans="1:5" ht="51">
      <c r="A130" s="35" t="s">
        <v>55</v>
      </c>
      <c r="E130" s="40" t="s">
        <v>1480</v>
      </c>
    </row>
    <row r="131" spans="1:5" ht="153">
      <c r="A131" t="s">
        <v>56</v>
      </c>
      <c r="E131" s="39" t="s">
        <v>1481</v>
      </c>
    </row>
    <row r="132" spans="1:16" ht="25.5">
      <c r="A132" t="s">
        <v>49</v>
      </c>
      <c s="34" t="s">
        <v>164</v>
      </c>
      <c s="34" t="s">
        <v>1482</v>
      </c>
      <c s="35" t="s">
        <v>5</v>
      </c>
      <c s="6" t="s">
        <v>1483</v>
      </c>
      <c s="36" t="s">
        <v>76</v>
      </c>
      <c s="37">
        <v>1.98</v>
      </c>
      <c s="36">
        <v>0</v>
      </c>
      <c s="36">
        <f>ROUND(G132*H132,6)</f>
      </c>
      <c r="L132" s="38">
        <v>0</v>
      </c>
      <c s="32">
        <f>ROUND(ROUND(L132,2)*ROUND(G132,3),2)</f>
      </c>
      <c s="36" t="s">
        <v>53</v>
      </c>
      <c>
        <f>(M132*21)/100</f>
      </c>
      <c t="s">
        <v>27</v>
      </c>
    </row>
    <row r="133" spans="1:5" ht="38.25">
      <c r="A133" s="35" t="s">
        <v>54</v>
      </c>
      <c r="E133" s="39" t="s">
        <v>1484</v>
      </c>
    </row>
    <row r="134" spans="1:5" ht="51">
      <c r="A134" s="35" t="s">
        <v>55</v>
      </c>
      <c r="E134" s="40" t="s">
        <v>1485</v>
      </c>
    </row>
    <row r="135" spans="1:5" ht="153">
      <c r="A135" t="s">
        <v>56</v>
      </c>
      <c r="E135" s="39" t="s">
        <v>1481</v>
      </c>
    </row>
    <row r="136" spans="1:16" ht="12.75">
      <c r="A136" t="s">
        <v>49</v>
      </c>
      <c s="34" t="s">
        <v>167</v>
      </c>
      <c s="34" t="s">
        <v>1486</v>
      </c>
      <c s="35" t="s">
        <v>5</v>
      </c>
      <c s="6" t="s">
        <v>1487</v>
      </c>
      <c s="36" t="s">
        <v>76</v>
      </c>
      <c s="37">
        <v>5.28</v>
      </c>
      <c s="36">
        <v>0</v>
      </c>
      <c s="36">
        <f>ROUND(G136*H136,6)</f>
      </c>
      <c r="L136" s="38">
        <v>0</v>
      </c>
      <c s="32">
        <f>ROUND(ROUND(L136,2)*ROUND(G136,3),2)</f>
      </c>
      <c s="36" t="s">
        <v>53</v>
      </c>
      <c>
        <f>(M136*21)/100</f>
      </c>
      <c t="s">
        <v>27</v>
      </c>
    </row>
    <row r="137" spans="1:5" ht="38.25">
      <c r="A137" s="35" t="s">
        <v>54</v>
      </c>
      <c r="E137" s="39" t="s">
        <v>1488</v>
      </c>
    </row>
    <row r="138" spans="1:5" ht="51">
      <c r="A138" s="35" t="s">
        <v>55</v>
      </c>
      <c r="E138" s="40" t="s">
        <v>1489</v>
      </c>
    </row>
    <row r="139" spans="1:5" ht="153">
      <c r="A139" t="s">
        <v>56</v>
      </c>
      <c r="E139" s="39" t="s">
        <v>1481</v>
      </c>
    </row>
    <row r="140" spans="1:13" ht="12.75">
      <c r="A140" t="s">
        <v>46</v>
      </c>
      <c r="C140" s="31" t="s">
        <v>78</v>
      </c>
      <c r="E140" s="33" t="s">
        <v>1048</v>
      </c>
      <c r="J140" s="32">
        <f>0</f>
      </c>
      <c s="32">
        <f>0</f>
      </c>
      <c s="32">
        <f>0+L141+L145+L149</f>
      </c>
      <c s="32">
        <f>0+M141+M145+M149</f>
      </c>
    </row>
    <row r="141" spans="1:16" ht="25.5">
      <c r="A141" t="s">
        <v>49</v>
      </c>
      <c s="34" t="s">
        <v>171</v>
      </c>
      <c s="34" t="s">
        <v>1490</v>
      </c>
      <c s="35" t="s">
        <v>5</v>
      </c>
      <c s="6" t="s">
        <v>1491</v>
      </c>
      <c s="36" t="s">
        <v>76</v>
      </c>
      <c s="37">
        <v>3451.2</v>
      </c>
      <c s="36">
        <v>0</v>
      </c>
      <c s="36">
        <f>ROUND(G141*H141,6)</f>
      </c>
      <c r="L141" s="38">
        <v>0</v>
      </c>
      <c s="32">
        <f>ROUND(ROUND(L141,2)*ROUND(G141,3),2)</f>
      </c>
      <c s="36" t="s">
        <v>53</v>
      </c>
      <c>
        <f>(M141*21)/100</f>
      </c>
      <c t="s">
        <v>27</v>
      </c>
    </row>
    <row r="142" spans="1:5" ht="51">
      <c r="A142" s="35" t="s">
        <v>54</v>
      </c>
      <c r="E142" s="39" t="s">
        <v>1492</v>
      </c>
    </row>
    <row r="143" spans="1:5" ht="51">
      <c r="A143" s="35" t="s">
        <v>55</v>
      </c>
      <c r="E143" s="40" t="s">
        <v>1493</v>
      </c>
    </row>
    <row r="144" spans="1:5" ht="204">
      <c r="A144" t="s">
        <v>56</v>
      </c>
      <c r="E144" s="39" t="s">
        <v>1494</v>
      </c>
    </row>
    <row r="145" spans="1:16" ht="12.75">
      <c r="A145" t="s">
        <v>49</v>
      </c>
      <c s="34" t="s">
        <v>175</v>
      </c>
      <c s="34" t="s">
        <v>1495</v>
      </c>
      <c s="35" t="s">
        <v>5</v>
      </c>
      <c s="6" t="s">
        <v>1496</v>
      </c>
      <c s="36" t="s">
        <v>81</v>
      </c>
      <c s="37">
        <v>8</v>
      </c>
      <c s="36">
        <v>0</v>
      </c>
      <c s="36">
        <f>ROUND(G145*H145,6)</f>
      </c>
      <c r="L145" s="38">
        <v>0</v>
      </c>
      <c s="32">
        <f>ROUND(ROUND(L145,2)*ROUND(G145,3),2)</f>
      </c>
      <c s="36" t="s">
        <v>347</v>
      </c>
      <c>
        <f>(M145*21)/100</f>
      </c>
      <c t="s">
        <v>27</v>
      </c>
    </row>
    <row r="146" spans="1:5" ht="12.75">
      <c r="A146" s="35" t="s">
        <v>54</v>
      </c>
      <c r="E146" s="39" t="s">
        <v>5</v>
      </c>
    </row>
    <row r="147" spans="1:5" ht="51">
      <c r="A147" s="35" t="s">
        <v>55</v>
      </c>
      <c r="E147" s="40" t="s">
        <v>1497</v>
      </c>
    </row>
    <row r="148" spans="1:5" ht="25.5">
      <c r="A148" t="s">
        <v>56</v>
      </c>
      <c r="E148" s="39" t="s">
        <v>1498</v>
      </c>
    </row>
    <row r="149" spans="1:16" ht="12.75">
      <c r="A149" t="s">
        <v>49</v>
      </c>
      <c s="34" t="s">
        <v>179</v>
      </c>
      <c s="34" t="s">
        <v>1499</v>
      </c>
      <c s="35" t="s">
        <v>5</v>
      </c>
      <c s="6" t="s">
        <v>1500</v>
      </c>
      <c s="36" t="s">
        <v>76</v>
      </c>
      <c s="37">
        <v>168</v>
      </c>
      <c s="36">
        <v>0</v>
      </c>
      <c s="36">
        <f>ROUND(G149*H149,6)</f>
      </c>
      <c r="L149" s="38">
        <v>0</v>
      </c>
      <c s="32">
        <f>ROUND(ROUND(L149,2)*ROUND(G149,3),2)</f>
      </c>
      <c s="36" t="s">
        <v>347</v>
      </c>
      <c>
        <f>(M149*21)/100</f>
      </c>
      <c t="s">
        <v>27</v>
      </c>
    </row>
    <row r="150" spans="1:5" ht="12.75">
      <c r="A150" s="35" t="s">
        <v>54</v>
      </c>
      <c r="E150" s="39" t="s">
        <v>5</v>
      </c>
    </row>
    <row r="151" spans="1:5" ht="51">
      <c r="A151" s="35" t="s">
        <v>55</v>
      </c>
      <c r="E151" s="40" t="s">
        <v>1501</v>
      </c>
    </row>
    <row r="152" spans="1:5" ht="25.5">
      <c r="A152" t="s">
        <v>56</v>
      </c>
      <c r="E152" s="39" t="s">
        <v>1502</v>
      </c>
    </row>
    <row r="153" spans="1:13" ht="12.75">
      <c r="A153" t="s">
        <v>46</v>
      </c>
      <c r="C153" s="31" t="s">
        <v>83</v>
      </c>
      <c r="E153" s="33" t="s">
        <v>1239</v>
      </c>
      <c r="J153" s="32">
        <f>0</f>
      </c>
      <c s="32">
        <f>0</f>
      </c>
      <c s="32">
        <f>0+L154+L158</f>
      </c>
      <c s="32">
        <f>0+M154+M158</f>
      </c>
    </row>
    <row r="154" spans="1:16" ht="12.75">
      <c r="A154" t="s">
        <v>49</v>
      </c>
      <c s="34" t="s">
        <v>182</v>
      </c>
      <c s="34" t="s">
        <v>1503</v>
      </c>
      <c s="35" t="s">
        <v>5</v>
      </c>
      <c s="6" t="s">
        <v>1504</v>
      </c>
      <c s="36" t="s">
        <v>67</v>
      </c>
      <c s="37">
        <v>364</v>
      </c>
      <c s="36">
        <v>0</v>
      </c>
      <c s="36">
        <f>ROUND(G154*H154,6)</f>
      </c>
      <c r="L154" s="38">
        <v>0</v>
      </c>
      <c s="32">
        <f>ROUND(ROUND(L154,2)*ROUND(G154,3),2)</f>
      </c>
      <c s="36" t="s">
        <v>53</v>
      </c>
      <c>
        <f>(M154*21)/100</f>
      </c>
      <c t="s">
        <v>27</v>
      </c>
    </row>
    <row r="155" spans="1:5" ht="12.75">
      <c r="A155" s="35" t="s">
        <v>54</v>
      </c>
      <c r="E155" s="39" t="s">
        <v>1505</v>
      </c>
    </row>
    <row r="156" spans="1:5" ht="51">
      <c r="A156" s="35" t="s">
        <v>55</v>
      </c>
      <c r="E156" s="40" t="s">
        <v>1506</v>
      </c>
    </row>
    <row r="157" spans="1:5" ht="255">
      <c r="A157" t="s">
        <v>56</v>
      </c>
      <c r="E157" s="39" t="s">
        <v>1507</v>
      </c>
    </row>
    <row r="158" spans="1:16" ht="12.75">
      <c r="A158" t="s">
        <v>49</v>
      </c>
      <c s="34" t="s">
        <v>186</v>
      </c>
      <c s="34" t="s">
        <v>1508</v>
      </c>
      <c s="35" t="s">
        <v>5</v>
      </c>
      <c s="6" t="s">
        <v>1509</v>
      </c>
      <c s="36" t="s">
        <v>81</v>
      </c>
      <c s="37">
        <v>8</v>
      </c>
      <c s="36">
        <v>0</v>
      </c>
      <c s="36">
        <f>ROUND(G158*H158,6)</f>
      </c>
      <c r="L158" s="38">
        <v>0</v>
      </c>
      <c s="32">
        <f>ROUND(ROUND(L158,2)*ROUND(G158,3),2)</f>
      </c>
      <c s="36" t="s">
        <v>53</v>
      </c>
      <c>
        <f>(M158*21)/100</f>
      </c>
      <c t="s">
        <v>27</v>
      </c>
    </row>
    <row r="159" spans="1:5" ht="12.75">
      <c r="A159" s="35" t="s">
        <v>54</v>
      </c>
      <c r="E159" s="39" t="s">
        <v>1510</v>
      </c>
    </row>
    <row r="160" spans="1:5" ht="51">
      <c r="A160" s="35" t="s">
        <v>55</v>
      </c>
      <c r="E160" s="40" t="s">
        <v>1511</v>
      </c>
    </row>
    <row r="161" spans="1:5" ht="12.75">
      <c r="A161" t="s">
        <v>56</v>
      </c>
      <c r="E161" s="39" t="s">
        <v>1512</v>
      </c>
    </row>
    <row r="162" spans="1:13" ht="12.75">
      <c r="A162" t="s">
        <v>46</v>
      </c>
      <c r="C162" s="31" t="s">
        <v>87</v>
      </c>
      <c r="E162" s="33" t="s">
        <v>922</v>
      </c>
      <c r="J162" s="32">
        <f>0</f>
      </c>
      <c s="32">
        <f>0</f>
      </c>
      <c s="32">
        <f>0+L163+L167+L171+L175+L179+L183+L187+L191</f>
      </c>
      <c s="32">
        <f>0+M163+M167+M171+M175+M179+M183+M187+M191</f>
      </c>
    </row>
    <row r="163" spans="1:16" ht="12.75">
      <c r="A163" t="s">
        <v>49</v>
      </c>
      <c s="34" t="s">
        <v>189</v>
      </c>
      <c s="34" t="s">
        <v>1513</v>
      </c>
      <c s="35" t="s">
        <v>5</v>
      </c>
      <c s="6" t="s">
        <v>1514</v>
      </c>
      <c s="36" t="s">
        <v>60</v>
      </c>
      <c s="37">
        <v>1.167</v>
      </c>
      <c s="36">
        <v>0</v>
      </c>
      <c s="36">
        <f>ROUND(G163*H163,6)</f>
      </c>
      <c r="L163" s="38">
        <v>0</v>
      </c>
      <c s="32">
        <f>ROUND(ROUND(L163,2)*ROUND(G163,3),2)</f>
      </c>
      <c s="36" t="s">
        <v>53</v>
      </c>
      <c>
        <f>(M163*21)/100</f>
      </c>
      <c t="s">
        <v>27</v>
      </c>
    </row>
    <row r="164" spans="1:5" ht="12.75">
      <c r="A164" s="35" t="s">
        <v>54</v>
      </c>
      <c r="E164" s="39" t="s">
        <v>1515</v>
      </c>
    </row>
    <row r="165" spans="1:5" ht="51">
      <c r="A165" s="35" t="s">
        <v>55</v>
      </c>
      <c r="E165" s="40" t="s">
        <v>1516</v>
      </c>
    </row>
    <row r="166" spans="1:5" ht="38.25">
      <c r="A166" t="s">
        <v>56</v>
      </c>
      <c r="E166" s="39" t="s">
        <v>1517</v>
      </c>
    </row>
    <row r="167" spans="1:16" ht="12.75">
      <c r="A167" t="s">
        <v>49</v>
      </c>
      <c s="34" t="s">
        <v>192</v>
      </c>
      <c s="34" t="s">
        <v>1518</v>
      </c>
      <c s="35" t="s">
        <v>5</v>
      </c>
      <c s="6" t="s">
        <v>1519</v>
      </c>
      <c s="36" t="s">
        <v>67</v>
      </c>
      <c s="37">
        <v>74.8</v>
      </c>
      <c s="36">
        <v>0</v>
      </c>
      <c s="36">
        <f>ROUND(G167*H167,6)</f>
      </c>
      <c r="L167" s="38">
        <v>0</v>
      </c>
      <c s="32">
        <f>ROUND(ROUND(L167,2)*ROUND(G167,3),2)</f>
      </c>
      <c s="36" t="s">
        <v>53</v>
      </c>
      <c>
        <f>(M167*21)/100</f>
      </c>
      <c t="s">
        <v>27</v>
      </c>
    </row>
    <row r="168" spans="1:5" ht="12.75">
      <c r="A168" s="35" t="s">
        <v>54</v>
      </c>
      <c r="E168" s="39" t="s">
        <v>1515</v>
      </c>
    </row>
    <row r="169" spans="1:5" ht="51">
      <c r="A169" s="35" t="s">
        <v>55</v>
      </c>
      <c r="E169" s="40" t="s">
        <v>1520</v>
      </c>
    </row>
    <row r="170" spans="1:5" ht="38.25">
      <c r="A170" t="s">
        <v>56</v>
      </c>
      <c r="E170" s="39" t="s">
        <v>1521</v>
      </c>
    </row>
    <row r="171" spans="1:16" ht="12.75">
      <c r="A171" t="s">
        <v>49</v>
      </c>
      <c s="34" t="s">
        <v>195</v>
      </c>
      <c s="34" t="s">
        <v>1522</v>
      </c>
      <c s="35" t="s">
        <v>5</v>
      </c>
      <c s="6" t="s">
        <v>1523</v>
      </c>
      <c s="36" t="s">
        <v>67</v>
      </c>
      <c s="37">
        <v>280</v>
      </c>
      <c s="36">
        <v>0</v>
      </c>
      <c s="36">
        <f>ROUND(G171*H171,6)</f>
      </c>
      <c r="L171" s="38">
        <v>0</v>
      </c>
      <c s="32">
        <f>ROUND(ROUND(L171,2)*ROUND(G171,3),2)</f>
      </c>
      <c s="36" t="s">
        <v>53</v>
      </c>
      <c>
        <f>(M171*21)/100</f>
      </c>
      <c t="s">
        <v>27</v>
      </c>
    </row>
    <row r="172" spans="1:5" ht="12.75">
      <c r="A172" s="35" t="s">
        <v>54</v>
      </c>
      <c r="E172" s="39" t="s">
        <v>5</v>
      </c>
    </row>
    <row r="173" spans="1:5" ht="51">
      <c r="A173" s="35" t="s">
        <v>55</v>
      </c>
      <c r="E173" s="40" t="s">
        <v>1524</v>
      </c>
    </row>
    <row r="174" spans="1:5" ht="191.25">
      <c r="A174" t="s">
        <v>56</v>
      </c>
      <c r="E174" s="39" t="s">
        <v>1525</v>
      </c>
    </row>
    <row r="175" spans="1:16" ht="12.75">
      <c r="A175" t="s">
        <v>49</v>
      </c>
      <c s="34" t="s">
        <v>199</v>
      </c>
      <c s="34" t="s">
        <v>1526</v>
      </c>
      <c s="35" t="s">
        <v>5</v>
      </c>
      <c s="6" t="s">
        <v>1527</v>
      </c>
      <c s="36" t="s">
        <v>60</v>
      </c>
      <c s="37">
        <v>44.56</v>
      </c>
      <c s="36">
        <v>0</v>
      </c>
      <c s="36">
        <f>ROUND(G175*H175,6)</f>
      </c>
      <c r="L175" s="38">
        <v>0</v>
      </c>
      <c s="32">
        <f>ROUND(ROUND(L175,2)*ROUND(G175,3),2)</f>
      </c>
      <c s="36" t="s">
        <v>53</v>
      </c>
      <c>
        <f>(M175*21)/100</f>
      </c>
      <c t="s">
        <v>27</v>
      </c>
    </row>
    <row r="176" spans="1:5" ht="12.75">
      <c r="A176" s="35" t="s">
        <v>54</v>
      </c>
      <c r="E176" s="39" t="s">
        <v>1528</v>
      </c>
    </row>
    <row r="177" spans="1:5" ht="51">
      <c r="A177" s="35" t="s">
        <v>55</v>
      </c>
      <c r="E177" s="40" t="s">
        <v>1529</v>
      </c>
    </row>
    <row r="178" spans="1:5" ht="76.5">
      <c r="A178" t="s">
        <v>56</v>
      </c>
      <c r="E178" s="39" t="s">
        <v>1530</v>
      </c>
    </row>
    <row r="179" spans="1:16" ht="12.75">
      <c r="A179" t="s">
        <v>49</v>
      </c>
      <c s="34" t="s">
        <v>202</v>
      </c>
      <c s="34" t="s">
        <v>1531</v>
      </c>
      <c s="35" t="s">
        <v>5</v>
      </c>
      <c s="6" t="s">
        <v>1532</v>
      </c>
      <c s="36" t="s">
        <v>346</v>
      </c>
      <c s="37">
        <v>17.1</v>
      </c>
      <c s="36">
        <v>0</v>
      </c>
      <c s="36">
        <f>ROUND(G179*H179,6)</f>
      </c>
      <c r="L179" s="38">
        <v>0</v>
      </c>
      <c s="32">
        <f>ROUND(ROUND(L179,2)*ROUND(G179,3),2)</f>
      </c>
      <c s="36" t="s">
        <v>53</v>
      </c>
      <c>
        <f>(M179*21)/100</f>
      </c>
      <c t="s">
        <v>27</v>
      </c>
    </row>
    <row r="180" spans="1:5" ht="12.75">
      <c r="A180" s="35" t="s">
        <v>54</v>
      </c>
      <c r="E180" s="39" t="s">
        <v>5</v>
      </c>
    </row>
    <row r="181" spans="1:5" ht="51">
      <c r="A181" s="35" t="s">
        <v>55</v>
      </c>
      <c r="E181" s="40" t="s">
        <v>1382</v>
      </c>
    </row>
    <row r="182" spans="1:5" ht="76.5">
      <c r="A182" t="s">
        <v>56</v>
      </c>
      <c r="E182" s="39" t="s">
        <v>1530</v>
      </c>
    </row>
    <row r="183" spans="1:16" ht="12.75">
      <c r="A183" t="s">
        <v>49</v>
      </c>
      <c s="34" t="s">
        <v>206</v>
      </c>
      <c s="34" t="s">
        <v>1533</v>
      </c>
      <c s="35" t="s">
        <v>5</v>
      </c>
      <c s="6" t="s">
        <v>1534</v>
      </c>
      <c s="36" t="s">
        <v>67</v>
      </c>
      <c s="37">
        <v>280</v>
      </c>
      <c s="36">
        <v>0</v>
      </c>
      <c s="36">
        <f>ROUND(G183*H183,6)</f>
      </c>
      <c r="L183" s="38">
        <v>0</v>
      </c>
      <c s="32">
        <f>ROUND(ROUND(L183,2)*ROUND(G183,3),2)</f>
      </c>
      <c s="36" t="s">
        <v>347</v>
      </c>
      <c>
        <f>(M183*21)/100</f>
      </c>
      <c t="s">
        <v>27</v>
      </c>
    </row>
    <row r="184" spans="1:5" ht="63.75">
      <c r="A184" s="35" t="s">
        <v>54</v>
      </c>
      <c r="E184" s="39" t="s">
        <v>1535</v>
      </c>
    </row>
    <row r="185" spans="1:5" ht="51">
      <c r="A185" s="35" t="s">
        <v>55</v>
      </c>
      <c r="E185" s="40" t="s">
        <v>1524</v>
      </c>
    </row>
    <row r="186" spans="1:5" ht="255">
      <c r="A186" t="s">
        <v>56</v>
      </c>
      <c r="E186" s="39" t="s">
        <v>1536</v>
      </c>
    </row>
    <row r="187" spans="1:16" ht="25.5">
      <c r="A187" t="s">
        <v>49</v>
      </c>
      <c s="34" t="s">
        <v>209</v>
      </c>
      <c s="34" t="s">
        <v>1537</v>
      </c>
      <c s="35" t="s">
        <v>5</v>
      </c>
      <c s="6" t="s">
        <v>1538</v>
      </c>
      <c s="36" t="s">
        <v>81</v>
      </c>
      <c s="37">
        <v>2</v>
      </c>
      <c s="36">
        <v>0</v>
      </c>
      <c s="36">
        <f>ROUND(G187*H187,6)</f>
      </c>
      <c r="L187" s="38">
        <v>0</v>
      </c>
      <c s="32">
        <f>ROUND(ROUND(L187,2)*ROUND(G187,3),2)</f>
      </c>
      <c s="36" t="s">
        <v>347</v>
      </c>
      <c>
        <f>(M187*21)/100</f>
      </c>
      <c t="s">
        <v>27</v>
      </c>
    </row>
    <row r="188" spans="1:5" ht="12.75">
      <c r="A188" s="35" t="s">
        <v>54</v>
      </c>
      <c r="E188" s="39" t="s">
        <v>5</v>
      </c>
    </row>
    <row r="189" spans="1:5" ht="51">
      <c r="A189" s="35" t="s">
        <v>55</v>
      </c>
      <c r="E189" s="40" t="s">
        <v>1052</v>
      </c>
    </row>
    <row r="190" spans="1:5" ht="178.5">
      <c r="A190" t="s">
        <v>56</v>
      </c>
      <c r="E190" s="39" t="s">
        <v>1539</v>
      </c>
    </row>
    <row r="191" spans="1:16" ht="12.75">
      <c r="A191" t="s">
        <v>49</v>
      </c>
      <c s="34" t="s">
        <v>213</v>
      </c>
      <c s="34" t="s">
        <v>1540</v>
      </c>
      <c s="35" t="s">
        <v>5</v>
      </c>
      <c s="6" t="s">
        <v>1541</v>
      </c>
      <c s="36" t="s">
        <v>81</v>
      </c>
      <c s="37">
        <v>2</v>
      </c>
      <c s="36">
        <v>0</v>
      </c>
      <c s="36">
        <f>ROUND(G191*H191,6)</f>
      </c>
      <c r="L191" s="38">
        <v>0</v>
      </c>
      <c s="32">
        <f>ROUND(ROUND(L191,2)*ROUND(G191,3),2)</f>
      </c>
      <c s="36" t="s">
        <v>347</v>
      </c>
      <c>
        <f>(M191*21)/100</f>
      </c>
      <c t="s">
        <v>27</v>
      </c>
    </row>
    <row r="192" spans="1:5" ht="12.75">
      <c r="A192" s="35" t="s">
        <v>54</v>
      </c>
      <c r="E192" s="39" t="s">
        <v>5</v>
      </c>
    </row>
    <row r="193" spans="1:5" ht="51">
      <c r="A193" s="35" t="s">
        <v>55</v>
      </c>
      <c r="E193" s="40" t="s">
        <v>1052</v>
      </c>
    </row>
    <row r="194" spans="1:5" ht="89.25">
      <c r="A194" t="s">
        <v>56</v>
      </c>
      <c r="E194" s="39" t="s">
        <v>1542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1367</v>
      </c>
      <c s="41">
        <f>Rekapitulace!C27</f>
      </c>
      <c s="20" t="s">
        <v>0</v>
      </c>
      <c t="s">
        <v>23</v>
      </c>
      <c t="s">
        <v>27</v>
      </c>
    </row>
    <row r="4" spans="1:16" ht="32" customHeight="1">
      <c r="A4" s="24" t="s">
        <v>20</v>
      </c>
      <c s="25" t="s">
        <v>28</v>
      </c>
      <c s="27" t="s">
        <v>1367</v>
      </c>
      <c r="E4" s="26" t="s">
        <v>1368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COUNTIFS(L8:L15,"=0",A8:A15,"P")+COUNTIFS(L8:L15,"",A8:A15,"P")+SUM(Q8:Q15)</f>
      </c>
    </row>
    <row r="8" spans="1:13" ht="12.75">
      <c r="A8" t="s">
        <v>44</v>
      </c>
      <c r="C8" s="28" t="s">
        <v>1545</v>
      </c>
      <c r="E8" s="30" t="s">
        <v>1544</v>
      </c>
      <c r="J8" s="29">
        <f>0+J9+J14</f>
      </c>
      <c s="29">
        <f>0+K9+K14</f>
      </c>
      <c s="29">
        <f>0+L9+L14</f>
      </c>
      <c s="29">
        <f>0+M9+M14</f>
      </c>
    </row>
    <row r="9" spans="1:13" ht="12.75">
      <c r="A9" t="s">
        <v>46</v>
      </c>
      <c r="C9" s="31" t="s">
        <v>27</v>
      </c>
      <c r="E9" s="33" t="s">
        <v>1155</v>
      </c>
      <c r="J9" s="32">
        <f>0</f>
      </c>
      <c s="32">
        <f>0</f>
      </c>
      <c s="32">
        <f>0+L10</f>
      </c>
      <c s="32">
        <f>0+M10</f>
      </c>
    </row>
    <row r="10" spans="1:16" ht="12.75">
      <c r="A10" t="s">
        <v>49</v>
      </c>
      <c s="34" t="s">
        <v>4</v>
      </c>
      <c s="34" t="s">
        <v>1546</v>
      </c>
      <c s="35" t="s">
        <v>5</v>
      </c>
      <c s="6" t="s">
        <v>1547</v>
      </c>
      <c s="36" t="s">
        <v>60</v>
      </c>
      <c s="37">
        <v>0.105</v>
      </c>
      <c s="36">
        <v>0</v>
      </c>
      <c s="36">
        <f>ROUND(G10*H10,6)</f>
      </c>
      <c r="L10" s="38">
        <v>0</v>
      </c>
      <c s="32">
        <f>ROUND(ROUND(L10,2)*ROUND(G10,3),2)</f>
      </c>
      <c s="36" t="s">
        <v>53</v>
      </c>
      <c>
        <f>(M10*21)/100</f>
      </c>
      <c t="s">
        <v>27</v>
      </c>
    </row>
    <row r="11" spans="1:5" ht="12.75">
      <c r="A11" s="35" t="s">
        <v>54</v>
      </c>
      <c r="E11" s="39" t="s">
        <v>5</v>
      </c>
    </row>
    <row r="12" spans="1:5" ht="51">
      <c r="A12" s="35" t="s">
        <v>55</v>
      </c>
      <c r="E12" s="40" t="s">
        <v>1548</v>
      </c>
    </row>
    <row r="13" spans="1:5" ht="395.25">
      <c r="A13" t="s">
        <v>56</v>
      </c>
      <c r="E13" s="39" t="s">
        <v>1418</v>
      </c>
    </row>
    <row r="14" spans="1:13" ht="12.75">
      <c r="A14" t="s">
        <v>46</v>
      </c>
      <c r="C14" s="31" t="s">
        <v>87</v>
      </c>
      <c r="E14" s="33" t="s">
        <v>922</v>
      </c>
      <c r="J14" s="32">
        <f>0</f>
      </c>
      <c s="32">
        <f>0</f>
      </c>
      <c s="32">
        <f>0+L15</f>
      </c>
      <c s="32">
        <f>0+M15</f>
      </c>
    </row>
    <row r="15" spans="1:16" ht="12.75">
      <c r="A15" t="s">
        <v>49</v>
      </c>
      <c s="34" t="s">
        <v>27</v>
      </c>
      <c s="34" t="s">
        <v>1540</v>
      </c>
      <c s="35" t="s">
        <v>5</v>
      </c>
      <c s="6" t="s">
        <v>1549</v>
      </c>
      <c s="36" t="s">
        <v>81</v>
      </c>
      <c s="37">
        <v>8</v>
      </c>
      <c s="36">
        <v>0</v>
      </c>
      <c s="36">
        <f>ROUND(G15*H15,6)</f>
      </c>
      <c r="L15" s="38">
        <v>0</v>
      </c>
      <c s="32">
        <f>ROUND(ROUND(L15,2)*ROUND(G15,3),2)</f>
      </c>
      <c s="36" t="s">
        <v>347</v>
      </c>
      <c>
        <f>(M15*21)/100</f>
      </c>
      <c t="s">
        <v>27</v>
      </c>
    </row>
    <row r="16" spans="1:5" ht="38.25">
      <c r="A16" s="35" t="s">
        <v>54</v>
      </c>
      <c r="E16" s="39" t="s">
        <v>1550</v>
      </c>
    </row>
    <row r="17" spans="1:5" ht="51">
      <c r="A17" s="35" t="s">
        <v>55</v>
      </c>
      <c r="E17" s="40" t="s">
        <v>1511</v>
      </c>
    </row>
    <row r="18" spans="1:5" ht="89.25">
      <c r="A18" t="s">
        <v>56</v>
      </c>
      <c r="E18" s="39" t="s">
        <v>1542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1367</v>
      </c>
      <c s="41">
        <f>Rekapitulace!C27</f>
      </c>
      <c s="20" t="s">
        <v>0</v>
      </c>
      <c t="s">
        <v>23</v>
      </c>
      <c t="s">
        <v>27</v>
      </c>
    </row>
    <row r="4" spans="1:16" ht="32" customHeight="1">
      <c r="A4" s="24" t="s">
        <v>20</v>
      </c>
      <c s="25" t="s">
        <v>28</v>
      </c>
      <c s="27" t="s">
        <v>1367</v>
      </c>
      <c r="E4" s="26" t="s">
        <v>1368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COUNTIFS(L8:L179,"=0",A8:A179,"P")+COUNTIFS(L8:L179,"",A8:A179,"P")+SUM(Q8:Q179)</f>
      </c>
    </row>
    <row r="8" spans="1:13" ht="12.75">
      <c r="A8" t="s">
        <v>44</v>
      </c>
      <c r="C8" s="28" t="s">
        <v>1553</v>
      </c>
      <c r="E8" s="30" t="s">
        <v>1552</v>
      </c>
      <c r="J8" s="29">
        <f>0+J9+J18+J31+J64+J73+J86+J107+J124+J137+J146</f>
      </c>
      <c s="29">
        <f>0+K9+K18+K31+K64+K73+K86+K107+K124+K137+K146</f>
      </c>
      <c s="29">
        <f>0+L9+L18+L31+L64+L73+L86+L107+L124+L137+L146</f>
      </c>
      <c s="29">
        <f>0+M9+M18+M31+M64+M73+M86+M107+M124+M137+M146</f>
      </c>
    </row>
    <row r="9" spans="1:13" ht="12.75">
      <c r="A9" t="s">
        <v>46</v>
      </c>
      <c r="C9" s="31" t="s">
        <v>965</v>
      </c>
      <c r="E9" s="33" t="s">
        <v>966</v>
      </c>
      <c r="J9" s="32">
        <f>0</f>
      </c>
      <c s="32">
        <f>0</f>
      </c>
      <c s="32">
        <f>0+L10+L14</f>
      </c>
      <c s="32">
        <f>0+M10+M14</f>
      </c>
    </row>
    <row r="10" spans="1:16" ht="12.75">
      <c r="A10" t="s">
        <v>49</v>
      </c>
      <c s="34" t="s">
        <v>4</v>
      </c>
      <c s="34" t="s">
        <v>1372</v>
      </c>
      <c s="35" t="s">
        <v>5</v>
      </c>
      <c s="6" t="s">
        <v>1373</v>
      </c>
      <c s="36" t="s">
        <v>1554</v>
      </c>
      <c s="37">
        <v>1</v>
      </c>
      <c s="36">
        <v>0</v>
      </c>
      <c s="36">
        <f>ROUND(G10*H10,6)</f>
      </c>
      <c r="L10" s="38">
        <v>0</v>
      </c>
      <c s="32">
        <f>ROUND(ROUND(L10,2)*ROUND(G10,3),2)</f>
      </c>
      <c s="36" t="s">
        <v>347</v>
      </c>
      <c>
        <f>(M10*21)/100</f>
      </c>
      <c t="s">
        <v>27</v>
      </c>
    </row>
    <row r="11" spans="1:5" ht="12.75">
      <c r="A11" s="35" t="s">
        <v>54</v>
      </c>
      <c r="E11" s="39" t="s">
        <v>1555</v>
      </c>
    </row>
    <row r="12" spans="1:5" ht="51">
      <c r="A12" s="35" t="s">
        <v>55</v>
      </c>
      <c r="E12" s="40" t="s">
        <v>970</v>
      </c>
    </row>
    <row r="13" spans="1:5" ht="12.75">
      <c r="A13" t="s">
        <v>56</v>
      </c>
      <c r="E13" s="39" t="s">
        <v>57</v>
      </c>
    </row>
    <row r="14" spans="1:16" ht="12.75">
      <c r="A14" t="s">
        <v>49</v>
      </c>
      <c s="34" t="s">
        <v>27</v>
      </c>
      <c s="34" t="s">
        <v>971</v>
      </c>
      <c s="35" t="s">
        <v>5</v>
      </c>
      <c s="6" t="s">
        <v>1375</v>
      </c>
      <c s="36" t="s">
        <v>792</v>
      </c>
      <c s="37">
        <v>1</v>
      </c>
      <c s="36">
        <v>0</v>
      </c>
      <c s="36">
        <f>ROUND(G14*H14,6)</f>
      </c>
      <c r="L14" s="38">
        <v>0</v>
      </c>
      <c s="32">
        <f>ROUND(ROUND(L14,2)*ROUND(G14,3),2)</f>
      </c>
      <c s="36" t="s">
        <v>347</v>
      </c>
      <c>
        <f>(M14*21)/100</f>
      </c>
      <c t="s">
        <v>27</v>
      </c>
    </row>
    <row r="15" spans="1:5" ht="12.75">
      <c r="A15" s="35" t="s">
        <v>54</v>
      </c>
      <c r="E15" s="39" t="s">
        <v>1376</v>
      </c>
    </row>
    <row r="16" spans="1:5" ht="51">
      <c r="A16" s="35" t="s">
        <v>55</v>
      </c>
      <c r="E16" s="40" t="s">
        <v>982</v>
      </c>
    </row>
    <row r="17" spans="1:5" ht="12.75">
      <c r="A17" t="s">
        <v>56</v>
      </c>
      <c r="E17" s="39" t="s">
        <v>57</v>
      </c>
    </row>
    <row r="18" spans="1:13" ht="12.75">
      <c r="A18" t="s">
        <v>46</v>
      </c>
      <c r="C18" s="31" t="s">
        <v>909</v>
      </c>
      <c r="E18" s="33" t="s">
        <v>910</v>
      </c>
      <c r="J18" s="32">
        <f>0</f>
      </c>
      <c s="32">
        <f>0</f>
      </c>
      <c s="32">
        <f>0+L19+L23+L27</f>
      </c>
      <c s="32">
        <f>0+M19+M23+M27</f>
      </c>
    </row>
    <row r="19" spans="1:16" ht="38.25">
      <c r="A19" t="s">
        <v>49</v>
      </c>
      <c s="34" t="s">
        <v>26</v>
      </c>
      <c s="34" t="s">
        <v>911</v>
      </c>
      <c s="35" t="s">
        <v>912</v>
      </c>
      <c s="6" t="s">
        <v>913</v>
      </c>
      <c s="36" t="s">
        <v>346</v>
      </c>
      <c s="37">
        <v>1493.1</v>
      </c>
      <c s="36">
        <v>0</v>
      </c>
      <c s="36">
        <f>ROUND(G19*H19,6)</f>
      </c>
      <c r="L19" s="38">
        <v>0</v>
      </c>
      <c s="32">
        <f>ROUND(ROUND(L19,2)*ROUND(G19,3),2)</f>
      </c>
      <c s="36" t="s">
        <v>347</v>
      </c>
      <c>
        <f>(M19*21)/100</f>
      </c>
      <c t="s">
        <v>27</v>
      </c>
    </row>
    <row r="20" spans="1:5" ht="38.25">
      <c r="A20" s="35" t="s">
        <v>54</v>
      </c>
      <c r="E20" s="39" t="s">
        <v>1377</v>
      </c>
    </row>
    <row r="21" spans="1:5" ht="51">
      <c r="A21" s="35" t="s">
        <v>55</v>
      </c>
      <c r="E21" s="40" t="s">
        <v>1556</v>
      </c>
    </row>
    <row r="22" spans="1:5" ht="140.25">
      <c r="A22" t="s">
        <v>56</v>
      </c>
      <c r="E22" s="39" t="s">
        <v>349</v>
      </c>
    </row>
    <row r="23" spans="1:16" ht="38.25">
      <c r="A23" t="s">
        <v>49</v>
      </c>
      <c s="34" t="s">
        <v>64</v>
      </c>
      <c s="34" t="s">
        <v>351</v>
      </c>
      <c s="35" t="s">
        <v>352</v>
      </c>
      <c s="6" t="s">
        <v>353</v>
      </c>
      <c s="36" t="s">
        <v>346</v>
      </c>
      <c s="37">
        <v>169.776</v>
      </c>
      <c s="36">
        <v>0</v>
      </c>
      <c s="36">
        <f>ROUND(G23*H23,6)</f>
      </c>
      <c r="L23" s="38">
        <v>0</v>
      </c>
      <c s="32">
        <f>ROUND(ROUND(L23,2)*ROUND(G23,3),2)</f>
      </c>
      <c s="36" t="s">
        <v>347</v>
      </c>
      <c>
        <f>(M23*21)/100</f>
      </c>
      <c t="s">
        <v>27</v>
      </c>
    </row>
    <row r="24" spans="1:5" ht="63.75">
      <c r="A24" s="35" t="s">
        <v>54</v>
      </c>
      <c r="E24" s="39" t="s">
        <v>1557</v>
      </c>
    </row>
    <row r="25" spans="1:5" ht="63.75">
      <c r="A25" s="35" t="s">
        <v>55</v>
      </c>
      <c r="E25" s="40" t="s">
        <v>1558</v>
      </c>
    </row>
    <row r="26" spans="1:5" ht="140.25">
      <c r="A26" t="s">
        <v>56</v>
      </c>
      <c r="E26" s="39" t="s">
        <v>349</v>
      </c>
    </row>
    <row r="27" spans="1:16" ht="25.5">
      <c r="A27" t="s">
        <v>49</v>
      </c>
      <c s="34" t="s">
        <v>69</v>
      </c>
      <c s="34" t="s">
        <v>916</v>
      </c>
      <c s="35" t="s">
        <v>917</v>
      </c>
      <c s="6" t="s">
        <v>918</v>
      </c>
      <c s="36" t="s">
        <v>346</v>
      </c>
      <c s="37">
        <v>12.6</v>
      </c>
      <c s="36">
        <v>0</v>
      </c>
      <c s="36">
        <f>ROUND(G27*H27,6)</f>
      </c>
      <c r="L27" s="38">
        <v>0</v>
      </c>
      <c s="32">
        <f>ROUND(ROUND(L27,2)*ROUND(G27,3),2)</f>
      </c>
      <c s="36" t="s">
        <v>347</v>
      </c>
      <c>
        <f>(M27*21)/100</f>
      </c>
      <c t="s">
        <v>27</v>
      </c>
    </row>
    <row r="28" spans="1:5" ht="38.25">
      <c r="A28" s="35" t="s">
        <v>54</v>
      </c>
      <c r="E28" s="39" t="s">
        <v>1559</v>
      </c>
    </row>
    <row r="29" spans="1:5" ht="51">
      <c r="A29" s="35" t="s">
        <v>55</v>
      </c>
      <c r="E29" s="40" t="s">
        <v>1560</v>
      </c>
    </row>
    <row r="30" spans="1:5" ht="127.5">
      <c r="A30" t="s">
        <v>56</v>
      </c>
      <c r="E30" s="39" t="s">
        <v>921</v>
      </c>
    </row>
    <row r="31" spans="1:13" ht="12.75">
      <c r="A31" t="s">
        <v>46</v>
      </c>
      <c r="C31" s="31" t="s">
        <v>4</v>
      </c>
      <c r="E31" s="33" t="s">
        <v>1114</v>
      </c>
      <c r="J31" s="32">
        <f>0</f>
      </c>
      <c s="32">
        <f>0</f>
      </c>
      <c s="32">
        <f>0+L32+L36+L40+L44+L48+L52+L56+L60</f>
      </c>
      <c s="32">
        <f>0+M32+M36+M40+M44+M48+M52+M56+M60</f>
      </c>
    </row>
    <row r="32" spans="1:16" ht="12.75">
      <c r="A32" t="s">
        <v>49</v>
      </c>
      <c s="34" t="s">
        <v>73</v>
      </c>
      <c s="34" t="s">
        <v>1383</v>
      </c>
      <c s="35" t="s">
        <v>5</v>
      </c>
      <c s="6" t="s">
        <v>1384</v>
      </c>
      <c s="36" t="s">
        <v>60</v>
      </c>
      <c s="37">
        <v>38.4</v>
      </c>
      <c s="36">
        <v>0</v>
      </c>
      <c s="36">
        <f>ROUND(G32*H32,6)</f>
      </c>
      <c r="L32" s="38">
        <v>0</v>
      </c>
      <c s="32">
        <f>ROUND(ROUND(L32,2)*ROUND(G32,3),2)</f>
      </c>
      <c s="36" t="s">
        <v>53</v>
      </c>
      <c>
        <f>(M32*21)/100</f>
      </c>
      <c t="s">
        <v>27</v>
      </c>
    </row>
    <row r="33" spans="1:5" ht="12.75">
      <c r="A33" s="35" t="s">
        <v>54</v>
      </c>
      <c r="E33" s="39" t="s">
        <v>5</v>
      </c>
    </row>
    <row r="34" spans="1:5" ht="51">
      <c r="A34" s="35" t="s">
        <v>55</v>
      </c>
      <c r="E34" s="40" t="s">
        <v>1561</v>
      </c>
    </row>
    <row r="35" spans="1:5" ht="63.75">
      <c r="A35" t="s">
        <v>56</v>
      </c>
      <c r="E35" s="39" t="s">
        <v>1317</v>
      </c>
    </row>
    <row r="36" spans="1:16" ht="12.75">
      <c r="A36" t="s">
        <v>49</v>
      </c>
      <c s="34" t="s">
        <v>78</v>
      </c>
      <c s="34" t="s">
        <v>1386</v>
      </c>
      <c s="35" t="s">
        <v>5</v>
      </c>
      <c s="6" t="s">
        <v>1387</v>
      </c>
      <c s="36" t="s">
        <v>67</v>
      </c>
      <c s="37">
        <v>500</v>
      </c>
      <c s="36">
        <v>0</v>
      </c>
      <c s="36">
        <f>ROUND(G36*H36,6)</f>
      </c>
      <c r="L36" s="38">
        <v>0</v>
      </c>
      <c s="32">
        <f>ROUND(ROUND(L36,2)*ROUND(G36,3),2)</f>
      </c>
      <c s="36" t="s">
        <v>53</v>
      </c>
      <c>
        <f>(M36*21)/100</f>
      </c>
      <c t="s">
        <v>27</v>
      </c>
    </row>
    <row r="37" spans="1:5" ht="12.75">
      <c r="A37" s="35" t="s">
        <v>54</v>
      </c>
      <c r="E37" s="39" t="s">
        <v>5</v>
      </c>
    </row>
    <row r="38" spans="1:5" ht="51">
      <c r="A38" s="35" t="s">
        <v>55</v>
      </c>
      <c r="E38" s="40" t="s">
        <v>1562</v>
      </c>
    </row>
    <row r="39" spans="1:5" ht="63.75">
      <c r="A39" t="s">
        <v>56</v>
      </c>
      <c r="E39" s="39" t="s">
        <v>1317</v>
      </c>
    </row>
    <row r="40" spans="1:16" ht="12.75">
      <c r="A40" t="s">
        <v>49</v>
      </c>
      <c s="34" t="s">
        <v>83</v>
      </c>
      <c s="34" t="s">
        <v>1124</v>
      </c>
      <c s="35" t="s">
        <v>5</v>
      </c>
      <c s="6" t="s">
        <v>1125</v>
      </c>
      <c s="36" t="s">
        <v>60</v>
      </c>
      <c s="37">
        <v>711</v>
      </c>
      <c s="36">
        <v>0</v>
      </c>
      <c s="36">
        <f>ROUND(G40*H40,6)</f>
      </c>
      <c r="L40" s="38">
        <v>0</v>
      </c>
      <c s="32">
        <f>ROUND(ROUND(L40,2)*ROUND(G40,3),2)</f>
      </c>
      <c s="36" t="s">
        <v>53</v>
      </c>
      <c>
        <f>(M40*21)/100</f>
      </c>
      <c t="s">
        <v>27</v>
      </c>
    </row>
    <row r="41" spans="1:5" ht="12.75">
      <c r="A41" s="35" t="s">
        <v>54</v>
      </c>
      <c r="E41" s="39" t="s">
        <v>1008</v>
      </c>
    </row>
    <row r="42" spans="1:5" ht="51">
      <c r="A42" s="35" t="s">
        <v>55</v>
      </c>
      <c r="E42" s="40" t="s">
        <v>1563</v>
      </c>
    </row>
    <row r="43" spans="1:5" ht="382.5">
      <c r="A43" t="s">
        <v>56</v>
      </c>
      <c r="E43" s="39" t="s">
        <v>1128</v>
      </c>
    </row>
    <row r="44" spans="1:16" ht="12.75">
      <c r="A44" t="s">
        <v>49</v>
      </c>
      <c s="34" t="s">
        <v>87</v>
      </c>
      <c s="34" t="s">
        <v>1390</v>
      </c>
      <c s="35" t="s">
        <v>5</v>
      </c>
      <c s="6" t="s">
        <v>1391</v>
      </c>
      <c s="36" t="s">
        <v>60</v>
      </c>
      <c s="37">
        <v>140</v>
      </c>
      <c s="36">
        <v>0</v>
      </c>
      <c s="36">
        <f>ROUND(G44*H44,6)</f>
      </c>
      <c r="L44" s="38">
        <v>0</v>
      </c>
      <c s="32">
        <f>ROUND(ROUND(L44,2)*ROUND(G44,3),2)</f>
      </c>
      <c s="36" t="s">
        <v>53</v>
      </c>
      <c>
        <f>(M44*21)/100</f>
      </c>
      <c t="s">
        <v>27</v>
      </c>
    </row>
    <row r="45" spans="1:5" ht="12.75">
      <c r="A45" s="35" t="s">
        <v>54</v>
      </c>
      <c r="E45" s="39" t="s">
        <v>1564</v>
      </c>
    </row>
    <row r="46" spans="1:5" ht="51">
      <c r="A46" s="35" t="s">
        <v>55</v>
      </c>
      <c r="E46" s="40" t="s">
        <v>1565</v>
      </c>
    </row>
    <row r="47" spans="1:5" ht="242.25">
      <c r="A47" t="s">
        <v>56</v>
      </c>
      <c r="E47" s="39" t="s">
        <v>1394</v>
      </c>
    </row>
    <row r="48" spans="1:16" ht="12.75">
      <c r="A48" t="s">
        <v>49</v>
      </c>
      <c s="34" t="s">
        <v>91</v>
      </c>
      <c s="34" t="s">
        <v>1150</v>
      </c>
      <c s="35" t="s">
        <v>5</v>
      </c>
      <c s="6" t="s">
        <v>1151</v>
      </c>
      <c s="36" t="s">
        <v>76</v>
      </c>
      <c s="37">
        <v>420</v>
      </c>
      <c s="36">
        <v>0</v>
      </c>
      <c s="36">
        <f>ROUND(G48*H48,6)</f>
      </c>
      <c r="L48" s="38">
        <v>0</v>
      </c>
      <c s="32">
        <f>ROUND(ROUND(L48,2)*ROUND(G48,3),2)</f>
      </c>
      <c s="36" t="s">
        <v>53</v>
      </c>
      <c>
        <f>(M48*21)/100</f>
      </c>
      <c t="s">
        <v>27</v>
      </c>
    </row>
    <row r="49" spans="1:5" ht="12.75">
      <c r="A49" s="35" t="s">
        <v>54</v>
      </c>
      <c r="E49" s="39" t="s">
        <v>1566</v>
      </c>
    </row>
    <row r="50" spans="1:5" ht="51">
      <c r="A50" s="35" t="s">
        <v>55</v>
      </c>
      <c r="E50" s="40" t="s">
        <v>1567</v>
      </c>
    </row>
    <row r="51" spans="1:5" ht="38.25">
      <c r="A51" t="s">
        <v>56</v>
      </c>
      <c r="E51" s="39" t="s">
        <v>1154</v>
      </c>
    </row>
    <row r="52" spans="1:16" ht="12.75">
      <c r="A52" t="s">
        <v>49</v>
      </c>
      <c s="34" t="s">
        <v>94</v>
      </c>
      <c s="34" t="s">
        <v>1397</v>
      </c>
      <c s="35" t="s">
        <v>5</v>
      </c>
      <c s="6" t="s">
        <v>1398</v>
      </c>
      <c s="36" t="s">
        <v>76</v>
      </c>
      <c s="37">
        <v>160</v>
      </c>
      <c s="36">
        <v>0</v>
      </c>
      <c s="36">
        <f>ROUND(G52*H52,6)</f>
      </c>
      <c r="L52" s="38">
        <v>0</v>
      </c>
      <c s="32">
        <f>ROUND(ROUND(L52,2)*ROUND(G52,3),2)</f>
      </c>
      <c s="36" t="s">
        <v>53</v>
      </c>
      <c>
        <f>(M52*21)/100</f>
      </c>
      <c t="s">
        <v>27</v>
      </c>
    </row>
    <row r="53" spans="1:5" ht="12.75">
      <c r="A53" s="35" t="s">
        <v>54</v>
      </c>
      <c r="E53" s="39" t="s">
        <v>1568</v>
      </c>
    </row>
    <row r="54" spans="1:5" ht="51">
      <c r="A54" s="35" t="s">
        <v>55</v>
      </c>
      <c r="E54" s="40" t="s">
        <v>1569</v>
      </c>
    </row>
    <row r="55" spans="1:5" ht="38.25">
      <c r="A55" t="s">
        <v>56</v>
      </c>
      <c r="E55" s="39" t="s">
        <v>1401</v>
      </c>
    </row>
    <row r="56" spans="1:16" ht="12.75">
      <c r="A56" t="s">
        <v>49</v>
      </c>
      <c s="34" t="s">
        <v>98</v>
      </c>
      <c s="34" t="s">
        <v>1402</v>
      </c>
      <c s="35" t="s">
        <v>5</v>
      </c>
      <c s="6" t="s">
        <v>1403</v>
      </c>
      <c s="36" t="s">
        <v>60</v>
      </c>
      <c s="37">
        <v>30</v>
      </c>
      <c s="36">
        <v>0</v>
      </c>
      <c s="36">
        <f>ROUND(G56*H56,6)</f>
      </c>
      <c r="L56" s="38">
        <v>0</v>
      </c>
      <c s="32">
        <f>ROUND(ROUND(L56,2)*ROUND(G56,3),2)</f>
      </c>
      <c s="36" t="s">
        <v>53</v>
      </c>
      <c>
        <f>(M56*21)/100</f>
      </c>
      <c t="s">
        <v>27</v>
      </c>
    </row>
    <row r="57" spans="1:5" ht="12.75">
      <c r="A57" s="35" t="s">
        <v>54</v>
      </c>
      <c r="E57" s="39" t="s">
        <v>5</v>
      </c>
    </row>
    <row r="58" spans="1:5" ht="51">
      <c r="A58" s="35" t="s">
        <v>55</v>
      </c>
      <c r="E58" s="40" t="s">
        <v>1404</v>
      </c>
    </row>
    <row r="59" spans="1:5" ht="38.25">
      <c r="A59" t="s">
        <v>56</v>
      </c>
      <c r="E59" s="39" t="s">
        <v>1405</v>
      </c>
    </row>
    <row r="60" spans="1:16" ht="25.5">
      <c r="A60" t="s">
        <v>49</v>
      </c>
      <c s="34" t="s">
        <v>102</v>
      </c>
      <c s="34" t="s">
        <v>1406</v>
      </c>
      <c s="35" t="s">
        <v>5</v>
      </c>
      <c s="6" t="s">
        <v>1407</v>
      </c>
      <c s="36" t="s">
        <v>60</v>
      </c>
      <c s="37">
        <v>422</v>
      </c>
      <c s="36">
        <v>0</v>
      </c>
      <c s="36">
        <f>ROUND(G60*H60,6)</f>
      </c>
      <c r="L60" s="38">
        <v>0</v>
      </c>
      <c s="32">
        <f>ROUND(ROUND(L60,2)*ROUND(G60,3),2)</f>
      </c>
      <c s="36" t="s">
        <v>347</v>
      </c>
      <c>
        <f>(M60*21)/100</f>
      </c>
      <c t="s">
        <v>27</v>
      </c>
    </row>
    <row r="61" spans="1:5" ht="38.25">
      <c r="A61" s="35" t="s">
        <v>54</v>
      </c>
      <c r="E61" s="39" t="s">
        <v>1570</v>
      </c>
    </row>
    <row r="62" spans="1:5" ht="51">
      <c r="A62" s="35" t="s">
        <v>55</v>
      </c>
      <c r="E62" s="40" t="s">
        <v>1571</v>
      </c>
    </row>
    <row r="63" spans="1:5" ht="267.75">
      <c r="A63" t="s">
        <v>56</v>
      </c>
      <c r="E63" s="39" t="s">
        <v>1410</v>
      </c>
    </row>
    <row r="64" spans="1:13" ht="12.75">
      <c r="A64" t="s">
        <v>46</v>
      </c>
      <c r="C64" s="31" t="s">
        <v>27</v>
      </c>
      <c r="E64" s="33" t="s">
        <v>1155</v>
      </c>
      <c r="J64" s="32">
        <f>0</f>
      </c>
      <c s="32">
        <f>0</f>
      </c>
      <c s="32">
        <f>0+L65+L69</f>
      </c>
      <c s="32">
        <f>0+M65+M69</f>
      </c>
    </row>
    <row r="65" spans="1:16" ht="12.75">
      <c r="A65" t="s">
        <v>49</v>
      </c>
      <c s="34" t="s">
        <v>106</v>
      </c>
      <c s="34" t="s">
        <v>1411</v>
      </c>
      <c s="35" t="s">
        <v>5</v>
      </c>
      <c s="6" t="s">
        <v>1412</v>
      </c>
      <c s="36" t="s">
        <v>76</v>
      </c>
      <c s="37">
        <v>280</v>
      </c>
      <c s="36">
        <v>0</v>
      </c>
      <c s="36">
        <f>ROUND(G65*H65,6)</f>
      </c>
      <c r="L65" s="38">
        <v>0</v>
      </c>
      <c s="32">
        <f>ROUND(ROUND(L65,2)*ROUND(G65,3),2)</f>
      </c>
      <c s="36" t="s">
        <v>53</v>
      </c>
      <c>
        <f>(M65*21)/100</f>
      </c>
      <c t="s">
        <v>27</v>
      </c>
    </row>
    <row r="66" spans="1:5" ht="12.75">
      <c r="A66" s="35" t="s">
        <v>54</v>
      </c>
      <c r="E66" s="39" t="s">
        <v>1572</v>
      </c>
    </row>
    <row r="67" spans="1:5" ht="51">
      <c r="A67" s="35" t="s">
        <v>55</v>
      </c>
      <c r="E67" s="40" t="s">
        <v>1414</v>
      </c>
    </row>
    <row r="68" spans="1:5" ht="102">
      <c r="A68" t="s">
        <v>56</v>
      </c>
      <c r="E68" s="39" t="s">
        <v>1415</v>
      </c>
    </row>
    <row r="69" spans="1:16" ht="12.75">
      <c r="A69" t="s">
        <v>49</v>
      </c>
      <c s="34" t="s">
        <v>110</v>
      </c>
      <c s="34" t="s">
        <v>817</v>
      </c>
      <c s="35" t="s">
        <v>5</v>
      </c>
      <c s="6" t="s">
        <v>818</v>
      </c>
      <c s="36" t="s">
        <v>60</v>
      </c>
      <c s="37">
        <v>182</v>
      </c>
      <c s="36">
        <v>0</v>
      </c>
      <c s="36">
        <f>ROUND(G69*H69,6)</f>
      </c>
      <c r="L69" s="38">
        <v>0</v>
      </c>
      <c s="32">
        <f>ROUND(ROUND(L69,2)*ROUND(G69,3),2)</f>
      </c>
      <c s="36" t="s">
        <v>53</v>
      </c>
      <c>
        <f>(M69*21)/100</f>
      </c>
      <c t="s">
        <v>27</v>
      </c>
    </row>
    <row r="70" spans="1:5" ht="12.75">
      <c r="A70" s="35" t="s">
        <v>54</v>
      </c>
      <c r="E70" s="39" t="s">
        <v>1573</v>
      </c>
    </row>
    <row r="71" spans="1:5" ht="51">
      <c r="A71" s="35" t="s">
        <v>55</v>
      </c>
      <c r="E71" s="40" t="s">
        <v>1574</v>
      </c>
    </row>
    <row r="72" spans="1:5" ht="395.25">
      <c r="A72" t="s">
        <v>56</v>
      </c>
      <c r="E72" s="39" t="s">
        <v>1418</v>
      </c>
    </row>
    <row r="73" spans="1:13" ht="12.75">
      <c r="A73" t="s">
        <v>46</v>
      </c>
      <c r="C73" s="31" t="s">
        <v>26</v>
      </c>
      <c r="E73" s="33" t="s">
        <v>1432</v>
      </c>
      <c r="J73" s="32">
        <f>0</f>
      </c>
      <c s="32">
        <f>0</f>
      </c>
      <c s="32">
        <f>0+L74+L78+L82</f>
      </c>
      <c s="32">
        <f>0+M74+M78+M82</f>
      </c>
    </row>
    <row r="74" spans="1:16" ht="12.75">
      <c r="A74" t="s">
        <v>49</v>
      </c>
      <c s="34" t="s">
        <v>114</v>
      </c>
      <c s="34" t="s">
        <v>1438</v>
      </c>
      <c s="35" t="s">
        <v>5</v>
      </c>
      <c s="6" t="s">
        <v>1439</v>
      </c>
      <c s="36" t="s">
        <v>60</v>
      </c>
      <c s="37">
        <v>15</v>
      </c>
      <c s="36">
        <v>0</v>
      </c>
      <c s="36">
        <f>ROUND(G74*H74,6)</f>
      </c>
      <c r="L74" s="38">
        <v>0</v>
      </c>
      <c s="32">
        <f>ROUND(ROUND(L74,2)*ROUND(G74,3),2)</f>
      </c>
      <c s="36" t="s">
        <v>53</v>
      </c>
      <c>
        <f>(M74*21)/100</f>
      </c>
      <c t="s">
        <v>27</v>
      </c>
    </row>
    <row r="75" spans="1:5" ht="12.75">
      <c r="A75" s="35" t="s">
        <v>54</v>
      </c>
      <c r="E75" s="39" t="s">
        <v>1575</v>
      </c>
    </row>
    <row r="76" spans="1:5" ht="51">
      <c r="A76" s="35" t="s">
        <v>55</v>
      </c>
      <c r="E76" s="40" t="s">
        <v>1576</v>
      </c>
    </row>
    <row r="77" spans="1:5" ht="395.25">
      <c r="A77" t="s">
        <v>56</v>
      </c>
      <c r="E77" s="39" t="s">
        <v>1270</v>
      </c>
    </row>
    <row r="78" spans="1:16" ht="12.75">
      <c r="A78" t="s">
        <v>49</v>
      </c>
      <c s="34" t="s">
        <v>118</v>
      </c>
      <c s="34" t="s">
        <v>1442</v>
      </c>
      <c s="35" t="s">
        <v>5</v>
      </c>
      <c s="6" t="s">
        <v>1443</v>
      </c>
      <c s="36" t="s">
        <v>346</v>
      </c>
      <c s="37">
        <v>0.425</v>
      </c>
      <c s="36">
        <v>0</v>
      </c>
      <c s="36">
        <f>ROUND(G78*H78,6)</f>
      </c>
      <c r="L78" s="38">
        <v>0</v>
      </c>
      <c s="32">
        <f>ROUND(ROUND(L78,2)*ROUND(G78,3),2)</f>
      </c>
      <c s="36" t="s">
        <v>53</v>
      </c>
      <c>
        <f>(M78*21)/100</f>
      </c>
      <c t="s">
        <v>27</v>
      </c>
    </row>
    <row r="79" spans="1:5" ht="12.75">
      <c r="A79" s="35" t="s">
        <v>54</v>
      </c>
      <c r="E79" s="39" t="s">
        <v>1577</v>
      </c>
    </row>
    <row r="80" spans="1:5" ht="51">
      <c r="A80" s="35" t="s">
        <v>55</v>
      </c>
      <c r="E80" s="40" t="s">
        <v>1578</v>
      </c>
    </row>
    <row r="81" spans="1:5" ht="267.75">
      <c r="A81" t="s">
        <v>56</v>
      </c>
      <c r="E81" s="39" t="s">
        <v>1427</v>
      </c>
    </row>
    <row r="82" spans="1:16" ht="12.75">
      <c r="A82" t="s">
        <v>49</v>
      </c>
      <c s="34" t="s">
        <v>121</v>
      </c>
      <c s="34" t="s">
        <v>1446</v>
      </c>
      <c s="35" t="s">
        <v>5</v>
      </c>
      <c s="6" t="s">
        <v>1447</v>
      </c>
      <c s="36" t="s">
        <v>1448</v>
      </c>
      <c s="37">
        <v>219</v>
      </c>
      <c s="36">
        <v>0</v>
      </c>
      <c s="36">
        <f>ROUND(G82*H82,6)</f>
      </c>
      <c r="L82" s="38">
        <v>0</v>
      </c>
      <c s="32">
        <f>ROUND(ROUND(L82,2)*ROUND(G82,3),2)</f>
      </c>
      <c s="36" t="s">
        <v>53</v>
      </c>
      <c>
        <f>(M82*21)/100</f>
      </c>
      <c t="s">
        <v>27</v>
      </c>
    </row>
    <row r="83" spans="1:5" ht="12.75">
      <c r="A83" s="35" t="s">
        <v>54</v>
      </c>
      <c r="E83" s="39" t="s">
        <v>5</v>
      </c>
    </row>
    <row r="84" spans="1:5" ht="51">
      <c r="A84" s="35" t="s">
        <v>55</v>
      </c>
      <c r="E84" s="40" t="s">
        <v>1579</v>
      </c>
    </row>
    <row r="85" spans="1:5" ht="306">
      <c r="A85" t="s">
        <v>56</v>
      </c>
      <c r="E85" s="39" t="s">
        <v>1450</v>
      </c>
    </row>
    <row r="86" spans="1:13" ht="12.75">
      <c r="A86" t="s">
        <v>46</v>
      </c>
      <c r="C86" s="31" t="s">
        <v>64</v>
      </c>
      <c r="E86" s="33" t="s">
        <v>1202</v>
      </c>
      <c r="J86" s="32">
        <f>0</f>
      </c>
      <c s="32">
        <f>0</f>
      </c>
      <c s="32">
        <f>0+L87+L91+L95+L99+L103</f>
      </c>
      <c s="32">
        <f>0+M87+M91+M95+M99+M103</f>
      </c>
    </row>
    <row r="87" spans="1:16" ht="12.75">
      <c r="A87" t="s">
        <v>49</v>
      </c>
      <c s="34" t="s">
        <v>124</v>
      </c>
      <c s="34" t="s">
        <v>1580</v>
      </c>
      <c s="35" t="s">
        <v>5</v>
      </c>
      <c s="6" t="s">
        <v>1581</v>
      </c>
      <c s="36" t="s">
        <v>60</v>
      </c>
      <c s="37">
        <v>47</v>
      </c>
      <c s="36">
        <v>0</v>
      </c>
      <c s="36">
        <f>ROUND(G87*H87,6)</f>
      </c>
      <c r="L87" s="38">
        <v>0</v>
      </c>
      <c s="32">
        <f>ROUND(ROUND(L87,2)*ROUND(G87,3),2)</f>
      </c>
      <c s="36" t="s">
        <v>53</v>
      </c>
      <c>
        <f>(M87*21)/100</f>
      </c>
      <c t="s">
        <v>27</v>
      </c>
    </row>
    <row r="88" spans="1:5" ht="25.5">
      <c r="A88" s="35" t="s">
        <v>54</v>
      </c>
      <c r="E88" s="39" t="s">
        <v>1582</v>
      </c>
    </row>
    <row r="89" spans="1:5" ht="51">
      <c r="A89" s="35" t="s">
        <v>55</v>
      </c>
      <c r="E89" s="40" t="s">
        <v>1583</v>
      </c>
    </row>
    <row r="90" spans="1:5" ht="395.25">
      <c r="A90" t="s">
        <v>56</v>
      </c>
      <c r="E90" s="39" t="s">
        <v>1270</v>
      </c>
    </row>
    <row r="91" spans="1:16" ht="12.75">
      <c r="A91" t="s">
        <v>49</v>
      </c>
      <c s="34" t="s">
        <v>127</v>
      </c>
      <c s="34" t="s">
        <v>1455</v>
      </c>
      <c s="35" t="s">
        <v>5</v>
      </c>
      <c s="6" t="s">
        <v>1456</v>
      </c>
      <c s="36" t="s">
        <v>60</v>
      </c>
      <c s="37">
        <v>0.945</v>
      </c>
      <c s="36">
        <v>0</v>
      </c>
      <c s="36">
        <f>ROUND(G91*H91,6)</f>
      </c>
      <c r="L91" s="38">
        <v>0</v>
      </c>
      <c s="32">
        <f>ROUND(ROUND(L91,2)*ROUND(G91,3),2)</f>
      </c>
      <c s="36" t="s">
        <v>53</v>
      </c>
      <c>
        <f>(M91*21)/100</f>
      </c>
      <c t="s">
        <v>27</v>
      </c>
    </row>
    <row r="92" spans="1:5" ht="38.25">
      <c r="A92" s="35" t="s">
        <v>54</v>
      </c>
      <c r="E92" s="39" t="s">
        <v>1457</v>
      </c>
    </row>
    <row r="93" spans="1:5" ht="51">
      <c r="A93" s="35" t="s">
        <v>55</v>
      </c>
      <c r="E93" s="40" t="s">
        <v>1584</v>
      </c>
    </row>
    <row r="94" spans="1:5" ht="408">
      <c r="A94" t="s">
        <v>56</v>
      </c>
      <c r="E94" s="39" t="s">
        <v>1459</v>
      </c>
    </row>
    <row r="95" spans="1:16" ht="12.75">
      <c r="A95" t="s">
        <v>49</v>
      </c>
      <c s="34" t="s">
        <v>131</v>
      </c>
      <c s="34" t="s">
        <v>1460</v>
      </c>
      <c s="35" t="s">
        <v>5</v>
      </c>
      <c s="6" t="s">
        <v>1461</v>
      </c>
      <c s="36" t="s">
        <v>60</v>
      </c>
      <c s="37">
        <v>70</v>
      </c>
      <c s="36">
        <v>0</v>
      </c>
      <c s="36">
        <f>ROUND(G95*H95,6)</f>
      </c>
      <c r="L95" s="38">
        <v>0</v>
      </c>
      <c s="32">
        <f>ROUND(ROUND(L95,2)*ROUND(G95,3),2)</f>
      </c>
      <c s="36" t="s">
        <v>53</v>
      </c>
      <c>
        <f>(M95*21)/100</f>
      </c>
      <c t="s">
        <v>27</v>
      </c>
    </row>
    <row r="96" spans="1:5" ht="12.75">
      <c r="A96" s="35" t="s">
        <v>54</v>
      </c>
      <c r="E96" s="39" t="s">
        <v>1462</v>
      </c>
    </row>
    <row r="97" spans="1:5" ht="51">
      <c r="A97" s="35" t="s">
        <v>55</v>
      </c>
      <c r="E97" s="40" t="s">
        <v>1463</v>
      </c>
    </row>
    <row r="98" spans="1:5" ht="38.25">
      <c r="A98" t="s">
        <v>56</v>
      </c>
      <c r="E98" s="39" t="s">
        <v>1464</v>
      </c>
    </row>
    <row r="99" spans="1:16" ht="12.75">
      <c r="A99" t="s">
        <v>49</v>
      </c>
      <c s="34" t="s">
        <v>134</v>
      </c>
      <c s="34" t="s">
        <v>1465</v>
      </c>
      <c s="35" t="s">
        <v>5</v>
      </c>
      <c s="6" t="s">
        <v>1466</v>
      </c>
      <c s="36" t="s">
        <v>60</v>
      </c>
      <c s="37">
        <v>0.027</v>
      </c>
      <c s="36">
        <v>0</v>
      </c>
      <c s="36">
        <f>ROUND(G99*H99,6)</f>
      </c>
      <c r="L99" s="38">
        <v>0</v>
      </c>
      <c s="32">
        <f>ROUND(ROUND(L99,2)*ROUND(G99,3),2)</f>
      </c>
      <c s="36" t="s">
        <v>53</v>
      </c>
      <c>
        <f>(M99*21)/100</f>
      </c>
      <c t="s">
        <v>27</v>
      </c>
    </row>
    <row r="100" spans="1:5" ht="25.5">
      <c r="A100" s="35" t="s">
        <v>54</v>
      </c>
      <c r="E100" s="39" t="s">
        <v>1585</v>
      </c>
    </row>
    <row r="101" spans="1:5" ht="51">
      <c r="A101" s="35" t="s">
        <v>55</v>
      </c>
      <c r="E101" s="40" t="s">
        <v>1586</v>
      </c>
    </row>
    <row r="102" spans="1:5" ht="38.25">
      <c r="A102" t="s">
        <v>56</v>
      </c>
      <c r="E102" s="39" t="s">
        <v>1469</v>
      </c>
    </row>
    <row r="103" spans="1:16" ht="12.75">
      <c r="A103" t="s">
        <v>49</v>
      </c>
      <c s="34" t="s">
        <v>137</v>
      </c>
      <c s="34" t="s">
        <v>1470</v>
      </c>
      <c s="35" t="s">
        <v>5</v>
      </c>
      <c s="6" t="s">
        <v>1471</v>
      </c>
      <c s="36" t="s">
        <v>76</v>
      </c>
      <c s="37">
        <v>1</v>
      </c>
      <c s="36">
        <v>0</v>
      </c>
      <c s="36">
        <f>ROUND(G103*H103,6)</f>
      </c>
      <c r="L103" s="38">
        <v>0</v>
      </c>
      <c s="32">
        <f>ROUND(ROUND(L103,2)*ROUND(G103,3),2)</f>
      </c>
      <c s="36" t="s">
        <v>53</v>
      </c>
      <c>
        <f>(M103*21)/100</f>
      </c>
      <c t="s">
        <v>27</v>
      </c>
    </row>
    <row r="104" spans="1:5" ht="12.75">
      <c r="A104" s="35" t="s">
        <v>54</v>
      </c>
      <c r="E104" s="39" t="s">
        <v>1472</v>
      </c>
    </row>
    <row r="105" spans="1:5" ht="51">
      <c r="A105" s="35" t="s">
        <v>55</v>
      </c>
      <c r="E105" s="40" t="s">
        <v>1473</v>
      </c>
    </row>
    <row r="106" spans="1:5" ht="127.5">
      <c r="A106" t="s">
        <v>56</v>
      </c>
      <c r="E106" s="39" t="s">
        <v>1474</v>
      </c>
    </row>
    <row r="107" spans="1:13" ht="12.75">
      <c r="A107" t="s">
        <v>46</v>
      </c>
      <c r="C107" s="31" t="s">
        <v>69</v>
      </c>
      <c r="E107" s="33" t="s">
        <v>1005</v>
      </c>
      <c r="J107" s="32">
        <f>0</f>
      </c>
      <c s="32">
        <f>0</f>
      </c>
      <c s="32">
        <f>0+L108+L112+L116+L120</f>
      </c>
      <c s="32">
        <f>0+M108+M112+M116+M120</f>
      </c>
    </row>
    <row r="108" spans="1:16" ht="12.75">
      <c r="A108" t="s">
        <v>49</v>
      </c>
      <c s="34" t="s">
        <v>141</v>
      </c>
      <c s="34" t="s">
        <v>1341</v>
      </c>
      <c s="35" t="s">
        <v>5</v>
      </c>
      <c s="6" t="s">
        <v>1342</v>
      </c>
      <c s="36" t="s">
        <v>60</v>
      </c>
      <c s="37">
        <v>97</v>
      </c>
      <c s="36">
        <v>0</v>
      </c>
      <c s="36">
        <f>ROUND(G108*H108,6)</f>
      </c>
      <c r="L108" s="38">
        <v>0</v>
      </c>
      <c s="32">
        <f>ROUND(ROUND(L108,2)*ROUND(G108,3),2)</f>
      </c>
      <c s="36" t="s">
        <v>53</v>
      </c>
      <c>
        <f>(M108*21)/100</f>
      </c>
      <c t="s">
        <v>27</v>
      </c>
    </row>
    <row r="109" spans="1:5" ht="25.5">
      <c r="A109" s="35" t="s">
        <v>54</v>
      </c>
      <c r="E109" s="39" t="s">
        <v>1587</v>
      </c>
    </row>
    <row r="110" spans="1:5" ht="51">
      <c r="A110" s="35" t="s">
        <v>55</v>
      </c>
      <c r="E110" s="40" t="s">
        <v>1588</v>
      </c>
    </row>
    <row r="111" spans="1:5" ht="51">
      <c r="A111" t="s">
        <v>56</v>
      </c>
      <c r="E111" s="39" t="s">
        <v>1345</v>
      </c>
    </row>
    <row r="112" spans="1:16" ht="25.5">
      <c r="A112" t="s">
        <v>49</v>
      </c>
      <c s="34" t="s">
        <v>145</v>
      </c>
      <c s="34" t="s">
        <v>1589</v>
      </c>
      <c s="35" t="s">
        <v>5</v>
      </c>
      <c s="6" t="s">
        <v>1590</v>
      </c>
      <c s="36" t="s">
        <v>76</v>
      </c>
      <c s="37">
        <v>1.6</v>
      </c>
      <c s="36">
        <v>0</v>
      </c>
      <c s="36">
        <f>ROUND(G112*H112,6)</f>
      </c>
      <c r="L112" s="38">
        <v>0</v>
      </c>
      <c s="32">
        <f>ROUND(ROUND(L112,2)*ROUND(G112,3),2)</f>
      </c>
      <c s="36" t="s">
        <v>53</v>
      </c>
      <c>
        <f>(M112*21)/100</f>
      </c>
      <c t="s">
        <v>27</v>
      </c>
    </row>
    <row r="113" spans="1:5" ht="25.5">
      <c r="A113" s="35" t="s">
        <v>54</v>
      </c>
      <c r="E113" s="39" t="s">
        <v>1591</v>
      </c>
    </row>
    <row r="114" spans="1:5" ht="51">
      <c r="A114" s="35" t="s">
        <v>55</v>
      </c>
      <c r="E114" s="40" t="s">
        <v>1592</v>
      </c>
    </row>
    <row r="115" spans="1:5" ht="153">
      <c r="A115" t="s">
        <v>56</v>
      </c>
      <c r="E115" s="39" t="s">
        <v>1481</v>
      </c>
    </row>
    <row r="116" spans="1:16" ht="12.75">
      <c r="A116" t="s">
        <v>49</v>
      </c>
      <c s="34" t="s">
        <v>149</v>
      </c>
      <c s="34" t="s">
        <v>1477</v>
      </c>
      <c s="35" t="s">
        <v>5</v>
      </c>
      <c s="6" t="s">
        <v>1478</v>
      </c>
      <c s="36" t="s">
        <v>76</v>
      </c>
      <c s="37">
        <v>567.6</v>
      </c>
      <c s="36">
        <v>0</v>
      </c>
      <c s="36">
        <f>ROUND(G116*H116,6)</f>
      </c>
      <c r="L116" s="38">
        <v>0</v>
      </c>
      <c s="32">
        <f>ROUND(ROUND(L116,2)*ROUND(G116,3),2)</f>
      </c>
      <c s="36" t="s">
        <v>53</v>
      </c>
      <c>
        <f>(M116*21)/100</f>
      </c>
      <c t="s">
        <v>27</v>
      </c>
    </row>
    <row r="117" spans="1:5" ht="12.75">
      <c r="A117" s="35" t="s">
        <v>54</v>
      </c>
      <c r="E117" s="39" t="s">
        <v>5</v>
      </c>
    </row>
    <row r="118" spans="1:5" ht="51">
      <c r="A118" s="35" t="s">
        <v>55</v>
      </c>
      <c r="E118" s="40" t="s">
        <v>1593</v>
      </c>
    </row>
    <row r="119" spans="1:5" ht="153">
      <c r="A119" t="s">
        <v>56</v>
      </c>
      <c r="E119" s="39" t="s">
        <v>1481</v>
      </c>
    </row>
    <row r="120" spans="1:16" ht="12.75">
      <c r="A120" t="s">
        <v>49</v>
      </c>
      <c s="34" t="s">
        <v>153</v>
      </c>
      <c s="34" t="s">
        <v>1486</v>
      </c>
      <c s="35" t="s">
        <v>5</v>
      </c>
      <c s="6" t="s">
        <v>1487</v>
      </c>
      <c s="36" t="s">
        <v>76</v>
      </c>
      <c s="37">
        <v>3.96</v>
      </c>
      <c s="36">
        <v>0</v>
      </c>
      <c s="36">
        <f>ROUND(G120*H120,6)</f>
      </c>
      <c r="L120" s="38">
        <v>0</v>
      </c>
      <c s="32">
        <f>ROUND(ROUND(L120,2)*ROUND(G120,3),2)</f>
      </c>
      <c s="36" t="s">
        <v>53</v>
      </c>
      <c>
        <f>(M120*21)/100</f>
      </c>
      <c t="s">
        <v>27</v>
      </c>
    </row>
    <row r="121" spans="1:5" ht="38.25">
      <c r="A121" s="35" t="s">
        <v>54</v>
      </c>
      <c r="E121" s="39" t="s">
        <v>1594</v>
      </c>
    </row>
    <row r="122" spans="1:5" ht="51">
      <c r="A122" s="35" t="s">
        <v>55</v>
      </c>
      <c r="E122" s="40" t="s">
        <v>1595</v>
      </c>
    </row>
    <row r="123" spans="1:5" ht="153">
      <c r="A123" t="s">
        <v>56</v>
      </c>
      <c r="E123" s="39" t="s">
        <v>1481</v>
      </c>
    </row>
    <row r="124" spans="1:13" ht="12.75">
      <c r="A124" t="s">
        <v>46</v>
      </c>
      <c r="C124" s="31" t="s">
        <v>78</v>
      </c>
      <c r="E124" s="33" t="s">
        <v>1048</v>
      </c>
      <c r="J124" s="32">
        <f>0</f>
      </c>
      <c s="32">
        <f>0</f>
      </c>
      <c s="32">
        <f>0+L125+L129+L133</f>
      </c>
      <c s="32">
        <f>0+M125+M129+M133</f>
      </c>
    </row>
    <row r="125" spans="1:16" ht="25.5">
      <c r="A125" t="s">
        <v>49</v>
      </c>
      <c s="34" t="s">
        <v>158</v>
      </c>
      <c s="34" t="s">
        <v>1490</v>
      </c>
      <c s="35" t="s">
        <v>5</v>
      </c>
      <c s="6" t="s">
        <v>1491</v>
      </c>
      <c s="36" t="s">
        <v>76</v>
      </c>
      <c s="37">
        <v>1351.2</v>
      </c>
      <c s="36">
        <v>0</v>
      </c>
      <c s="36">
        <f>ROUND(G125*H125,6)</f>
      </c>
      <c r="L125" s="38">
        <v>0</v>
      </c>
      <c s="32">
        <f>ROUND(ROUND(L125,2)*ROUND(G125,3),2)</f>
      </c>
      <c s="36" t="s">
        <v>53</v>
      </c>
      <c>
        <f>(M125*21)/100</f>
      </c>
      <c t="s">
        <v>27</v>
      </c>
    </row>
    <row r="126" spans="1:5" ht="38.25">
      <c r="A126" s="35" t="s">
        <v>54</v>
      </c>
      <c r="E126" s="39" t="s">
        <v>1596</v>
      </c>
    </row>
    <row r="127" spans="1:5" ht="51">
      <c r="A127" s="35" t="s">
        <v>55</v>
      </c>
      <c r="E127" s="40" t="s">
        <v>1597</v>
      </c>
    </row>
    <row r="128" spans="1:5" ht="204">
      <c r="A128" t="s">
        <v>56</v>
      </c>
      <c r="E128" s="39" t="s">
        <v>1494</v>
      </c>
    </row>
    <row r="129" spans="1:16" ht="12.75">
      <c r="A129" t="s">
        <v>49</v>
      </c>
      <c s="34" t="s">
        <v>161</v>
      </c>
      <c s="34" t="s">
        <v>1495</v>
      </c>
      <c s="35" t="s">
        <v>5</v>
      </c>
      <c s="6" t="s">
        <v>1598</v>
      </c>
      <c s="36" t="s">
        <v>81</v>
      </c>
      <c s="37">
        <v>4</v>
      </c>
      <c s="36">
        <v>0</v>
      </c>
      <c s="36">
        <f>ROUND(G129*H129,6)</f>
      </c>
      <c r="L129" s="38">
        <v>0</v>
      </c>
      <c s="32">
        <f>ROUND(ROUND(L129,2)*ROUND(G129,3),2)</f>
      </c>
      <c s="36" t="s">
        <v>347</v>
      </c>
      <c>
        <f>(M129*21)/100</f>
      </c>
      <c t="s">
        <v>27</v>
      </c>
    </row>
    <row r="130" spans="1:5" ht="12.75">
      <c r="A130" s="35" t="s">
        <v>54</v>
      </c>
      <c r="E130" s="39" t="s">
        <v>5</v>
      </c>
    </row>
    <row r="131" spans="1:5" ht="51">
      <c r="A131" s="35" t="s">
        <v>55</v>
      </c>
      <c r="E131" s="40" t="s">
        <v>1599</v>
      </c>
    </row>
    <row r="132" spans="1:5" ht="25.5">
      <c r="A132" t="s">
        <v>56</v>
      </c>
      <c r="E132" s="39" t="s">
        <v>1600</v>
      </c>
    </row>
    <row r="133" spans="1:16" ht="12.75">
      <c r="A133" t="s">
        <v>49</v>
      </c>
      <c s="34" t="s">
        <v>164</v>
      </c>
      <c s="34" t="s">
        <v>1499</v>
      </c>
      <c s="35" t="s">
        <v>5</v>
      </c>
      <c s="6" t="s">
        <v>1500</v>
      </c>
      <c s="36" t="s">
        <v>76</v>
      </c>
      <c s="37">
        <v>140</v>
      </c>
      <c s="36">
        <v>0</v>
      </c>
      <c s="36">
        <f>ROUND(G133*H133,6)</f>
      </c>
      <c r="L133" s="38">
        <v>0</v>
      </c>
      <c s="32">
        <f>ROUND(ROUND(L133,2)*ROUND(G133,3),2)</f>
      </c>
      <c s="36" t="s">
        <v>347</v>
      </c>
      <c>
        <f>(M133*21)/100</f>
      </c>
      <c t="s">
        <v>27</v>
      </c>
    </row>
    <row r="134" spans="1:5" ht="12.75">
      <c r="A134" s="35" t="s">
        <v>54</v>
      </c>
      <c r="E134" s="39" t="s">
        <v>5</v>
      </c>
    </row>
    <row r="135" spans="1:5" ht="51">
      <c r="A135" s="35" t="s">
        <v>55</v>
      </c>
      <c r="E135" s="40" t="s">
        <v>1601</v>
      </c>
    </row>
    <row r="136" spans="1:5" ht="25.5">
      <c r="A136" t="s">
        <v>56</v>
      </c>
      <c r="E136" s="39" t="s">
        <v>1502</v>
      </c>
    </row>
    <row r="137" spans="1:13" ht="12.75">
      <c r="A137" t="s">
        <v>46</v>
      </c>
      <c r="C137" s="31" t="s">
        <v>83</v>
      </c>
      <c r="E137" s="33" t="s">
        <v>1239</v>
      </c>
      <c r="J137" s="32">
        <f>0</f>
      </c>
      <c s="32">
        <f>0</f>
      </c>
      <c s="32">
        <f>0+L138+L142</f>
      </c>
      <c s="32">
        <f>0+M138+M142</f>
      </c>
    </row>
    <row r="138" spans="1:16" ht="12.75">
      <c r="A138" t="s">
        <v>49</v>
      </c>
      <c s="34" t="s">
        <v>167</v>
      </c>
      <c s="34" t="s">
        <v>1503</v>
      </c>
      <c s="35" t="s">
        <v>5</v>
      </c>
      <c s="6" t="s">
        <v>1504</v>
      </c>
      <c s="36" t="s">
        <v>67</v>
      </c>
      <c s="37">
        <v>364</v>
      </c>
      <c s="36">
        <v>0</v>
      </c>
      <c s="36">
        <f>ROUND(G138*H138,6)</f>
      </c>
      <c r="L138" s="38">
        <v>0</v>
      </c>
      <c s="32">
        <f>ROUND(ROUND(L138,2)*ROUND(G138,3),2)</f>
      </c>
      <c s="36" t="s">
        <v>53</v>
      </c>
      <c>
        <f>(M138*21)/100</f>
      </c>
      <c t="s">
        <v>27</v>
      </c>
    </row>
    <row r="139" spans="1:5" ht="12.75">
      <c r="A139" s="35" t="s">
        <v>54</v>
      </c>
      <c r="E139" s="39" t="s">
        <v>1602</v>
      </c>
    </row>
    <row r="140" spans="1:5" ht="51">
      <c r="A140" s="35" t="s">
        <v>55</v>
      </c>
      <c r="E140" s="40" t="s">
        <v>1506</v>
      </c>
    </row>
    <row r="141" spans="1:5" ht="255">
      <c r="A141" t="s">
        <v>56</v>
      </c>
      <c r="E141" s="39" t="s">
        <v>1507</v>
      </c>
    </row>
    <row r="142" spans="1:16" ht="12.75">
      <c r="A142" t="s">
        <v>49</v>
      </c>
      <c s="34" t="s">
        <v>171</v>
      </c>
      <c s="34" t="s">
        <v>1508</v>
      </c>
      <c s="35" t="s">
        <v>5</v>
      </c>
      <c s="6" t="s">
        <v>1509</v>
      </c>
      <c s="36" t="s">
        <v>81</v>
      </c>
      <c s="37">
        <v>6</v>
      </c>
      <c s="36">
        <v>0</v>
      </c>
      <c s="36">
        <f>ROUND(G142*H142,6)</f>
      </c>
      <c r="L142" s="38">
        <v>0</v>
      </c>
      <c s="32">
        <f>ROUND(ROUND(L142,2)*ROUND(G142,3),2)</f>
      </c>
      <c s="36" t="s">
        <v>53</v>
      </c>
      <c>
        <f>(M142*21)/100</f>
      </c>
      <c t="s">
        <v>27</v>
      </c>
    </row>
    <row r="143" spans="1:5" ht="12.75">
      <c r="A143" s="35" t="s">
        <v>54</v>
      </c>
      <c r="E143" s="39" t="s">
        <v>5</v>
      </c>
    </row>
    <row r="144" spans="1:5" ht="51">
      <c r="A144" s="35" t="s">
        <v>55</v>
      </c>
      <c r="E144" s="40" t="s">
        <v>1603</v>
      </c>
    </row>
    <row r="145" spans="1:5" ht="12.75">
      <c r="A145" t="s">
        <v>56</v>
      </c>
      <c r="E145" s="39" t="s">
        <v>1512</v>
      </c>
    </row>
    <row r="146" spans="1:13" ht="12.75">
      <c r="A146" t="s">
        <v>46</v>
      </c>
      <c r="C146" s="31" t="s">
        <v>87</v>
      </c>
      <c r="E146" s="33" t="s">
        <v>922</v>
      </c>
      <c r="J146" s="32">
        <f>0</f>
      </c>
      <c s="32">
        <f>0</f>
      </c>
      <c s="32">
        <f>0+L147+L151+L155+L159+L163+L167+L171+L175+L179</f>
      </c>
      <c s="32">
        <f>0+M147+M151+M155+M159+M163+M167+M171+M175+M179</f>
      </c>
    </row>
    <row r="147" spans="1:16" ht="12.75">
      <c r="A147" t="s">
        <v>49</v>
      </c>
      <c s="34" t="s">
        <v>175</v>
      </c>
      <c s="34" t="s">
        <v>1513</v>
      </c>
      <c s="35" t="s">
        <v>5</v>
      </c>
      <c s="6" t="s">
        <v>1514</v>
      </c>
      <c s="36" t="s">
        <v>60</v>
      </c>
      <c s="37">
        <v>0.792</v>
      </c>
      <c s="36">
        <v>0</v>
      </c>
      <c s="36">
        <f>ROUND(G147*H147,6)</f>
      </c>
      <c r="L147" s="38">
        <v>0</v>
      </c>
      <c s="32">
        <f>ROUND(ROUND(L147,2)*ROUND(G147,3),2)</f>
      </c>
      <c s="36" t="s">
        <v>53</v>
      </c>
      <c>
        <f>(M147*21)/100</f>
      </c>
      <c t="s">
        <v>27</v>
      </c>
    </row>
    <row r="148" spans="1:5" ht="12.75">
      <c r="A148" s="35" t="s">
        <v>54</v>
      </c>
      <c r="E148" s="39" t="s">
        <v>5</v>
      </c>
    </row>
    <row r="149" spans="1:5" ht="51">
      <c r="A149" s="35" t="s">
        <v>55</v>
      </c>
      <c r="E149" s="40" t="s">
        <v>1604</v>
      </c>
    </row>
    <row r="150" spans="1:5" ht="38.25">
      <c r="A150" t="s">
        <v>56</v>
      </c>
      <c r="E150" s="39" t="s">
        <v>1517</v>
      </c>
    </row>
    <row r="151" spans="1:16" ht="12.75">
      <c r="A151" t="s">
        <v>49</v>
      </c>
      <c s="34" t="s">
        <v>179</v>
      </c>
      <c s="34" t="s">
        <v>1518</v>
      </c>
      <c s="35" t="s">
        <v>5</v>
      </c>
      <c s="6" t="s">
        <v>1519</v>
      </c>
      <c s="36" t="s">
        <v>67</v>
      </c>
      <c s="37">
        <v>418</v>
      </c>
      <c s="36">
        <v>0</v>
      </c>
      <c s="36">
        <f>ROUND(G151*H151,6)</f>
      </c>
      <c r="L151" s="38">
        <v>0</v>
      </c>
      <c s="32">
        <f>ROUND(ROUND(L151,2)*ROUND(G151,3),2)</f>
      </c>
      <c s="36" t="s">
        <v>53</v>
      </c>
      <c>
        <f>(M151*21)/100</f>
      </c>
      <c t="s">
        <v>27</v>
      </c>
    </row>
    <row r="152" spans="1:5" ht="12.75">
      <c r="A152" s="35" t="s">
        <v>54</v>
      </c>
      <c r="E152" s="39" t="s">
        <v>5</v>
      </c>
    </row>
    <row r="153" spans="1:5" ht="51">
      <c r="A153" s="35" t="s">
        <v>55</v>
      </c>
      <c r="E153" s="40" t="s">
        <v>1605</v>
      </c>
    </row>
    <row r="154" spans="1:5" ht="38.25">
      <c r="A154" t="s">
        <v>56</v>
      </c>
      <c r="E154" s="39" t="s">
        <v>1521</v>
      </c>
    </row>
    <row r="155" spans="1:16" ht="12.75">
      <c r="A155" t="s">
        <v>49</v>
      </c>
      <c s="34" t="s">
        <v>182</v>
      </c>
      <c s="34" t="s">
        <v>1522</v>
      </c>
      <c s="35" t="s">
        <v>5</v>
      </c>
      <c s="6" t="s">
        <v>1523</v>
      </c>
      <c s="36" t="s">
        <v>67</v>
      </c>
      <c s="37">
        <v>280</v>
      </c>
      <c s="36">
        <v>0</v>
      </c>
      <c s="36">
        <f>ROUND(G155*H155,6)</f>
      </c>
      <c r="L155" s="38">
        <v>0</v>
      </c>
      <c s="32">
        <f>ROUND(ROUND(L155,2)*ROUND(G155,3),2)</f>
      </c>
      <c s="36" t="s">
        <v>53</v>
      </c>
      <c>
        <f>(M155*21)/100</f>
      </c>
      <c t="s">
        <v>27</v>
      </c>
    </row>
    <row r="156" spans="1:5" ht="12.75">
      <c r="A156" s="35" t="s">
        <v>54</v>
      </c>
      <c r="E156" s="39" t="s">
        <v>5</v>
      </c>
    </row>
    <row r="157" spans="1:5" ht="51">
      <c r="A157" s="35" t="s">
        <v>55</v>
      </c>
      <c r="E157" s="40" t="s">
        <v>1524</v>
      </c>
    </row>
    <row r="158" spans="1:5" ht="191.25">
      <c r="A158" t="s">
        <v>56</v>
      </c>
      <c r="E158" s="39" t="s">
        <v>1525</v>
      </c>
    </row>
    <row r="159" spans="1:16" ht="12.75">
      <c r="A159" t="s">
        <v>49</v>
      </c>
      <c s="34" t="s">
        <v>186</v>
      </c>
      <c s="34" t="s">
        <v>1526</v>
      </c>
      <c s="35" t="s">
        <v>5</v>
      </c>
      <c s="6" t="s">
        <v>1527</v>
      </c>
      <c s="36" t="s">
        <v>60</v>
      </c>
      <c s="37">
        <v>41.68</v>
      </c>
      <c s="36">
        <v>0</v>
      </c>
      <c s="36">
        <f>ROUND(G159*H159,6)</f>
      </c>
      <c r="L159" s="38">
        <v>0</v>
      </c>
      <c s="32">
        <f>ROUND(ROUND(L159,2)*ROUND(G159,3),2)</f>
      </c>
      <c s="36" t="s">
        <v>53</v>
      </c>
      <c>
        <f>(M159*21)/100</f>
      </c>
      <c t="s">
        <v>27</v>
      </c>
    </row>
    <row r="160" spans="1:5" ht="12.75">
      <c r="A160" s="35" t="s">
        <v>54</v>
      </c>
      <c r="E160" s="39" t="s">
        <v>1528</v>
      </c>
    </row>
    <row r="161" spans="1:5" ht="51">
      <c r="A161" s="35" t="s">
        <v>55</v>
      </c>
      <c r="E161" s="40" t="s">
        <v>1606</v>
      </c>
    </row>
    <row r="162" spans="1:5" ht="76.5">
      <c r="A162" t="s">
        <v>56</v>
      </c>
      <c r="E162" s="39" t="s">
        <v>1530</v>
      </c>
    </row>
    <row r="163" spans="1:16" ht="12.75">
      <c r="A163" t="s">
        <v>49</v>
      </c>
      <c s="34" t="s">
        <v>189</v>
      </c>
      <c s="34" t="s">
        <v>1531</v>
      </c>
      <c s="35" t="s">
        <v>5</v>
      </c>
      <c s="6" t="s">
        <v>1532</v>
      </c>
      <c s="36" t="s">
        <v>346</v>
      </c>
      <c s="37">
        <v>12.6</v>
      </c>
      <c s="36">
        <v>0</v>
      </c>
      <c s="36">
        <f>ROUND(G163*H163,6)</f>
      </c>
      <c r="L163" s="38">
        <v>0</v>
      </c>
      <c s="32">
        <f>ROUND(ROUND(L163,2)*ROUND(G163,3),2)</f>
      </c>
      <c s="36" t="s">
        <v>53</v>
      </c>
      <c>
        <f>(M163*21)/100</f>
      </c>
      <c t="s">
        <v>27</v>
      </c>
    </row>
    <row r="164" spans="1:5" ht="12.75">
      <c r="A164" s="35" t="s">
        <v>54</v>
      </c>
      <c r="E164" s="39" t="s">
        <v>1607</v>
      </c>
    </row>
    <row r="165" spans="1:5" ht="51">
      <c r="A165" s="35" t="s">
        <v>55</v>
      </c>
      <c r="E165" s="40" t="s">
        <v>1560</v>
      </c>
    </row>
    <row r="166" spans="1:5" ht="76.5">
      <c r="A166" t="s">
        <v>56</v>
      </c>
      <c r="E166" s="39" t="s">
        <v>1530</v>
      </c>
    </row>
    <row r="167" spans="1:16" ht="12.75">
      <c r="A167" t="s">
        <v>49</v>
      </c>
      <c s="34" t="s">
        <v>192</v>
      </c>
      <c s="34" t="s">
        <v>1533</v>
      </c>
      <c s="35" t="s">
        <v>5</v>
      </c>
      <c s="6" t="s">
        <v>1608</v>
      </c>
      <c s="36" t="s">
        <v>67</v>
      </c>
      <c s="37">
        <v>280</v>
      </c>
      <c s="36">
        <v>0</v>
      </c>
      <c s="36">
        <f>ROUND(G167*H167,6)</f>
      </c>
      <c r="L167" s="38">
        <v>0</v>
      </c>
      <c s="32">
        <f>ROUND(ROUND(L167,2)*ROUND(G167,3),2)</f>
      </c>
      <c s="36" t="s">
        <v>347</v>
      </c>
      <c>
        <f>(M167*21)/100</f>
      </c>
      <c t="s">
        <v>27</v>
      </c>
    </row>
    <row r="168" spans="1:5" ht="114.75">
      <c r="A168" s="35" t="s">
        <v>54</v>
      </c>
      <c r="E168" s="39" t="s">
        <v>1609</v>
      </c>
    </row>
    <row r="169" spans="1:5" ht="51">
      <c r="A169" s="35" t="s">
        <v>55</v>
      </c>
      <c r="E169" s="40" t="s">
        <v>1524</v>
      </c>
    </row>
    <row r="170" spans="1:5" ht="255">
      <c r="A170" t="s">
        <v>56</v>
      </c>
      <c r="E170" s="39" t="s">
        <v>1536</v>
      </c>
    </row>
    <row r="171" spans="1:16" ht="12.75">
      <c r="A171" t="s">
        <v>49</v>
      </c>
      <c s="34" t="s">
        <v>195</v>
      </c>
      <c s="34" t="s">
        <v>1610</v>
      </c>
      <c s="35" t="s">
        <v>5</v>
      </c>
      <c s="6" t="s">
        <v>1611</v>
      </c>
      <c s="36" t="s">
        <v>81</v>
      </c>
      <c s="37">
        <v>2</v>
      </c>
      <c s="36">
        <v>0</v>
      </c>
      <c s="36">
        <f>ROUND(G171*H171,6)</f>
      </c>
      <c r="L171" s="38">
        <v>0</v>
      </c>
      <c s="32">
        <f>ROUND(ROUND(L171,2)*ROUND(G171,3),2)</f>
      </c>
      <c s="36" t="s">
        <v>347</v>
      </c>
      <c>
        <f>(M171*21)/100</f>
      </c>
      <c t="s">
        <v>27</v>
      </c>
    </row>
    <row r="172" spans="1:5" ht="12.75">
      <c r="A172" s="35" t="s">
        <v>54</v>
      </c>
      <c r="E172" s="39" t="s">
        <v>5</v>
      </c>
    </row>
    <row r="173" spans="1:5" ht="51">
      <c r="A173" s="35" t="s">
        <v>55</v>
      </c>
      <c r="E173" s="40" t="s">
        <v>1052</v>
      </c>
    </row>
    <row r="174" spans="1:5" ht="165.75">
      <c r="A174" t="s">
        <v>56</v>
      </c>
      <c r="E174" s="39" t="s">
        <v>1612</v>
      </c>
    </row>
    <row r="175" spans="1:16" ht="25.5">
      <c r="A175" t="s">
        <v>49</v>
      </c>
      <c s="34" t="s">
        <v>199</v>
      </c>
      <c s="34" t="s">
        <v>1537</v>
      </c>
      <c s="35" t="s">
        <v>5</v>
      </c>
      <c s="6" t="s">
        <v>1538</v>
      </c>
      <c s="36" t="s">
        <v>81</v>
      </c>
      <c s="37">
        <v>2</v>
      </c>
      <c s="36">
        <v>0</v>
      </c>
      <c s="36">
        <f>ROUND(G175*H175,6)</f>
      </c>
      <c r="L175" s="38">
        <v>0</v>
      </c>
      <c s="32">
        <f>ROUND(ROUND(L175,2)*ROUND(G175,3),2)</f>
      </c>
      <c s="36" t="s">
        <v>347</v>
      </c>
      <c>
        <f>(M175*21)/100</f>
      </c>
      <c t="s">
        <v>27</v>
      </c>
    </row>
    <row r="176" spans="1:5" ht="12.75">
      <c r="A176" s="35" t="s">
        <v>54</v>
      </c>
      <c r="E176" s="39" t="s">
        <v>5</v>
      </c>
    </row>
    <row r="177" spans="1:5" ht="51">
      <c r="A177" s="35" t="s">
        <v>55</v>
      </c>
      <c r="E177" s="40" t="s">
        <v>1052</v>
      </c>
    </row>
    <row r="178" spans="1:5" ht="178.5">
      <c r="A178" t="s">
        <v>56</v>
      </c>
      <c r="E178" s="39" t="s">
        <v>1539</v>
      </c>
    </row>
    <row r="179" spans="1:16" ht="12.75">
      <c r="A179" t="s">
        <v>49</v>
      </c>
      <c s="34" t="s">
        <v>202</v>
      </c>
      <c s="34" t="s">
        <v>1540</v>
      </c>
      <c s="35" t="s">
        <v>5</v>
      </c>
      <c s="6" t="s">
        <v>1541</v>
      </c>
      <c s="36" t="s">
        <v>81</v>
      </c>
      <c s="37">
        <v>2</v>
      </c>
      <c s="36">
        <v>0</v>
      </c>
      <c s="36">
        <f>ROUND(G179*H179,6)</f>
      </c>
      <c r="L179" s="38">
        <v>0</v>
      </c>
      <c s="32">
        <f>ROUND(ROUND(L179,2)*ROUND(G179,3),2)</f>
      </c>
      <c s="36" t="s">
        <v>347</v>
      </c>
      <c>
        <f>(M179*21)/100</f>
      </c>
      <c t="s">
        <v>27</v>
      </c>
    </row>
    <row r="180" spans="1:5" ht="12.75">
      <c r="A180" s="35" t="s">
        <v>54</v>
      </c>
      <c r="E180" s="39" t="s">
        <v>5</v>
      </c>
    </row>
    <row r="181" spans="1:5" ht="51">
      <c r="A181" s="35" t="s">
        <v>55</v>
      </c>
      <c r="E181" s="40" t="s">
        <v>1052</v>
      </c>
    </row>
    <row r="182" spans="1:5" ht="89.25">
      <c r="A182" t="s">
        <v>56</v>
      </c>
      <c r="E182" s="39" t="s">
        <v>1542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1367</v>
      </c>
      <c s="41">
        <f>Rekapitulace!C27</f>
      </c>
      <c s="20" t="s">
        <v>0</v>
      </c>
      <c t="s">
        <v>23</v>
      </c>
      <c t="s">
        <v>27</v>
      </c>
    </row>
    <row r="4" spans="1:16" ht="32" customHeight="1">
      <c r="A4" s="24" t="s">
        <v>20</v>
      </c>
      <c s="25" t="s">
        <v>28</v>
      </c>
      <c s="27" t="s">
        <v>1367</v>
      </c>
      <c r="E4" s="26" t="s">
        <v>1368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COUNTIFS(L8:L15,"=0",A8:A15,"P")+COUNTIFS(L8:L15,"",A8:A15,"P")+SUM(Q8:Q15)</f>
      </c>
    </row>
    <row r="8" spans="1:13" ht="12.75">
      <c r="A8" t="s">
        <v>44</v>
      </c>
      <c r="C8" s="28" t="s">
        <v>1615</v>
      </c>
      <c r="E8" s="30" t="s">
        <v>1614</v>
      </c>
      <c r="J8" s="29">
        <f>0+J9+J14</f>
      </c>
      <c s="29">
        <f>0+K9+K14</f>
      </c>
      <c s="29">
        <f>0+L9+L14</f>
      </c>
      <c s="29">
        <f>0+M9+M14</f>
      </c>
    </row>
    <row r="9" spans="1:13" ht="12.75">
      <c r="A9" t="s">
        <v>46</v>
      </c>
      <c r="C9" s="31" t="s">
        <v>27</v>
      </c>
      <c r="E9" s="33" t="s">
        <v>1155</v>
      </c>
      <c r="J9" s="32">
        <f>0</f>
      </c>
      <c s="32">
        <f>0</f>
      </c>
      <c s="32">
        <f>0+L10</f>
      </c>
      <c s="32">
        <f>0+M10</f>
      </c>
    </row>
    <row r="10" spans="1:16" ht="12.75">
      <c r="A10" t="s">
        <v>49</v>
      </c>
      <c s="34" t="s">
        <v>4</v>
      </c>
      <c s="34" t="s">
        <v>1546</v>
      </c>
      <c s="35" t="s">
        <v>5</v>
      </c>
      <c s="6" t="s">
        <v>1547</v>
      </c>
      <c s="36" t="s">
        <v>60</v>
      </c>
      <c s="37">
        <v>0.105</v>
      </c>
      <c s="36">
        <v>0</v>
      </c>
      <c s="36">
        <f>ROUND(G10*H10,6)</f>
      </c>
      <c r="L10" s="38">
        <v>0</v>
      </c>
      <c s="32">
        <f>ROUND(ROUND(L10,2)*ROUND(G10,3),2)</f>
      </c>
      <c s="36" t="s">
        <v>53</v>
      </c>
      <c>
        <f>(M10*21)/100</f>
      </c>
      <c t="s">
        <v>27</v>
      </c>
    </row>
    <row r="11" spans="1:5" ht="12.75">
      <c r="A11" s="35" t="s">
        <v>54</v>
      </c>
      <c r="E11" s="39" t="s">
        <v>5</v>
      </c>
    </row>
    <row r="12" spans="1:5" ht="51">
      <c r="A12" s="35" t="s">
        <v>55</v>
      </c>
      <c r="E12" s="40" t="s">
        <v>1548</v>
      </c>
    </row>
    <row r="13" spans="1:5" ht="395.25">
      <c r="A13" t="s">
        <v>56</v>
      </c>
      <c r="E13" s="39" t="s">
        <v>1418</v>
      </c>
    </row>
    <row r="14" spans="1:13" ht="12.75">
      <c r="A14" t="s">
        <v>46</v>
      </c>
      <c r="C14" s="31" t="s">
        <v>87</v>
      </c>
      <c r="E14" s="33" t="s">
        <v>922</v>
      </c>
      <c r="J14" s="32">
        <f>0</f>
      </c>
      <c s="32">
        <f>0</f>
      </c>
      <c s="32">
        <f>0+L15</f>
      </c>
      <c s="32">
        <f>0+M15</f>
      </c>
    </row>
    <row r="15" spans="1:16" ht="12.75">
      <c r="A15" t="s">
        <v>49</v>
      </c>
      <c s="34" t="s">
        <v>27</v>
      </c>
      <c s="34" t="s">
        <v>1540</v>
      </c>
      <c s="35" t="s">
        <v>5</v>
      </c>
      <c s="6" t="s">
        <v>1549</v>
      </c>
      <c s="36" t="s">
        <v>81</v>
      </c>
      <c s="37">
        <v>8</v>
      </c>
      <c s="36">
        <v>0</v>
      </c>
      <c s="36">
        <f>ROUND(G15*H15,6)</f>
      </c>
      <c r="L15" s="38">
        <v>0</v>
      </c>
      <c s="32">
        <f>ROUND(ROUND(L15,2)*ROUND(G15,3),2)</f>
      </c>
      <c s="36" t="s">
        <v>347</v>
      </c>
      <c>
        <f>(M15*21)/100</f>
      </c>
      <c t="s">
        <v>27</v>
      </c>
    </row>
    <row r="16" spans="1:5" ht="38.25">
      <c r="A16" s="35" t="s">
        <v>54</v>
      </c>
      <c r="E16" s="39" t="s">
        <v>1550</v>
      </c>
    </row>
    <row r="17" spans="1:5" ht="51">
      <c r="A17" s="35" t="s">
        <v>55</v>
      </c>
      <c r="E17" s="40" t="s">
        <v>1511</v>
      </c>
    </row>
    <row r="18" spans="1:5" ht="89.25">
      <c r="A18" t="s">
        <v>56</v>
      </c>
      <c r="E18" s="39" t="s">
        <v>1542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1616</v>
      </c>
      <c s="41">
        <f>Rekapitulace!C32</f>
      </c>
      <c s="20" t="s">
        <v>0</v>
      </c>
      <c t="s">
        <v>23</v>
      </c>
      <c t="s">
        <v>27</v>
      </c>
    </row>
    <row r="4" spans="1:16" ht="32" customHeight="1">
      <c r="A4" s="24" t="s">
        <v>20</v>
      </c>
      <c s="25" t="s">
        <v>28</v>
      </c>
      <c s="27" t="s">
        <v>1616</v>
      </c>
      <c r="E4" s="26" t="s">
        <v>1617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1620</v>
      </c>
      <c r="E8" s="30" t="s">
        <v>1619</v>
      </c>
      <c r="J8" s="29">
        <f>0+J9+J26+J63+J72+J105</f>
      </c>
      <c s="29">
        <f>0+K9+K26+K63+K72+K105</f>
      </c>
      <c s="29">
        <f>0+L9+L26+L63+L72+L105</f>
      </c>
      <c s="29">
        <f>0+M9+M26+M63+M72+M105</f>
      </c>
    </row>
    <row r="9" spans="1:13" ht="12.75">
      <c r="A9" t="s">
        <v>46</v>
      </c>
      <c r="C9" s="31" t="s">
        <v>909</v>
      </c>
      <c r="E9" s="33" t="s">
        <v>910</v>
      </c>
      <c r="J9" s="32">
        <f>0</f>
      </c>
      <c s="32">
        <f>0</f>
      </c>
      <c s="32">
        <f>0+L10+L14+L18+L22</f>
      </c>
      <c s="32">
        <f>0+M10+M14+M18+M22</f>
      </c>
    </row>
    <row r="10" spans="1:16" ht="38.25">
      <c r="A10" t="s">
        <v>49</v>
      </c>
      <c s="34" t="s">
        <v>4</v>
      </c>
      <c s="34" t="s">
        <v>911</v>
      </c>
      <c s="35" t="s">
        <v>912</v>
      </c>
      <c s="6" t="s">
        <v>913</v>
      </c>
      <c s="36" t="s">
        <v>346</v>
      </c>
      <c s="37">
        <v>618.689</v>
      </c>
      <c s="36">
        <v>0</v>
      </c>
      <c s="36">
        <f>ROUND(G10*H10,6)</f>
      </c>
      <c r="L10" s="38">
        <v>0</v>
      </c>
      <c s="32">
        <f>ROUND(ROUND(L10,2)*ROUND(G10,3),2)</f>
      </c>
      <c s="36" t="s">
        <v>347</v>
      </c>
      <c>
        <f>(M10*21)/100</f>
      </c>
      <c t="s">
        <v>27</v>
      </c>
    </row>
    <row r="11" spans="1:5" ht="38.25">
      <c r="A11" s="35" t="s">
        <v>54</v>
      </c>
      <c r="E11" s="39" t="s">
        <v>1621</v>
      </c>
    </row>
    <row r="12" spans="1:5" ht="63.75">
      <c r="A12" s="35" t="s">
        <v>55</v>
      </c>
      <c r="E12" s="40" t="s">
        <v>1622</v>
      </c>
    </row>
    <row r="13" spans="1:5" ht="140.25">
      <c r="A13" t="s">
        <v>56</v>
      </c>
      <c r="E13" s="39" t="s">
        <v>349</v>
      </c>
    </row>
    <row r="14" spans="1:16" ht="38.25">
      <c r="A14" t="s">
        <v>49</v>
      </c>
      <c s="34" t="s">
        <v>27</v>
      </c>
      <c s="34" t="s">
        <v>1301</v>
      </c>
      <c s="35" t="s">
        <v>1302</v>
      </c>
      <c s="6" t="s">
        <v>1303</v>
      </c>
      <c s="36" t="s">
        <v>346</v>
      </c>
      <c s="37">
        <v>261.36</v>
      </c>
      <c s="36">
        <v>0</v>
      </c>
      <c s="36">
        <f>ROUND(G14*H14,6)</f>
      </c>
      <c r="L14" s="38">
        <v>0</v>
      </c>
      <c s="32">
        <f>ROUND(ROUND(L14,2)*ROUND(G14,3),2)</f>
      </c>
      <c s="36" t="s">
        <v>347</v>
      </c>
      <c>
        <f>(M14*21)/100</f>
      </c>
      <c t="s">
        <v>27</v>
      </c>
    </row>
    <row r="15" spans="1:5" ht="38.25">
      <c r="A15" s="35" t="s">
        <v>54</v>
      </c>
      <c r="E15" s="39" t="s">
        <v>1623</v>
      </c>
    </row>
    <row r="16" spans="1:5" ht="63.75">
      <c r="A16" s="35" t="s">
        <v>55</v>
      </c>
      <c r="E16" s="40" t="s">
        <v>1624</v>
      </c>
    </row>
    <row r="17" spans="1:5" ht="140.25">
      <c r="A17" t="s">
        <v>56</v>
      </c>
      <c r="E17" s="39" t="s">
        <v>349</v>
      </c>
    </row>
    <row r="18" spans="1:16" ht="38.25">
      <c r="A18" t="s">
        <v>49</v>
      </c>
      <c s="34" t="s">
        <v>26</v>
      </c>
      <c s="34" t="s">
        <v>351</v>
      </c>
      <c s="35" t="s">
        <v>352</v>
      </c>
      <c s="6" t="s">
        <v>353</v>
      </c>
      <c s="36" t="s">
        <v>346</v>
      </c>
      <c s="37">
        <v>60.744</v>
      </c>
      <c s="36">
        <v>0</v>
      </c>
      <c s="36">
        <f>ROUND(G18*H18,6)</f>
      </c>
      <c r="L18" s="38">
        <v>0</v>
      </c>
      <c s="32">
        <f>ROUND(ROUND(L18,2)*ROUND(G18,3),2)</f>
      </c>
      <c s="36" t="s">
        <v>347</v>
      </c>
      <c>
        <f>(M18*21)/100</f>
      </c>
      <c t="s">
        <v>27</v>
      </c>
    </row>
    <row r="19" spans="1:5" ht="38.25">
      <c r="A19" s="35" t="s">
        <v>54</v>
      </c>
      <c r="E19" s="39" t="s">
        <v>1625</v>
      </c>
    </row>
    <row r="20" spans="1:5" ht="89.25">
      <c r="A20" s="35" t="s">
        <v>55</v>
      </c>
      <c r="E20" s="40" t="s">
        <v>1626</v>
      </c>
    </row>
    <row r="21" spans="1:5" ht="140.25">
      <c r="A21" t="s">
        <v>56</v>
      </c>
      <c r="E21" s="39" t="s">
        <v>349</v>
      </c>
    </row>
    <row r="22" spans="1:16" ht="25.5">
      <c r="A22" t="s">
        <v>49</v>
      </c>
      <c s="34" t="s">
        <v>64</v>
      </c>
      <c s="34" t="s">
        <v>916</v>
      </c>
      <c s="35" t="s">
        <v>917</v>
      </c>
      <c s="6" t="s">
        <v>918</v>
      </c>
      <c s="36" t="s">
        <v>346</v>
      </c>
      <c s="37">
        <v>1</v>
      </c>
      <c s="36">
        <v>0</v>
      </c>
      <c s="36">
        <f>ROUND(G22*H22,6)</f>
      </c>
      <c r="L22" s="38">
        <v>0</v>
      </c>
      <c s="32">
        <f>ROUND(ROUND(L22,2)*ROUND(G22,3),2)</f>
      </c>
      <c s="36" t="s">
        <v>347</v>
      </c>
      <c>
        <f>(M22*21)/100</f>
      </c>
      <c t="s">
        <v>27</v>
      </c>
    </row>
    <row r="23" spans="1:5" ht="38.25">
      <c r="A23" s="35" t="s">
        <v>54</v>
      </c>
      <c r="E23" s="39" t="s">
        <v>919</v>
      </c>
    </row>
    <row r="24" spans="1:5" ht="63.75">
      <c r="A24" s="35" t="s">
        <v>55</v>
      </c>
      <c r="E24" s="40" t="s">
        <v>1627</v>
      </c>
    </row>
    <row r="25" spans="1:5" ht="127.5">
      <c r="A25" t="s">
        <v>56</v>
      </c>
      <c r="E25" s="39" t="s">
        <v>921</v>
      </c>
    </row>
    <row r="26" spans="1:13" ht="12.75">
      <c r="A26" t="s">
        <v>46</v>
      </c>
      <c r="C26" s="31" t="s">
        <v>4</v>
      </c>
      <c r="E26" s="33" t="s">
        <v>1114</v>
      </c>
      <c r="J26" s="32">
        <f>0</f>
      </c>
      <c s="32">
        <f>0</f>
      </c>
      <c s="32">
        <f>0+L27+L31+L35+L39+L43+L47+L51+L55+L59</f>
      </c>
      <c s="32">
        <f>0+M27+M31+M35+M39+M43+M47+M51+M55+M59</f>
      </c>
    </row>
    <row r="27" spans="1:16" ht="25.5">
      <c r="A27" t="s">
        <v>49</v>
      </c>
      <c s="34" t="s">
        <v>69</v>
      </c>
      <c s="34" t="s">
        <v>1628</v>
      </c>
      <c s="35" t="s">
        <v>5</v>
      </c>
      <c s="6" t="s">
        <v>1629</v>
      </c>
      <c s="36" t="s">
        <v>60</v>
      </c>
      <c s="37">
        <v>114</v>
      </c>
      <c s="36">
        <v>0</v>
      </c>
      <c s="36">
        <f>ROUND(G27*H27,6)</f>
      </c>
      <c r="L27" s="38">
        <v>0</v>
      </c>
      <c s="32">
        <f>ROUND(ROUND(L27,2)*ROUND(G27,3),2)</f>
      </c>
      <c s="36" t="s">
        <v>53</v>
      </c>
      <c>
        <f>(M27*21)/100</f>
      </c>
      <c t="s">
        <v>27</v>
      </c>
    </row>
    <row r="28" spans="1:5" ht="12.75">
      <c r="A28" s="35" t="s">
        <v>54</v>
      </c>
      <c r="E28" s="39" t="s">
        <v>1630</v>
      </c>
    </row>
    <row r="29" spans="1:5" ht="63.75">
      <c r="A29" s="35" t="s">
        <v>55</v>
      </c>
      <c r="E29" s="40" t="s">
        <v>1631</v>
      </c>
    </row>
    <row r="30" spans="1:5" ht="63.75">
      <c r="A30" t="s">
        <v>56</v>
      </c>
      <c r="E30" s="39" t="s">
        <v>1632</v>
      </c>
    </row>
    <row r="31" spans="1:16" ht="12.75">
      <c r="A31" t="s">
        <v>49</v>
      </c>
      <c s="34" t="s">
        <v>73</v>
      </c>
      <c s="34" t="s">
        <v>1633</v>
      </c>
      <c s="35" t="s">
        <v>5</v>
      </c>
      <c s="6" t="s">
        <v>1634</v>
      </c>
      <c s="36" t="s">
        <v>60</v>
      </c>
      <c s="37">
        <v>4.8</v>
      </c>
      <c s="36">
        <v>0</v>
      </c>
      <c s="36">
        <f>ROUND(G31*H31,6)</f>
      </c>
      <c r="L31" s="38">
        <v>0</v>
      </c>
      <c s="32">
        <f>ROUND(ROUND(L31,2)*ROUND(G31,3),2)</f>
      </c>
      <c s="36" t="s">
        <v>53</v>
      </c>
      <c>
        <f>(M31*21)/100</f>
      </c>
      <c t="s">
        <v>27</v>
      </c>
    </row>
    <row r="32" spans="1:5" ht="12.75">
      <c r="A32" s="35" t="s">
        <v>54</v>
      </c>
      <c r="E32" s="39" t="s">
        <v>1635</v>
      </c>
    </row>
    <row r="33" spans="1:5" ht="63.75">
      <c r="A33" s="35" t="s">
        <v>55</v>
      </c>
      <c r="E33" s="40" t="s">
        <v>1636</v>
      </c>
    </row>
    <row r="34" spans="1:5" ht="63.75">
      <c r="A34" t="s">
        <v>56</v>
      </c>
      <c r="E34" s="39" t="s">
        <v>1632</v>
      </c>
    </row>
    <row r="35" spans="1:16" ht="12.75">
      <c r="A35" t="s">
        <v>49</v>
      </c>
      <c s="34" t="s">
        <v>78</v>
      </c>
      <c s="34" t="s">
        <v>1637</v>
      </c>
      <c s="35" t="s">
        <v>5</v>
      </c>
      <c s="6" t="s">
        <v>1638</v>
      </c>
      <c s="36" t="s">
        <v>60</v>
      </c>
      <c s="37">
        <v>42.75</v>
      </c>
      <c s="36">
        <v>0</v>
      </c>
      <c s="36">
        <f>ROUND(G35*H35,6)</f>
      </c>
      <c r="L35" s="38">
        <v>0</v>
      </c>
      <c s="32">
        <f>ROUND(ROUND(L35,2)*ROUND(G35,3),2)</f>
      </c>
      <c s="36" t="s">
        <v>53</v>
      </c>
      <c>
        <f>(M35*21)/100</f>
      </c>
      <c t="s">
        <v>27</v>
      </c>
    </row>
    <row r="36" spans="1:5" ht="12.75">
      <c r="A36" s="35" t="s">
        <v>54</v>
      </c>
      <c r="E36" s="39" t="s">
        <v>1639</v>
      </c>
    </row>
    <row r="37" spans="1:5" ht="63.75">
      <c r="A37" s="35" t="s">
        <v>55</v>
      </c>
      <c r="E37" s="40" t="s">
        <v>1640</v>
      </c>
    </row>
    <row r="38" spans="1:5" ht="395.25">
      <c r="A38" t="s">
        <v>56</v>
      </c>
      <c r="E38" s="39" t="s">
        <v>1641</v>
      </c>
    </row>
    <row r="39" spans="1:16" ht="12.75">
      <c r="A39" t="s">
        <v>49</v>
      </c>
      <c s="34" t="s">
        <v>83</v>
      </c>
      <c s="34" t="s">
        <v>1642</v>
      </c>
      <c s="35" t="s">
        <v>5</v>
      </c>
      <c s="6" t="s">
        <v>1643</v>
      </c>
      <c s="36" t="s">
        <v>60</v>
      </c>
      <c s="37">
        <v>313.5</v>
      </c>
      <c s="36">
        <v>0</v>
      </c>
      <c s="36">
        <f>ROUND(G39*H39,6)</f>
      </c>
      <c r="L39" s="38">
        <v>0</v>
      </c>
      <c s="32">
        <f>ROUND(ROUND(L39,2)*ROUND(G39,3),2)</f>
      </c>
      <c s="36" t="s">
        <v>53</v>
      </c>
      <c>
        <f>(M39*21)/100</f>
      </c>
      <c t="s">
        <v>27</v>
      </c>
    </row>
    <row r="40" spans="1:5" ht="12.75">
      <c r="A40" s="35" t="s">
        <v>54</v>
      </c>
      <c r="E40" s="39" t="s">
        <v>1644</v>
      </c>
    </row>
    <row r="41" spans="1:5" ht="63.75">
      <c r="A41" s="35" t="s">
        <v>55</v>
      </c>
      <c r="E41" s="40" t="s">
        <v>1645</v>
      </c>
    </row>
    <row r="42" spans="1:5" ht="395.25">
      <c r="A42" t="s">
        <v>56</v>
      </c>
      <c r="E42" s="39" t="s">
        <v>1641</v>
      </c>
    </row>
    <row r="43" spans="1:16" ht="12.75">
      <c r="A43" t="s">
        <v>49</v>
      </c>
      <c s="34" t="s">
        <v>87</v>
      </c>
      <c s="34" t="s">
        <v>1646</v>
      </c>
      <c s="35" t="s">
        <v>5</v>
      </c>
      <c s="6" t="s">
        <v>1647</v>
      </c>
      <c s="36" t="s">
        <v>60</v>
      </c>
      <c s="37">
        <v>0.864</v>
      </c>
      <c s="36">
        <v>0</v>
      </c>
      <c s="36">
        <f>ROUND(G43*H43,6)</f>
      </c>
      <c r="L43" s="38">
        <v>0</v>
      </c>
      <c s="32">
        <f>ROUND(ROUND(L43,2)*ROUND(G43,3),2)</f>
      </c>
      <c s="36" t="s">
        <v>53</v>
      </c>
      <c>
        <f>(M43*21)/100</f>
      </c>
      <c t="s">
        <v>27</v>
      </c>
    </row>
    <row r="44" spans="1:5" ht="12.75">
      <c r="A44" s="35" t="s">
        <v>54</v>
      </c>
      <c r="E44" s="39" t="s">
        <v>1648</v>
      </c>
    </row>
    <row r="45" spans="1:5" ht="63.75">
      <c r="A45" s="35" t="s">
        <v>55</v>
      </c>
      <c r="E45" s="40" t="s">
        <v>1649</v>
      </c>
    </row>
    <row r="46" spans="1:5" ht="357">
      <c r="A46" t="s">
        <v>56</v>
      </c>
      <c r="E46" s="39" t="s">
        <v>1650</v>
      </c>
    </row>
    <row r="47" spans="1:16" ht="12.75">
      <c r="A47" t="s">
        <v>49</v>
      </c>
      <c s="34" t="s">
        <v>91</v>
      </c>
      <c s="34" t="s">
        <v>1651</v>
      </c>
      <c s="35" t="s">
        <v>5</v>
      </c>
      <c s="6" t="s">
        <v>1652</v>
      </c>
      <c s="36" t="s">
        <v>60</v>
      </c>
      <c s="37">
        <v>58.4</v>
      </c>
      <c s="36">
        <v>0</v>
      </c>
      <c s="36">
        <f>ROUND(G47*H47,6)</f>
      </c>
      <c r="L47" s="38">
        <v>0</v>
      </c>
      <c s="32">
        <f>ROUND(ROUND(L47,2)*ROUND(G47,3),2)</f>
      </c>
      <c s="36" t="s">
        <v>53</v>
      </c>
      <c>
        <f>(M47*21)/100</f>
      </c>
      <c t="s">
        <v>27</v>
      </c>
    </row>
    <row r="48" spans="1:5" ht="12.75">
      <c r="A48" s="35" t="s">
        <v>54</v>
      </c>
      <c r="E48" s="39" t="s">
        <v>1653</v>
      </c>
    </row>
    <row r="49" spans="1:5" ht="76.5">
      <c r="A49" s="35" t="s">
        <v>55</v>
      </c>
      <c r="E49" s="40" t="s">
        <v>1654</v>
      </c>
    </row>
    <row r="50" spans="1:5" ht="280.5">
      <c r="A50" t="s">
        <v>56</v>
      </c>
      <c r="E50" s="39" t="s">
        <v>1655</v>
      </c>
    </row>
    <row r="51" spans="1:16" ht="12.75">
      <c r="A51" t="s">
        <v>49</v>
      </c>
      <c s="34" t="s">
        <v>94</v>
      </c>
      <c s="34" t="s">
        <v>1656</v>
      </c>
      <c s="35" t="s">
        <v>5</v>
      </c>
      <c s="6" t="s">
        <v>1657</v>
      </c>
      <c s="36" t="s">
        <v>60</v>
      </c>
      <c s="37">
        <v>62.5</v>
      </c>
      <c s="36">
        <v>0</v>
      </c>
      <c s="36">
        <f>ROUND(G51*H51,6)</f>
      </c>
      <c r="L51" s="38">
        <v>0</v>
      </c>
      <c s="32">
        <f>ROUND(ROUND(L51,2)*ROUND(G51,3),2)</f>
      </c>
      <c s="36" t="s">
        <v>53</v>
      </c>
      <c>
        <f>(M51*21)/100</f>
      </c>
      <c t="s">
        <v>27</v>
      </c>
    </row>
    <row r="52" spans="1:5" ht="12.75">
      <c r="A52" s="35" t="s">
        <v>54</v>
      </c>
      <c r="E52" s="39" t="s">
        <v>5</v>
      </c>
    </row>
    <row r="53" spans="1:5" ht="63.75">
      <c r="A53" s="35" t="s">
        <v>55</v>
      </c>
      <c r="E53" s="40" t="s">
        <v>1658</v>
      </c>
    </row>
    <row r="54" spans="1:5" ht="242.25">
      <c r="A54" t="s">
        <v>56</v>
      </c>
      <c r="E54" s="39" t="s">
        <v>1659</v>
      </c>
    </row>
    <row r="55" spans="1:16" ht="12.75">
      <c r="A55" t="s">
        <v>49</v>
      </c>
      <c s="34" t="s">
        <v>98</v>
      </c>
      <c s="34" t="s">
        <v>1150</v>
      </c>
      <c s="35" t="s">
        <v>5</v>
      </c>
      <c s="6" t="s">
        <v>1151</v>
      </c>
      <c s="36" t="s">
        <v>76</v>
      </c>
      <c s="37">
        <v>760</v>
      </c>
      <c s="36">
        <v>0</v>
      </c>
      <c s="36">
        <f>ROUND(G55*H55,6)</f>
      </c>
      <c r="L55" s="38">
        <v>0</v>
      </c>
      <c s="32">
        <f>ROUND(ROUND(L55,2)*ROUND(G55,3),2)</f>
      </c>
      <c s="36" t="s">
        <v>53</v>
      </c>
      <c>
        <f>(M55*21)/100</f>
      </c>
      <c t="s">
        <v>27</v>
      </c>
    </row>
    <row r="56" spans="1:5" ht="12.75">
      <c r="A56" s="35" t="s">
        <v>54</v>
      </c>
      <c r="E56" s="39" t="s">
        <v>1660</v>
      </c>
    </row>
    <row r="57" spans="1:5" ht="63.75">
      <c r="A57" s="35" t="s">
        <v>55</v>
      </c>
      <c r="E57" s="40" t="s">
        <v>1661</v>
      </c>
    </row>
    <row r="58" spans="1:5" ht="38.25">
      <c r="A58" t="s">
        <v>56</v>
      </c>
      <c r="E58" s="39" t="s">
        <v>1662</v>
      </c>
    </row>
    <row r="59" spans="1:16" ht="12.75">
      <c r="A59" t="s">
        <v>49</v>
      </c>
      <c s="34" t="s">
        <v>102</v>
      </c>
      <c s="34" t="s">
        <v>1663</v>
      </c>
      <c s="35" t="s">
        <v>5</v>
      </c>
      <c s="6" t="s">
        <v>1664</v>
      </c>
      <c s="36" t="s">
        <v>76</v>
      </c>
      <c s="37">
        <v>116.8</v>
      </c>
      <c s="36">
        <v>0</v>
      </c>
      <c s="36">
        <f>ROUND(G59*H59,6)</f>
      </c>
      <c r="L59" s="38">
        <v>0</v>
      </c>
      <c s="32">
        <f>ROUND(ROUND(L59,2)*ROUND(G59,3),2)</f>
      </c>
      <c s="36" t="s">
        <v>53</v>
      </c>
      <c>
        <f>(M59*21)/100</f>
      </c>
      <c t="s">
        <v>27</v>
      </c>
    </row>
    <row r="60" spans="1:5" ht="25.5">
      <c r="A60" s="35" t="s">
        <v>54</v>
      </c>
      <c r="E60" s="39" t="s">
        <v>1665</v>
      </c>
    </row>
    <row r="61" spans="1:5" ht="51">
      <c r="A61" s="35" t="s">
        <v>55</v>
      </c>
      <c r="E61" s="40" t="s">
        <v>1666</v>
      </c>
    </row>
    <row r="62" spans="1:5" ht="38.25">
      <c r="A62" t="s">
        <v>56</v>
      </c>
      <c r="E62" s="39" t="s">
        <v>1667</v>
      </c>
    </row>
    <row r="63" spans="1:13" ht="12.75">
      <c r="A63" t="s">
        <v>46</v>
      </c>
      <c r="C63" s="31" t="s">
        <v>27</v>
      </c>
      <c r="E63" s="33" t="s">
        <v>1155</v>
      </c>
      <c r="J63" s="32">
        <f>0</f>
      </c>
      <c s="32">
        <f>0</f>
      </c>
      <c s="32">
        <f>0+L64+L68</f>
      </c>
      <c s="32">
        <f>0+M64+M68</f>
      </c>
    </row>
    <row r="64" spans="1:16" ht="12.75">
      <c r="A64" t="s">
        <v>49</v>
      </c>
      <c s="34" t="s">
        <v>106</v>
      </c>
      <c s="34" t="s">
        <v>1411</v>
      </c>
      <c s="35" t="s">
        <v>5</v>
      </c>
      <c s="6" t="s">
        <v>1412</v>
      </c>
      <c s="36" t="s">
        <v>76</v>
      </c>
      <c s="37">
        <v>760</v>
      </c>
      <c s="36">
        <v>0</v>
      </c>
      <c s="36">
        <f>ROUND(G64*H64,6)</f>
      </c>
      <c r="L64" s="38">
        <v>0</v>
      </c>
      <c s="32">
        <f>ROUND(ROUND(L64,2)*ROUND(G64,3),2)</f>
      </c>
      <c s="36" t="s">
        <v>53</v>
      </c>
      <c>
        <f>(M64*21)/100</f>
      </c>
      <c t="s">
        <v>27</v>
      </c>
    </row>
    <row r="65" spans="1:5" ht="12.75">
      <c r="A65" s="35" t="s">
        <v>54</v>
      </c>
      <c r="E65" s="39" t="s">
        <v>1668</v>
      </c>
    </row>
    <row r="66" spans="1:5" ht="63.75">
      <c r="A66" s="35" t="s">
        <v>55</v>
      </c>
      <c r="E66" s="40" t="s">
        <v>1661</v>
      </c>
    </row>
    <row r="67" spans="1:5" ht="102">
      <c r="A67" t="s">
        <v>56</v>
      </c>
      <c r="E67" s="39" t="s">
        <v>1415</v>
      </c>
    </row>
    <row r="68" spans="1:16" ht="12.75">
      <c r="A68" t="s">
        <v>49</v>
      </c>
      <c s="34" t="s">
        <v>110</v>
      </c>
      <c s="34" t="s">
        <v>1546</v>
      </c>
      <c s="35" t="s">
        <v>5</v>
      </c>
      <c s="6" t="s">
        <v>1547</v>
      </c>
      <c s="36" t="s">
        <v>60</v>
      </c>
      <c s="37">
        <v>0.864</v>
      </c>
      <c s="36">
        <v>0</v>
      </c>
      <c s="36">
        <f>ROUND(G68*H68,6)</f>
      </c>
      <c r="L68" s="38">
        <v>0</v>
      </c>
      <c s="32">
        <f>ROUND(ROUND(L68,2)*ROUND(G68,3),2)</f>
      </c>
      <c s="36" t="s">
        <v>53</v>
      </c>
      <c>
        <f>(M68*21)/100</f>
      </c>
      <c t="s">
        <v>27</v>
      </c>
    </row>
    <row r="69" spans="1:5" ht="12.75">
      <c r="A69" s="35" t="s">
        <v>54</v>
      </c>
      <c r="E69" s="39" t="s">
        <v>1669</v>
      </c>
    </row>
    <row r="70" spans="1:5" ht="63.75">
      <c r="A70" s="35" t="s">
        <v>55</v>
      </c>
      <c r="E70" s="40" t="s">
        <v>1670</v>
      </c>
    </row>
    <row r="71" spans="1:5" ht="395.25">
      <c r="A71" t="s">
        <v>56</v>
      </c>
      <c r="E71" s="39" t="s">
        <v>819</v>
      </c>
    </row>
    <row r="72" spans="1:13" ht="12.75">
      <c r="A72" t="s">
        <v>46</v>
      </c>
      <c r="C72" s="31" t="s">
        <v>69</v>
      </c>
      <c r="E72" s="33" t="s">
        <v>1005</v>
      </c>
      <c r="J72" s="32">
        <f>0</f>
      </c>
      <c s="32">
        <f>0</f>
      </c>
      <c s="32">
        <f>0+L73+L77+L81+L85+L89+L93+L97+L101</f>
      </c>
      <c s="32">
        <f>0+M73+M77+M81+M85+M89+M93+M97+M101</f>
      </c>
    </row>
    <row r="73" spans="1:16" ht="12.75">
      <c r="A73" t="s">
        <v>49</v>
      </c>
      <c s="34" t="s">
        <v>114</v>
      </c>
      <c s="34" t="s">
        <v>1341</v>
      </c>
      <c s="35" t="s">
        <v>5</v>
      </c>
      <c s="6" t="s">
        <v>1342</v>
      </c>
      <c s="36" t="s">
        <v>60</v>
      </c>
      <c s="37">
        <v>686</v>
      </c>
      <c s="36">
        <v>0</v>
      </c>
      <c s="36">
        <f>ROUND(G73*H73,6)</f>
      </c>
      <c r="L73" s="38">
        <v>0</v>
      </c>
      <c s="32">
        <f>ROUND(ROUND(L73,2)*ROUND(G73,3),2)</f>
      </c>
      <c s="36" t="s">
        <v>53</v>
      </c>
      <c>
        <f>(M73*21)/100</f>
      </c>
      <c t="s">
        <v>27</v>
      </c>
    </row>
    <row r="74" spans="1:5" ht="12.75">
      <c r="A74" s="35" t="s">
        <v>54</v>
      </c>
      <c r="E74" s="39" t="s">
        <v>1671</v>
      </c>
    </row>
    <row r="75" spans="1:5" ht="63.75">
      <c r="A75" s="35" t="s">
        <v>55</v>
      </c>
      <c r="E75" s="40" t="s">
        <v>1672</v>
      </c>
    </row>
    <row r="76" spans="1:5" ht="51">
      <c r="A76" t="s">
        <v>56</v>
      </c>
      <c r="E76" s="39" t="s">
        <v>1673</v>
      </c>
    </row>
    <row r="77" spans="1:16" ht="12.75">
      <c r="A77" t="s">
        <v>49</v>
      </c>
      <c s="34" t="s">
        <v>118</v>
      </c>
      <c s="34" t="s">
        <v>1674</v>
      </c>
      <c s="35" t="s">
        <v>5</v>
      </c>
      <c s="6" t="s">
        <v>1675</v>
      </c>
      <c s="36" t="s">
        <v>76</v>
      </c>
      <c s="37">
        <v>1345</v>
      </c>
      <c s="36">
        <v>0</v>
      </c>
      <c s="36">
        <f>ROUND(G77*H77,6)</f>
      </c>
      <c r="L77" s="38">
        <v>0</v>
      </c>
      <c s="32">
        <f>ROUND(ROUND(L77,2)*ROUND(G77,3),2)</f>
      </c>
      <c s="36" t="s">
        <v>53</v>
      </c>
      <c>
        <f>(M77*21)/100</f>
      </c>
      <c t="s">
        <v>27</v>
      </c>
    </row>
    <row r="78" spans="1:5" ht="12.75">
      <c r="A78" s="35" t="s">
        <v>54</v>
      </c>
      <c r="E78" s="39" t="s">
        <v>1676</v>
      </c>
    </row>
    <row r="79" spans="1:5" ht="63.75">
      <c r="A79" s="35" t="s">
        <v>55</v>
      </c>
      <c r="E79" s="40" t="s">
        <v>1677</v>
      </c>
    </row>
    <row r="80" spans="1:5" ht="51">
      <c r="A80" t="s">
        <v>56</v>
      </c>
      <c r="E80" s="39" t="s">
        <v>1673</v>
      </c>
    </row>
    <row r="81" spans="1:16" ht="12.75">
      <c r="A81" t="s">
        <v>49</v>
      </c>
      <c s="34" t="s">
        <v>121</v>
      </c>
      <c s="34" t="s">
        <v>1678</v>
      </c>
      <c s="35" t="s">
        <v>5</v>
      </c>
      <c s="6" t="s">
        <v>1679</v>
      </c>
      <c s="36" t="s">
        <v>76</v>
      </c>
      <c s="37">
        <v>1345</v>
      </c>
      <c s="36">
        <v>0</v>
      </c>
      <c s="36">
        <f>ROUND(G81*H81,6)</f>
      </c>
      <c r="L81" s="38">
        <v>0</v>
      </c>
      <c s="32">
        <f>ROUND(ROUND(L81,2)*ROUND(G81,3),2)</f>
      </c>
      <c s="36" t="s">
        <v>53</v>
      </c>
      <c>
        <f>(M81*21)/100</f>
      </c>
      <c t="s">
        <v>27</v>
      </c>
    </row>
    <row r="82" spans="1:5" ht="12.75">
      <c r="A82" s="35" t="s">
        <v>54</v>
      </c>
      <c r="E82" s="39" t="s">
        <v>1680</v>
      </c>
    </row>
    <row r="83" spans="1:5" ht="63.75">
      <c r="A83" s="35" t="s">
        <v>55</v>
      </c>
      <c r="E83" s="40" t="s">
        <v>1681</v>
      </c>
    </row>
    <row r="84" spans="1:5" ht="51">
      <c r="A84" t="s">
        <v>56</v>
      </c>
      <c r="E84" s="39" t="s">
        <v>1673</v>
      </c>
    </row>
    <row r="85" spans="1:16" ht="12.75">
      <c r="A85" t="s">
        <v>49</v>
      </c>
      <c s="34" t="s">
        <v>124</v>
      </c>
      <c s="34" t="s">
        <v>1682</v>
      </c>
      <c s="35" t="s">
        <v>5</v>
      </c>
      <c s="6" t="s">
        <v>1683</v>
      </c>
      <c s="36" t="s">
        <v>60</v>
      </c>
      <c s="37">
        <v>25</v>
      </c>
      <c s="36">
        <v>0</v>
      </c>
      <c s="36">
        <f>ROUND(G85*H85,6)</f>
      </c>
      <c r="L85" s="38">
        <v>0</v>
      </c>
      <c s="32">
        <f>ROUND(ROUND(L85,2)*ROUND(G85,3),2)</f>
      </c>
      <c s="36" t="s">
        <v>53</v>
      </c>
      <c>
        <f>(M85*21)/100</f>
      </c>
      <c t="s">
        <v>27</v>
      </c>
    </row>
    <row r="86" spans="1:5" ht="12.75">
      <c r="A86" s="35" t="s">
        <v>54</v>
      </c>
      <c r="E86" s="39" t="s">
        <v>5</v>
      </c>
    </row>
    <row r="87" spans="1:5" ht="63.75">
      <c r="A87" s="35" t="s">
        <v>55</v>
      </c>
      <c r="E87" s="40" t="s">
        <v>1684</v>
      </c>
    </row>
    <row r="88" spans="1:5" ht="38.25">
      <c r="A88" t="s">
        <v>56</v>
      </c>
      <c r="E88" s="39" t="s">
        <v>1685</v>
      </c>
    </row>
    <row r="89" spans="1:16" ht="12.75">
      <c r="A89" t="s">
        <v>49</v>
      </c>
      <c s="34" t="s">
        <v>127</v>
      </c>
      <c s="34" t="s">
        <v>1686</v>
      </c>
      <c s="35" t="s">
        <v>5</v>
      </c>
      <c s="6" t="s">
        <v>1687</v>
      </c>
      <c s="36" t="s">
        <v>76</v>
      </c>
      <c s="37">
        <v>1345</v>
      </c>
      <c s="36">
        <v>0</v>
      </c>
      <c s="36">
        <f>ROUND(G89*H89,6)</f>
      </c>
      <c r="L89" s="38">
        <v>0</v>
      </c>
      <c s="32">
        <f>ROUND(ROUND(L89,2)*ROUND(G89,3),2)</f>
      </c>
      <c s="36" t="s">
        <v>53</v>
      </c>
      <c>
        <f>(M89*21)/100</f>
      </c>
      <c t="s">
        <v>27</v>
      </c>
    </row>
    <row r="90" spans="1:5" ht="12.75">
      <c r="A90" s="35" t="s">
        <v>54</v>
      </c>
      <c r="E90" s="39" t="s">
        <v>5</v>
      </c>
    </row>
    <row r="91" spans="1:5" ht="63.75">
      <c r="A91" s="35" t="s">
        <v>55</v>
      </c>
      <c r="E91" s="40" t="s">
        <v>1688</v>
      </c>
    </row>
    <row r="92" spans="1:5" ht="51">
      <c r="A92" t="s">
        <v>56</v>
      </c>
      <c r="E92" s="39" t="s">
        <v>1689</v>
      </c>
    </row>
    <row r="93" spans="1:16" ht="12.75">
      <c r="A93" t="s">
        <v>49</v>
      </c>
      <c s="34" t="s">
        <v>131</v>
      </c>
      <c s="34" t="s">
        <v>1690</v>
      </c>
      <c s="35" t="s">
        <v>5</v>
      </c>
      <c s="6" t="s">
        <v>1691</v>
      </c>
      <c s="36" t="s">
        <v>76</v>
      </c>
      <c s="37">
        <v>1345</v>
      </c>
      <c s="36">
        <v>0</v>
      </c>
      <c s="36">
        <f>ROUND(G93*H93,6)</f>
      </c>
      <c r="L93" s="38">
        <v>0</v>
      </c>
      <c s="32">
        <f>ROUND(ROUND(L93,2)*ROUND(G93,3),2)</f>
      </c>
      <c s="36" t="s">
        <v>53</v>
      </c>
      <c>
        <f>(M93*21)/100</f>
      </c>
      <c t="s">
        <v>27</v>
      </c>
    </row>
    <row r="94" spans="1:5" ht="12.75">
      <c r="A94" s="35" t="s">
        <v>54</v>
      </c>
      <c r="E94" s="39" t="s">
        <v>5</v>
      </c>
    </row>
    <row r="95" spans="1:5" ht="63.75">
      <c r="A95" s="35" t="s">
        <v>55</v>
      </c>
      <c r="E95" s="40" t="s">
        <v>1677</v>
      </c>
    </row>
    <row r="96" spans="1:5" ht="51">
      <c r="A96" t="s">
        <v>56</v>
      </c>
      <c r="E96" s="39" t="s">
        <v>1689</v>
      </c>
    </row>
    <row r="97" spans="1:16" ht="12.75">
      <c r="A97" t="s">
        <v>49</v>
      </c>
      <c s="34" t="s">
        <v>134</v>
      </c>
      <c s="34" t="s">
        <v>1692</v>
      </c>
      <c s="35" t="s">
        <v>5</v>
      </c>
      <c s="6" t="s">
        <v>1693</v>
      </c>
      <c s="36" t="s">
        <v>76</v>
      </c>
      <c s="37">
        <v>965</v>
      </c>
      <c s="36">
        <v>0</v>
      </c>
      <c s="36">
        <f>ROUND(G97*H97,6)</f>
      </c>
      <c r="L97" s="38">
        <v>0</v>
      </c>
      <c s="32">
        <f>ROUND(ROUND(L97,2)*ROUND(G97,3),2)</f>
      </c>
      <c s="36" t="s">
        <v>53</v>
      </c>
      <c>
        <f>(M97*21)/100</f>
      </c>
      <c t="s">
        <v>27</v>
      </c>
    </row>
    <row r="98" spans="1:5" ht="12.75">
      <c r="A98" s="35" t="s">
        <v>54</v>
      </c>
      <c r="E98" s="39" t="s">
        <v>5</v>
      </c>
    </row>
    <row r="99" spans="1:5" ht="63.75">
      <c r="A99" s="35" t="s">
        <v>55</v>
      </c>
      <c r="E99" s="40" t="s">
        <v>1694</v>
      </c>
    </row>
    <row r="100" spans="1:5" ht="140.25">
      <c r="A100" t="s">
        <v>56</v>
      </c>
      <c r="E100" s="39" t="s">
        <v>1695</v>
      </c>
    </row>
    <row r="101" spans="1:16" ht="12.75">
      <c r="A101" t="s">
        <v>49</v>
      </c>
      <c s="34" t="s">
        <v>137</v>
      </c>
      <c s="34" t="s">
        <v>1696</v>
      </c>
      <c s="35" t="s">
        <v>5</v>
      </c>
      <c s="6" t="s">
        <v>1697</v>
      </c>
      <c s="36" t="s">
        <v>76</v>
      </c>
      <c s="37">
        <v>965</v>
      </c>
      <c s="36">
        <v>0</v>
      </c>
      <c s="36">
        <f>ROUND(G101*H101,6)</f>
      </c>
      <c r="L101" s="38">
        <v>0</v>
      </c>
      <c s="32">
        <f>ROUND(ROUND(L101,2)*ROUND(G101,3),2)</f>
      </c>
      <c s="36" t="s">
        <v>53</v>
      </c>
      <c>
        <f>(M101*21)/100</f>
      </c>
      <c t="s">
        <v>27</v>
      </c>
    </row>
    <row r="102" spans="1:5" ht="12.75">
      <c r="A102" s="35" t="s">
        <v>54</v>
      </c>
      <c r="E102" s="39" t="s">
        <v>5</v>
      </c>
    </row>
    <row r="103" spans="1:5" ht="63.75">
      <c r="A103" s="35" t="s">
        <v>55</v>
      </c>
      <c r="E103" s="40" t="s">
        <v>1694</v>
      </c>
    </row>
    <row r="104" spans="1:5" ht="140.25">
      <c r="A104" t="s">
        <v>56</v>
      </c>
      <c r="E104" s="39" t="s">
        <v>1695</v>
      </c>
    </row>
    <row r="105" spans="1:13" ht="12.75">
      <c r="A105" t="s">
        <v>46</v>
      </c>
      <c r="C105" s="31" t="s">
        <v>87</v>
      </c>
      <c r="E105" s="33" t="s">
        <v>922</v>
      </c>
      <c r="J105" s="32">
        <f>0</f>
      </c>
      <c s="32">
        <f>0</f>
      </c>
      <c s="32">
        <f>0+L106+L110+L114+L118+L122+L126+L130+L134+L138+L142</f>
      </c>
      <c s="32">
        <f>0+M106+M110+M114+M118+M122+M126+M130+M134+M138+M142</f>
      </c>
    </row>
    <row r="106" spans="1:16" ht="12.75">
      <c r="A106" t="s">
        <v>49</v>
      </c>
      <c s="34" t="s">
        <v>141</v>
      </c>
      <c s="34" t="s">
        <v>1698</v>
      </c>
      <c s="35" t="s">
        <v>5</v>
      </c>
      <c s="6" t="s">
        <v>1699</v>
      </c>
      <c s="36" t="s">
        <v>81</v>
      </c>
      <c s="37">
        <v>2</v>
      </c>
      <c s="36">
        <v>0</v>
      </c>
      <c s="36">
        <f>ROUND(G106*H106,6)</f>
      </c>
      <c r="L106" s="38">
        <v>0</v>
      </c>
      <c s="32">
        <f>ROUND(ROUND(L106,2)*ROUND(G106,3),2)</f>
      </c>
      <c s="36" t="s">
        <v>53</v>
      </c>
      <c>
        <f>(M106*21)/100</f>
      </c>
      <c t="s">
        <v>27</v>
      </c>
    </row>
    <row r="107" spans="1:5" ht="12.75">
      <c r="A107" s="35" t="s">
        <v>54</v>
      </c>
      <c r="E107" s="39" t="s">
        <v>1700</v>
      </c>
    </row>
    <row r="108" spans="1:5" ht="63.75">
      <c r="A108" s="35" t="s">
        <v>55</v>
      </c>
      <c r="E108" s="40" t="s">
        <v>1701</v>
      </c>
    </row>
    <row r="109" spans="1:5" ht="51">
      <c r="A109" t="s">
        <v>56</v>
      </c>
      <c r="E109" s="39" t="s">
        <v>1702</v>
      </c>
    </row>
    <row r="110" spans="1:16" ht="25.5">
      <c r="A110" t="s">
        <v>49</v>
      </c>
      <c s="34" t="s">
        <v>145</v>
      </c>
      <c s="34" t="s">
        <v>1703</v>
      </c>
      <c s="35" t="s">
        <v>5</v>
      </c>
      <c s="6" t="s">
        <v>1704</v>
      </c>
      <c s="36" t="s">
        <v>81</v>
      </c>
      <c s="37">
        <v>4</v>
      </c>
      <c s="36">
        <v>0</v>
      </c>
      <c s="36">
        <f>ROUND(G110*H110,6)</f>
      </c>
      <c r="L110" s="38">
        <v>0</v>
      </c>
      <c s="32">
        <f>ROUND(ROUND(L110,2)*ROUND(G110,3),2)</f>
      </c>
      <c s="36" t="s">
        <v>53</v>
      </c>
      <c>
        <f>(M110*21)/100</f>
      </c>
      <c t="s">
        <v>27</v>
      </c>
    </row>
    <row r="111" spans="1:5" ht="12.75">
      <c r="A111" s="35" t="s">
        <v>54</v>
      </c>
      <c r="E111" s="39" t="s">
        <v>1705</v>
      </c>
    </row>
    <row r="112" spans="1:5" ht="63.75">
      <c r="A112" s="35" t="s">
        <v>55</v>
      </c>
      <c r="E112" s="40" t="s">
        <v>929</v>
      </c>
    </row>
    <row r="113" spans="1:5" ht="51">
      <c r="A113" t="s">
        <v>56</v>
      </c>
      <c r="E113" s="39" t="s">
        <v>1706</v>
      </c>
    </row>
    <row r="114" spans="1:16" ht="25.5">
      <c r="A114" t="s">
        <v>49</v>
      </c>
      <c s="34" t="s">
        <v>149</v>
      </c>
      <c s="34" t="s">
        <v>1707</v>
      </c>
      <c s="35" t="s">
        <v>5</v>
      </c>
      <c s="6" t="s">
        <v>1708</v>
      </c>
      <c s="36" t="s">
        <v>81</v>
      </c>
      <c s="37">
        <v>4</v>
      </c>
      <c s="36">
        <v>0</v>
      </c>
      <c s="36">
        <f>ROUND(G114*H114,6)</f>
      </c>
      <c r="L114" s="38">
        <v>0</v>
      </c>
      <c s="32">
        <f>ROUND(ROUND(L114,2)*ROUND(G114,3),2)</f>
      </c>
      <c s="36" t="s">
        <v>53</v>
      </c>
      <c>
        <f>(M114*21)/100</f>
      </c>
      <c t="s">
        <v>27</v>
      </c>
    </row>
    <row r="115" spans="1:5" ht="12.75">
      <c r="A115" s="35" t="s">
        <v>54</v>
      </c>
      <c r="E115" s="39" t="s">
        <v>1709</v>
      </c>
    </row>
    <row r="116" spans="1:5" ht="63.75">
      <c r="A116" s="35" t="s">
        <v>55</v>
      </c>
      <c r="E116" s="40" t="s">
        <v>929</v>
      </c>
    </row>
    <row r="117" spans="1:5" ht="38.25">
      <c r="A117" t="s">
        <v>56</v>
      </c>
      <c r="E117" s="39" t="s">
        <v>1710</v>
      </c>
    </row>
    <row r="118" spans="1:16" ht="25.5">
      <c r="A118" t="s">
        <v>49</v>
      </c>
      <c s="34" t="s">
        <v>153</v>
      </c>
      <c s="34" t="s">
        <v>1711</v>
      </c>
      <c s="35" t="s">
        <v>5</v>
      </c>
      <c s="6" t="s">
        <v>1712</v>
      </c>
      <c s="36" t="s">
        <v>81</v>
      </c>
      <c s="37">
        <v>3</v>
      </c>
      <c s="36">
        <v>0</v>
      </c>
      <c s="36">
        <f>ROUND(G118*H118,6)</f>
      </c>
      <c r="L118" s="38">
        <v>0</v>
      </c>
      <c s="32">
        <f>ROUND(ROUND(L118,2)*ROUND(G118,3),2)</f>
      </c>
      <c s="36" t="s">
        <v>53</v>
      </c>
      <c>
        <f>(M118*21)/100</f>
      </c>
      <c t="s">
        <v>27</v>
      </c>
    </row>
    <row r="119" spans="1:5" ht="12.75">
      <c r="A119" s="35" t="s">
        <v>54</v>
      </c>
      <c r="E119" s="39" t="s">
        <v>1713</v>
      </c>
    </row>
    <row r="120" spans="1:5" ht="63.75">
      <c r="A120" s="35" t="s">
        <v>55</v>
      </c>
      <c r="E120" s="40" t="s">
        <v>1714</v>
      </c>
    </row>
    <row r="121" spans="1:5" ht="25.5">
      <c r="A121" t="s">
        <v>56</v>
      </c>
      <c r="E121" s="39" t="s">
        <v>1715</v>
      </c>
    </row>
    <row r="122" spans="1:16" ht="25.5">
      <c r="A122" t="s">
        <v>49</v>
      </c>
      <c s="34" t="s">
        <v>158</v>
      </c>
      <c s="34" t="s">
        <v>1716</v>
      </c>
      <c s="35" t="s">
        <v>5</v>
      </c>
      <c s="6" t="s">
        <v>1717</v>
      </c>
      <c s="36" t="s">
        <v>76</v>
      </c>
      <c s="37">
        <v>66.6</v>
      </c>
      <c s="36">
        <v>0</v>
      </c>
      <c s="36">
        <f>ROUND(G122*H122,6)</f>
      </c>
      <c r="L122" s="38">
        <v>0</v>
      </c>
      <c s="32">
        <f>ROUND(ROUND(L122,2)*ROUND(G122,3),2)</f>
      </c>
      <c s="36" t="s">
        <v>53</v>
      </c>
      <c>
        <f>(M122*21)/100</f>
      </c>
      <c t="s">
        <v>27</v>
      </c>
    </row>
    <row r="123" spans="1:5" ht="38.25">
      <c r="A123" s="35" t="s">
        <v>54</v>
      </c>
      <c r="E123" s="39" t="s">
        <v>1718</v>
      </c>
    </row>
    <row r="124" spans="1:5" ht="63.75">
      <c r="A124" s="35" t="s">
        <v>55</v>
      </c>
      <c r="E124" s="40" t="s">
        <v>1719</v>
      </c>
    </row>
    <row r="125" spans="1:5" ht="38.25">
      <c r="A125" t="s">
        <v>56</v>
      </c>
      <c r="E125" s="39" t="s">
        <v>1720</v>
      </c>
    </row>
    <row r="126" spans="1:16" ht="12.75">
      <c r="A126" t="s">
        <v>49</v>
      </c>
      <c s="34" t="s">
        <v>161</v>
      </c>
      <c s="34" t="s">
        <v>1721</v>
      </c>
      <c s="35" t="s">
        <v>5</v>
      </c>
      <c s="6" t="s">
        <v>1722</v>
      </c>
      <c s="36" t="s">
        <v>76</v>
      </c>
      <c s="37">
        <v>92.16</v>
      </c>
      <c s="36">
        <v>0</v>
      </c>
      <c s="36">
        <f>ROUND(G126*H126,6)</f>
      </c>
      <c r="L126" s="38">
        <v>0</v>
      </c>
      <c s="32">
        <f>ROUND(ROUND(L126,2)*ROUND(G126,3),2)</f>
      </c>
      <c s="36" t="s">
        <v>53</v>
      </c>
      <c>
        <f>(M126*21)/100</f>
      </c>
      <c t="s">
        <v>27</v>
      </c>
    </row>
    <row r="127" spans="1:5" ht="12.75">
      <c r="A127" s="35" t="s">
        <v>54</v>
      </c>
      <c r="E127" s="39" t="s">
        <v>1723</v>
      </c>
    </row>
    <row r="128" spans="1:5" ht="63.75">
      <c r="A128" s="35" t="s">
        <v>55</v>
      </c>
      <c r="E128" s="40" t="s">
        <v>1724</v>
      </c>
    </row>
    <row r="129" spans="1:5" ht="280.5">
      <c r="A129" t="s">
        <v>56</v>
      </c>
      <c r="E129" s="39" t="s">
        <v>1725</v>
      </c>
    </row>
    <row r="130" spans="1:16" ht="12.75">
      <c r="A130" t="s">
        <v>49</v>
      </c>
      <c s="34" t="s">
        <v>164</v>
      </c>
      <c s="34" t="s">
        <v>1726</v>
      </c>
      <c s="35" t="s">
        <v>5</v>
      </c>
      <c s="6" t="s">
        <v>1727</v>
      </c>
      <c s="36" t="s">
        <v>67</v>
      </c>
      <c s="37">
        <v>108</v>
      </c>
      <c s="36">
        <v>0</v>
      </c>
      <c s="36">
        <f>ROUND(G130*H130,6)</f>
      </c>
      <c r="L130" s="38">
        <v>0</v>
      </c>
      <c s="32">
        <f>ROUND(ROUND(L130,2)*ROUND(G130,3),2)</f>
      </c>
      <c s="36" t="s">
        <v>53</v>
      </c>
      <c>
        <f>(M130*21)/100</f>
      </c>
      <c t="s">
        <v>27</v>
      </c>
    </row>
    <row r="131" spans="1:5" ht="25.5">
      <c r="A131" s="35" t="s">
        <v>54</v>
      </c>
      <c r="E131" s="39" t="s">
        <v>1728</v>
      </c>
    </row>
    <row r="132" spans="1:5" ht="63.75">
      <c r="A132" s="35" t="s">
        <v>55</v>
      </c>
      <c r="E132" s="40" t="s">
        <v>1729</v>
      </c>
    </row>
    <row r="133" spans="1:5" ht="38.25">
      <c r="A133" t="s">
        <v>56</v>
      </c>
      <c r="E133" s="39" t="s">
        <v>1730</v>
      </c>
    </row>
    <row r="134" spans="1:16" ht="12.75">
      <c r="A134" t="s">
        <v>49</v>
      </c>
      <c s="34" t="s">
        <v>167</v>
      </c>
      <c s="34" t="s">
        <v>1731</v>
      </c>
      <c s="35" t="s">
        <v>5</v>
      </c>
      <c s="6" t="s">
        <v>1732</v>
      </c>
      <c s="36" t="s">
        <v>76</v>
      </c>
      <c s="37">
        <v>84</v>
      </c>
      <c s="36">
        <v>0</v>
      </c>
      <c s="36">
        <f>ROUND(G134*H134,6)</f>
      </c>
      <c r="L134" s="38">
        <v>0</v>
      </c>
      <c s="32">
        <f>ROUND(ROUND(L134,2)*ROUND(G134,3),2)</f>
      </c>
      <c s="36" t="s">
        <v>53</v>
      </c>
      <c>
        <f>(M134*21)/100</f>
      </c>
      <c t="s">
        <v>27</v>
      </c>
    </row>
    <row r="135" spans="1:5" ht="12.75">
      <c r="A135" s="35" t="s">
        <v>54</v>
      </c>
      <c r="E135" s="39" t="s">
        <v>1733</v>
      </c>
    </row>
    <row r="136" spans="1:5" ht="63.75">
      <c r="A136" s="35" t="s">
        <v>55</v>
      </c>
      <c r="E136" s="40" t="s">
        <v>1734</v>
      </c>
    </row>
    <row r="137" spans="1:5" ht="178.5">
      <c r="A137" t="s">
        <v>56</v>
      </c>
      <c r="E137" s="39" t="s">
        <v>1735</v>
      </c>
    </row>
    <row r="138" spans="1:16" ht="12.75">
      <c r="A138" t="s">
        <v>49</v>
      </c>
      <c s="34" t="s">
        <v>171</v>
      </c>
      <c s="34" t="s">
        <v>1736</v>
      </c>
      <c s="35" t="s">
        <v>5</v>
      </c>
      <c s="6" t="s">
        <v>1737</v>
      </c>
      <c s="36" t="s">
        <v>60</v>
      </c>
      <c s="37">
        <v>8.646</v>
      </c>
      <c s="36">
        <v>0</v>
      </c>
      <c s="36">
        <f>ROUND(G138*H138,6)</f>
      </c>
      <c r="L138" s="38">
        <v>0</v>
      </c>
      <c s="32">
        <f>ROUND(ROUND(L138,2)*ROUND(G138,3),2)</f>
      </c>
      <c s="36" t="s">
        <v>53</v>
      </c>
      <c>
        <f>(M138*21)/100</f>
      </c>
      <c t="s">
        <v>27</v>
      </c>
    </row>
    <row r="139" spans="1:5" ht="25.5">
      <c r="A139" s="35" t="s">
        <v>54</v>
      </c>
      <c r="E139" s="39" t="s">
        <v>1738</v>
      </c>
    </row>
    <row r="140" spans="1:5" ht="89.25">
      <c r="A140" s="35" t="s">
        <v>55</v>
      </c>
      <c r="E140" s="40" t="s">
        <v>1739</v>
      </c>
    </row>
    <row r="141" spans="1:5" ht="127.5">
      <c r="A141" t="s">
        <v>56</v>
      </c>
      <c r="E141" s="39" t="s">
        <v>956</v>
      </c>
    </row>
    <row r="142" spans="1:16" ht="12.75">
      <c r="A142" t="s">
        <v>49</v>
      </c>
      <c s="34" t="s">
        <v>175</v>
      </c>
      <c s="34" t="s">
        <v>952</v>
      </c>
      <c s="35" t="s">
        <v>5</v>
      </c>
      <c s="6" t="s">
        <v>953</v>
      </c>
      <c s="36" t="s">
        <v>60</v>
      </c>
      <c s="37">
        <v>2.664</v>
      </c>
      <c s="36">
        <v>0</v>
      </c>
      <c s="36">
        <f>ROUND(G142*H142,6)</f>
      </c>
      <c r="L142" s="38">
        <v>0</v>
      </c>
      <c s="32">
        <f>ROUND(ROUND(L142,2)*ROUND(G142,3),2)</f>
      </c>
      <c s="36" t="s">
        <v>53</v>
      </c>
      <c>
        <f>(M142*21)/100</f>
      </c>
      <c t="s">
        <v>27</v>
      </c>
    </row>
    <row r="143" spans="1:5" ht="12.75">
      <c r="A143" s="35" t="s">
        <v>54</v>
      </c>
      <c r="E143" s="39" t="s">
        <v>1740</v>
      </c>
    </row>
    <row r="144" spans="1:5" ht="63.75">
      <c r="A144" s="35" t="s">
        <v>55</v>
      </c>
      <c r="E144" s="40" t="s">
        <v>1741</v>
      </c>
    </row>
    <row r="145" spans="1:5" ht="127.5">
      <c r="A145" t="s">
        <v>56</v>
      </c>
      <c r="E145" s="39" t="s">
        <v>956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COUNTIFS(L8:L322,"=0",A8:A322,"P")+COUNTIFS(L8:L322,"",A8:A322,"P")+SUM(Q8:Q322)</f>
      </c>
    </row>
    <row r="8" spans="1:13" ht="12.75">
      <c r="A8" t="s">
        <v>44</v>
      </c>
      <c r="C8" s="28" t="s">
        <v>45</v>
      </c>
      <c r="E8" s="30" t="s">
        <v>17</v>
      </c>
      <c r="J8" s="29">
        <f>0+J9</f>
      </c>
      <c s="29">
        <f>0+K9</f>
      </c>
      <c s="29">
        <f>0+L9</f>
      </c>
      <c s="29">
        <f>0+M9</f>
      </c>
    </row>
    <row r="9" spans="1:13" ht="12.75">
      <c r="A9" t="s">
        <v>46</v>
      </c>
      <c r="C9" s="31" t="s">
        <v>47</v>
      </c>
      <c r="E9" s="33" t="s">
        <v>48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f>
      </c>
    </row>
    <row r="10" spans="1:16" ht="12.75">
      <c r="A10" t="s">
        <v>49</v>
      </c>
      <c s="34" t="s">
        <v>4</v>
      </c>
      <c s="34" t="s">
        <v>50</v>
      </c>
      <c s="35" t="s">
        <v>5</v>
      </c>
      <c s="6" t="s">
        <v>51</v>
      </c>
      <c s="36" t="s">
        <v>52</v>
      </c>
      <c s="37">
        <v>32</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57</v>
      </c>
    </row>
    <row r="14" spans="1:16" ht="12.75">
      <c r="A14" t="s">
        <v>49</v>
      </c>
      <c s="34" t="s">
        <v>27</v>
      </c>
      <c s="34" t="s">
        <v>58</v>
      </c>
      <c s="35" t="s">
        <v>5</v>
      </c>
      <c s="6" t="s">
        <v>59</v>
      </c>
      <c s="36" t="s">
        <v>60</v>
      </c>
      <c s="37">
        <v>36</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318.75">
      <c r="A17" t="s">
        <v>56</v>
      </c>
      <c r="E17" s="39" t="s">
        <v>61</v>
      </c>
    </row>
    <row r="18" spans="1:16" ht="12.75">
      <c r="A18" t="s">
        <v>49</v>
      </c>
      <c s="34" t="s">
        <v>26</v>
      </c>
      <c s="34" t="s">
        <v>62</v>
      </c>
      <c s="35" t="s">
        <v>5</v>
      </c>
      <c s="6" t="s">
        <v>63</v>
      </c>
      <c s="36" t="s">
        <v>60</v>
      </c>
      <c s="37">
        <v>675</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318.75">
      <c r="A21" t="s">
        <v>56</v>
      </c>
      <c r="E21" s="39" t="s">
        <v>61</v>
      </c>
    </row>
    <row r="22" spans="1:16" ht="12.75">
      <c r="A22" t="s">
        <v>49</v>
      </c>
      <c s="34" t="s">
        <v>64</v>
      </c>
      <c s="34" t="s">
        <v>65</v>
      </c>
      <c s="35" t="s">
        <v>5</v>
      </c>
      <c s="6" t="s">
        <v>66</v>
      </c>
      <c s="36" t="s">
        <v>67</v>
      </c>
      <c s="37">
        <v>315</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25.5">
      <c r="A25" t="s">
        <v>56</v>
      </c>
      <c r="E25" s="39" t="s">
        <v>68</v>
      </c>
    </row>
    <row r="26" spans="1:16" ht="12.75">
      <c r="A26" t="s">
        <v>49</v>
      </c>
      <c s="34" t="s">
        <v>69</v>
      </c>
      <c s="34" t="s">
        <v>70</v>
      </c>
      <c s="35" t="s">
        <v>5</v>
      </c>
      <c s="6" t="s">
        <v>71</v>
      </c>
      <c s="36" t="s">
        <v>60</v>
      </c>
      <c s="37">
        <v>675</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229.5">
      <c r="A29" t="s">
        <v>56</v>
      </c>
      <c r="E29" s="39" t="s">
        <v>72</v>
      </c>
    </row>
    <row r="30" spans="1:16" ht="12.75">
      <c r="A30" t="s">
        <v>49</v>
      </c>
      <c s="34" t="s">
        <v>73</v>
      </c>
      <c s="34" t="s">
        <v>74</v>
      </c>
      <c s="35" t="s">
        <v>5</v>
      </c>
      <c s="6" t="s">
        <v>75</v>
      </c>
      <c s="36" t="s">
        <v>76</v>
      </c>
      <c s="37">
        <v>450</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25.5">
      <c r="A33" t="s">
        <v>56</v>
      </c>
      <c r="E33" s="39" t="s">
        <v>77</v>
      </c>
    </row>
    <row r="34" spans="1:16" ht="12.75">
      <c r="A34" t="s">
        <v>49</v>
      </c>
      <c s="34" t="s">
        <v>78</v>
      </c>
      <c s="34" t="s">
        <v>79</v>
      </c>
      <c s="35" t="s">
        <v>5</v>
      </c>
      <c s="6" t="s">
        <v>80</v>
      </c>
      <c s="36" t="s">
        <v>81</v>
      </c>
      <c s="37">
        <v>16</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14.75">
      <c r="A37" t="s">
        <v>56</v>
      </c>
      <c r="E37" s="39" t="s">
        <v>82</v>
      </c>
    </row>
    <row r="38" spans="1:16" ht="12.75">
      <c r="A38" t="s">
        <v>49</v>
      </c>
      <c s="34" t="s">
        <v>83</v>
      </c>
      <c s="34" t="s">
        <v>84</v>
      </c>
      <c s="35" t="s">
        <v>5</v>
      </c>
      <c s="6" t="s">
        <v>85</v>
      </c>
      <c s="36" t="s">
        <v>81</v>
      </c>
      <c s="37">
        <v>8</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02">
      <c r="A41" t="s">
        <v>56</v>
      </c>
      <c r="E41" s="39" t="s">
        <v>86</v>
      </c>
    </row>
    <row r="42" spans="1:16" ht="12.75">
      <c r="A42" t="s">
        <v>49</v>
      </c>
      <c s="34" t="s">
        <v>87</v>
      </c>
      <c s="34" t="s">
        <v>88</v>
      </c>
      <c s="35" t="s">
        <v>5</v>
      </c>
      <c s="6" t="s">
        <v>89</v>
      </c>
      <c s="36" t="s">
        <v>67</v>
      </c>
      <c s="37">
        <v>15</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14.75">
      <c r="A45" t="s">
        <v>56</v>
      </c>
      <c r="E45" s="39" t="s">
        <v>90</v>
      </c>
    </row>
    <row r="46" spans="1:16" ht="12.75">
      <c r="A46" t="s">
        <v>49</v>
      </c>
      <c s="34" t="s">
        <v>91</v>
      </c>
      <c s="34" t="s">
        <v>92</v>
      </c>
      <c s="35" t="s">
        <v>5</v>
      </c>
      <c s="6" t="s">
        <v>93</v>
      </c>
      <c s="36" t="s">
        <v>67</v>
      </c>
      <c s="37">
        <v>50</v>
      </c>
      <c s="36">
        <v>0</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14.75">
      <c r="A49" t="s">
        <v>56</v>
      </c>
      <c r="E49" s="39" t="s">
        <v>90</v>
      </c>
    </row>
    <row r="50" spans="1:16" ht="12.75">
      <c r="A50" t="s">
        <v>49</v>
      </c>
      <c s="34" t="s">
        <v>94</v>
      </c>
      <c s="34" t="s">
        <v>95</v>
      </c>
      <c s="35" t="s">
        <v>5</v>
      </c>
      <c s="6" t="s">
        <v>96</v>
      </c>
      <c s="36" t="s">
        <v>67</v>
      </c>
      <c s="37">
        <v>315</v>
      </c>
      <c s="36">
        <v>0</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02">
      <c r="A53" t="s">
        <v>56</v>
      </c>
      <c r="E53" s="39" t="s">
        <v>97</v>
      </c>
    </row>
    <row r="54" spans="1:16" ht="12.75">
      <c r="A54" t="s">
        <v>49</v>
      </c>
      <c s="34" t="s">
        <v>98</v>
      </c>
      <c s="34" t="s">
        <v>99</v>
      </c>
      <c s="35" t="s">
        <v>5</v>
      </c>
      <c s="6" t="s">
        <v>100</v>
      </c>
      <c s="36" t="s">
        <v>67</v>
      </c>
      <c s="37">
        <v>450</v>
      </c>
      <c s="36">
        <v>0</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40.25">
      <c r="A57" t="s">
        <v>56</v>
      </c>
      <c r="E57" s="39" t="s">
        <v>101</v>
      </c>
    </row>
    <row r="58" spans="1:16" ht="12.75">
      <c r="A58" t="s">
        <v>49</v>
      </c>
      <c s="34" t="s">
        <v>102</v>
      </c>
      <c s="34" t="s">
        <v>103</v>
      </c>
      <c s="35" t="s">
        <v>5</v>
      </c>
      <c s="6" t="s">
        <v>104</v>
      </c>
      <c s="36" t="s">
        <v>67</v>
      </c>
      <c s="37">
        <v>450</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76.5">
      <c r="A61" t="s">
        <v>56</v>
      </c>
      <c r="E61" s="39" t="s">
        <v>105</v>
      </c>
    </row>
    <row r="62" spans="1:16" ht="25.5">
      <c r="A62" t="s">
        <v>49</v>
      </c>
      <c s="34" t="s">
        <v>106</v>
      </c>
      <c s="34" t="s">
        <v>107</v>
      </c>
      <c s="35" t="s">
        <v>5</v>
      </c>
      <c s="6" t="s">
        <v>108</v>
      </c>
      <c s="36" t="s">
        <v>67</v>
      </c>
      <c s="37">
        <v>50</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76.5">
      <c r="A65" t="s">
        <v>56</v>
      </c>
      <c r="E65" s="39" t="s">
        <v>109</v>
      </c>
    </row>
    <row r="66" spans="1:16" ht="12.75">
      <c r="A66" t="s">
        <v>49</v>
      </c>
      <c s="34" t="s">
        <v>110</v>
      </c>
      <c s="34" t="s">
        <v>111</v>
      </c>
      <c s="35" t="s">
        <v>5</v>
      </c>
      <c s="6" t="s">
        <v>112</v>
      </c>
      <c s="36" t="s">
        <v>81</v>
      </c>
      <c s="37">
        <v>50</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14.75">
      <c r="A69" t="s">
        <v>56</v>
      </c>
      <c r="E69" s="39" t="s">
        <v>113</v>
      </c>
    </row>
    <row r="70" spans="1:16" ht="12.75">
      <c r="A70" t="s">
        <v>49</v>
      </c>
      <c s="34" t="s">
        <v>114</v>
      </c>
      <c s="34" t="s">
        <v>115</v>
      </c>
      <c s="35" t="s">
        <v>5</v>
      </c>
      <c s="6" t="s">
        <v>116</v>
      </c>
      <c s="36" t="s">
        <v>67</v>
      </c>
      <c s="37">
        <v>106</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89.25">
      <c r="A73" t="s">
        <v>56</v>
      </c>
      <c r="E73" s="39" t="s">
        <v>117</v>
      </c>
    </row>
    <row r="74" spans="1:16" ht="12.75">
      <c r="A74" t="s">
        <v>49</v>
      </c>
      <c s="34" t="s">
        <v>118</v>
      </c>
      <c s="34" t="s">
        <v>119</v>
      </c>
      <c s="35" t="s">
        <v>5</v>
      </c>
      <c s="6" t="s">
        <v>120</v>
      </c>
      <c s="36" t="s">
        <v>67</v>
      </c>
      <c s="37">
        <v>70</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89.25">
      <c r="A77" t="s">
        <v>56</v>
      </c>
      <c r="E77" s="39" t="s">
        <v>117</v>
      </c>
    </row>
    <row r="78" spans="1:16" ht="12.75">
      <c r="A78" t="s">
        <v>49</v>
      </c>
      <c s="34" t="s">
        <v>121</v>
      </c>
      <c s="34" t="s">
        <v>122</v>
      </c>
      <c s="35" t="s">
        <v>5</v>
      </c>
      <c s="6" t="s">
        <v>123</v>
      </c>
      <c s="36" t="s">
        <v>67</v>
      </c>
      <c s="37">
        <v>70</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89.25">
      <c r="A81" t="s">
        <v>56</v>
      </c>
      <c r="E81" s="39" t="s">
        <v>117</v>
      </c>
    </row>
    <row r="82" spans="1:16" ht="12.75">
      <c r="A82" t="s">
        <v>49</v>
      </c>
      <c s="34" t="s">
        <v>124</v>
      </c>
      <c s="34" t="s">
        <v>125</v>
      </c>
      <c s="35" t="s">
        <v>5</v>
      </c>
      <c s="6" t="s">
        <v>126</v>
      </c>
      <c s="36" t="s">
        <v>67</v>
      </c>
      <c s="37">
        <v>70</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89.25">
      <c r="A85" t="s">
        <v>56</v>
      </c>
      <c r="E85" s="39" t="s">
        <v>117</v>
      </c>
    </row>
    <row r="86" spans="1:16" ht="25.5">
      <c r="A86" t="s">
        <v>49</v>
      </c>
      <c s="34" t="s">
        <v>127</v>
      </c>
      <c s="34" t="s">
        <v>128</v>
      </c>
      <c s="35" t="s">
        <v>5</v>
      </c>
      <c s="6" t="s">
        <v>129</v>
      </c>
      <c s="36" t="s">
        <v>81</v>
      </c>
      <c s="37">
        <v>12</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02">
      <c r="A89" t="s">
        <v>56</v>
      </c>
      <c r="E89" s="39" t="s">
        <v>130</v>
      </c>
    </row>
    <row r="90" spans="1:16" ht="25.5">
      <c r="A90" t="s">
        <v>49</v>
      </c>
      <c s="34" t="s">
        <v>131</v>
      </c>
      <c s="34" t="s">
        <v>132</v>
      </c>
      <c s="35" t="s">
        <v>5</v>
      </c>
      <c s="6" t="s">
        <v>133</v>
      </c>
      <c s="36" t="s">
        <v>81</v>
      </c>
      <c s="37">
        <v>4</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02">
      <c r="A93" t="s">
        <v>56</v>
      </c>
      <c r="E93" s="39" t="s">
        <v>130</v>
      </c>
    </row>
    <row r="94" spans="1:16" ht="25.5">
      <c r="A94" t="s">
        <v>49</v>
      </c>
      <c s="34" t="s">
        <v>134</v>
      </c>
      <c s="34" t="s">
        <v>135</v>
      </c>
      <c s="35" t="s">
        <v>5</v>
      </c>
      <c s="6" t="s">
        <v>136</v>
      </c>
      <c s="36" t="s">
        <v>81</v>
      </c>
      <c s="37">
        <v>4</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02">
      <c r="A97" t="s">
        <v>56</v>
      </c>
      <c r="E97" s="39" t="s">
        <v>130</v>
      </c>
    </row>
    <row r="98" spans="1:16" ht="12.75">
      <c r="A98" t="s">
        <v>49</v>
      </c>
      <c s="34" t="s">
        <v>137</v>
      </c>
      <c s="34" t="s">
        <v>138</v>
      </c>
      <c s="35" t="s">
        <v>5</v>
      </c>
      <c s="6" t="s">
        <v>139</v>
      </c>
      <c s="36" t="s">
        <v>67</v>
      </c>
      <c s="37">
        <v>115</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76.5">
      <c r="A101" t="s">
        <v>56</v>
      </c>
      <c r="E101" s="39" t="s">
        <v>140</v>
      </c>
    </row>
    <row r="102" spans="1:16" ht="12.75">
      <c r="A102" t="s">
        <v>49</v>
      </c>
      <c s="34" t="s">
        <v>141</v>
      </c>
      <c s="34" t="s">
        <v>142</v>
      </c>
      <c s="35" t="s">
        <v>5</v>
      </c>
      <c s="6" t="s">
        <v>143</v>
      </c>
      <c s="36" t="s">
        <v>81</v>
      </c>
      <c s="37">
        <v>20</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89.25">
      <c r="A105" t="s">
        <v>56</v>
      </c>
      <c r="E105" s="39" t="s">
        <v>144</v>
      </c>
    </row>
    <row r="106" spans="1:16" ht="12.75">
      <c r="A106" t="s">
        <v>49</v>
      </c>
      <c s="34" t="s">
        <v>145</v>
      </c>
      <c s="34" t="s">
        <v>146</v>
      </c>
      <c s="35" t="s">
        <v>5</v>
      </c>
      <c s="6" t="s">
        <v>147</v>
      </c>
      <c s="36" t="s">
        <v>81</v>
      </c>
      <c s="37">
        <v>50</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02">
      <c r="A109" t="s">
        <v>56</v>
      </c>
      <c r="E109" s="39" t="s">
        <v>148</v>
      </c>
    </row>
    <row r="110" spans="1:16" ht="12.75">
      <c r="A110" t="s">
        <v>49</v>
      </c>
      <c s="34" t="s">
        <v>149</v>
      </c>
      <c s="34" t="s">
        <v>150</v>
      </c>
      <c s="35" t="s">
        <v>5</v>
      </c>
      <c s="6" t="s">
        <v>151</v>
      </c>
      <c s="36" t="s">
        <v>67</v>
      </c>
      <c s="37">
        <v>325</v>
      </c>
      <c s="36">
        <v>0</v>
      </c>
      <c s="36">
        <f>ROUND(G110*H110,6)</f>
      </c>
      <c r="L110" s="38">
        <v>0</v>
      </c>
      <c s="32">
        <f>ROUND(ROUND(L110,2)*ROUND(G110,3),2)</f>
      </c>
      <c s="36" t="s">
        <v>53</v>
      </c>
      <c>
        <f>(M110*21)/100</f>
      </c>
      <c t="s">
        <v>27</v>
      </c>
    </row>
    <row r="111" spans="1:5" ht="12.75">
      <c r="A111" s="35" t="s">
        <v>54</v>
      </c>
      <c r="E111" s="39" t="s">
        <v>5</v>
      </c>
    </row>
    <row r="112" spans="1:5" ht="12.75">
      <c r="A112" s="35" t="s">
        <v>55</v>
      </c>
      <c r="E112" s="40" t="s">
        <v>5</v>
      </c>
    </row>
    <row r="113" spans="1:5" ht="114.75">
      <c r="A113" t="s">
        <v>56</v>
      </c>
      <c r="E113" s="39" t="s">
        <v>152</v>
      </c>
    </row>
    <row r="114" spans="1:16" ht="12.75">
      <c r="A114" t="s">
        <v>49</v>
      </c>
      <c s="34" t="s">
        <v>153</v>
      </c>
      <c s="34" t="s">
        <v>154</v>
      </c>
      <c s="35" t="s">
        <v>5</v>
      </c>
      <c s="6" t="s">
        <v>155</v>
      </c>
      <c s="36" t="s">
        <v>156</v>
      </c>
      <c s="37">
        <v>15.933</v>
      </c>
      <c s="36">
        <v>0</v>
      </c>
      <c s="36">
        <f>ROUND(G114*H114,6)</f>
      </c>
      <c r="L114" s="38">
        <v>0</v>
      </c>
      <c s="32">
        <f>ROUND(ROUND(L114,2)*ROUND(G114,3),2)</f>
      </c>
      <c s="36" t="s">
        <v>53</v>
      </c>
      <c>
        <f>(M114*21)/100</f>
      </c>
      <c t="s">
        <v>27</v>
      </c>
    </row>
    <row r="115" spans="1:5" ht="12.75">
      <c r="A115" s="35" t="s">
        <v>54</v>
      </c>
      <c r="E115" s="39" t="s">
        <v>5</v>
      </c>
    </row>
    <row r="116" spans="1:5" ht="12.75">
      <c r="A116" s="35" t="s">
        <v>55</v>
      </c>
      <c r="E116" s="40" t="s">
        <v>5</v>
      </c>
    </row>
    <row r="117" spans="1:5" ht="76.5">
      <c r="A117" t="s">
        <v>56</v>
      </c>
      <c r="E117" s="39" t="s">
        <v>157</v>
      </c>
    </row>
    <row r="118" spans="1:16" ht="12.75">
      <c r="A118" t="s">
        <v>49</v>
      </c>
      <c s="34" t="s">
        <v>158</v>
      </c>
      <c s="34" t="s">
        <v>159</v>
      </c>
      <c s="35" t="s">
        <v>5</v>
      </c>
      <c s="6" t="s">
        <v>160</v>
      </c>
      <c s="36" t="s">
        <v>156</v>
      </c>
      <c s="37">
        <v>82.698</v>
      </c>
      <c s="36">
        <v>0</v>
      </c>
      <c s="36">
        <f>ROUND(G118*H118,6)</f>
      </c>
      <c r="L118" s="38">
        <v>0</v>
      </c>
      <c s="32">
        <f>ROUND(ROUND(L118,2)*ROUND(G118,3),2)</f>
      </c>
      <c s="36" t="s">
        <v>53</v>
      </c>
      <c>
        <f>(M118*21)/100</f>
      </c>
      <c t="s">
        <v>27</v>
      </c>
    </row>
    <row r="119" spans="1:5" ht="12.75">
      <c r="A119" s="35" t="s">
        <v>54</v>
      </c>
      <c r="E119" s="39" t="s">
        <v>5</v>
      </c>
    </row>
    <row r="120" spans="1:5" ht="12.75">
      <c r="A120" s="35" t="s">
        <v>55</v>
      </c>
      <c r="E120" s="40" t="s">
        <v>5</v>
      </c>
    </row>
    <row r="121" spans="1:5" ht="76.5">
      <c r="A121" t="s">
        <v>56</v>
      </c>
      <c r="E121" s="39" t="s">
        <v>157</v>
      </c>
    </row>
    <row r="122" spans="1:16" ht="12.75">
      <c r="A122" t="s">
        <v>49</v>
      </c>
      <c s="34" t="s">
        <v>161</v>
      </c>
      <c s="34" t="s">
        <v>162</v>
      </c>
      <c s="35" t="s">
        <v>5</v>
      </c>
      <c s="6" t="s">
        <v>163</v>
      </c>
      <c s="36" t="s">
        <v>156</v>
      </c>
      <c s="37">
        <v>1.479</v>
      </c>
      <c s="36">
        <v>0</v>
      </c>
      <c s="36">
        <f>ROUND(G122*H122,6)</f>
      </c>
      <c r="L122" s="38">
        <v>0</v>
      </c>
      <c s="32">
        <f>ROUND(ROUND(L122,2)*ROUND(G122,3),2)</f>
      </c>
      <c s="36" t="s">
        <v>53</v>
      </c>
      <c>
        <f>(M122*21)/100</f>
      </c>
      <c t="s">
        <v>27</v>
      </c>
    </row>
    <row r="123" spans="1:5" ht="12.75">
      <c r="A123" s="35" t="s">
        <v>54</v>
      </c>
      <c r="E123" s="39" t="s">
        <v>5</v>
      </c>
    </row>
    <row r="124" spans="1:5" ht="12.75">
      <c r="A124" s="35" t="s">
        <v>55</v>
      </c>
      <c r="E124" s="40" t="s">
        <v>5</v>
      </c>
    </row>
    <row r="125" spans="1:5" ht="76.5">
      <c r="A125" t="s">
        <v>56</v>
      </c>
      <c r="E125" s="39" t="s">
        <v>157</v>
      </c>
    </row>
    <row r="126" spans="1:16" ht="12.75">
      <c r="A126" t="s">
        <v>49</v>
      </c>
      <c s="34" t="s">
        <v>164</v>
      </c>
      <c s="34" t="s">
        <v>165</v>
      </c>
      <c s="35" t="s">
        <v>5</v>
      </c>
      <c s="6" t="s">
        <v>166</v>
      </c>
      <c s="36" t="s">
        <v>156</v>
      </c>
      <c s="37">
        <v>4.368</v>
      </c>
      <c s="36">
        <v>0</v>
      </c>
      <c s="36">
        <f>ROUND(G126*H126,6)</f>
      </c>
      <c r="L126" s="38">
        <v>0</v>
      </c>
      <c s="32">
        <f>ROUND(ROUND(L126,2)*ROUND(G126,3),2)</f>
      </c>
      <c s="36" t="s">
        <v>53</v>
      </c>
      <c>
        <f>(M126*21)/100</f>
      </c>
      <c t="s">
        <v>27</v>
      </c>
    </row>
    <row r="127" spans="1:5" ht="12.75">
      <c r="A127" s="35" t="s">
        <v>54</v>
      </c>
      <c r="E127" s="39" t="s">
        <v>5</v>
      </c>
    </row>
    <row r="128" spans="1:5" ht="12.75">
      <c r="A128" s="35" t="s">
        <v>55</v>
      </c>
      <c r="E128" s="40" t="s">
        <v>5</v>
      </c>
    </row>
    <row r="129" spans="1:5" ht="76.5">
      <c r="A129" t="s">
        <v>56</v>
      </c>
      <c r="E129" s="39" t="s">
        <v>157</v>
      </c>
    </row>
    <row r="130" spans="1:16" ht="12.75">
      <c r="A130" t="s">
        <v>49</v>
      </c>
      <c s="34" t="s">
        <v>167</v>
      </c>
      <c s="34" t="s">
        <v>168</v>
      </c>
      <c s="35" t="s">
        <v>5</v>
      </c>
      <c s="6" t="s">
        <v>169</v>
      </c>
      <c s="36" t="s">
        <v>156</v>
      </c>
      <c s="37">
        <v>15.933</v>
      </c>
      <c s="36">
        <v>0</v>
      </c>
      <c s="36">
        <f>ROUND(G130*H130,6)</f>
      </c>
      <c r="L130" s="38">
        <v>0</v>
      </c>
      <c s="32">
        <f>ROUND(ROUND(L130,2)*ROUND(G130,3),2)</f>
      </c>
      <c s="36" t="s">
        <v>53</v>
      </c>
      <c>
        <f>(M130*21)/100</f>
      </c>
      <c t="s">
        <v>27</v>
      </c>
    </row>
    <row r="131" spans="1:5" ht="12.75">
      <c r="A131" s="35" t="s">
        <v>54</v>
      </c>
      <c r="E131" s="39" t="s">
        <v>5</v>
      </c>
    </row>
    <row r="132" spans="1:5" ht="12.75">
      <c r="A132" s="35" t="s">
        <v>55</v>
      </c>
      <c r="E132" s="40" t="s">
        <v>5</v>
      </c>
    </row>
    <row r="133" spans="1:5" ht="204">
      <c r="A133" t="s">
        <v>56</v>
      </c>
      <c r="E133" s="39" t="s">
        <v>170</v>
      </c>
    </row>
    <row r="134" spans="1:16" ht="12.75">
      <c r="A134" t="s">
        <v>49</v>
      </c>
      <c s="34" t="s">
        <v>171</v>
      </c>
      <c s="34" t="s">
        <v>172</v>
      </c>
      <c s="35" t="s">
        <v>5</v>
      </c>
      <c s="6" t="s">
        <v>173</v>
      </c>
      <c s="36" t="s">
        <v>156</v>
      </c>
      <c s="37">
        <v>15.933</v>
      </c>
      <c s="36">
        <v>0</v>
      </c>
      <c s="36">
        <f>ROUND(G134*H134,6)</f>
      </c>
      <c r="L134" s="38">
        <v>0</v>
      </c>
      <c s="32">
        <f>ROUND(ROUND(L134,2)*ROUND(G134,3),2)</f>
      </c>
      <c s="36" t="s">
        <v>53</v>
      </c>
      <c>
        <f>(M134*21)/100</f>
      </c>
      <c t="s">
        <v>27</v>
      </c>
    </row>
    <row r="135" spans="1:5" ht="12.75">
      <c r="A135" s="35" t="s">
        <v>54</v>
      </c>
      <c r="E135" s="39" t="s">
        <v>5</v>
      </c>
    </row>
    <row r="136" spans="1:5" ht="12.75">
      <c r="A136" s="35" t="s">
        <v>55</v>
      </c>
      <c r="E136" s="40" t="s">
        <v>5</v>
      </c>
    </row>
    <row r="137" spans="1:5" ht="140.25">
      <c r="A137" t="s">
        <v>56</v>
      </c>
      <c r="E137" s="39" t="s">
        <v>174</v>
      </c>
    </row>
    <row r="138" spans="1:16" ht="12.75">
      <c r="A138" t="s">
        <v>49</v>
      </c>
      <c s="34" t="s">
        <v>175</v>
      </c>
      <c s="34" t="s">
        <v>176</v>
      </c>
      <c s="35" t="s">
        <v>5</v>
      </c>
      <c s="6" t="s">
        <v>177</v>
      </c>
      <c s="36" t="s">
        <v>156</v>
      </c>
      <c s="37">
        <v>82.698</v>
      </c>
      <c s="36">
        <v>0</v>
      </c>
      <c s="36">
        <f>ROUND(G138*H138,6)</f>
      </c>
      <c r="L138" s="38">
        <v>0</v>
      </c>
      <c s="32">
        <f>ROUND(ROUND(L138,2)*ROUND(G138,3),2)</f>
      </c>
      <c s="36" t="s">
        <v>53</v>
      </c>
      <c>
        <f>(M138*21)/100</f>
      </c>
      <c t="s">
        <v>27</v>
      </c>
    </row>
    <row r="139" spans="1:5" ht="12.75">
      <c r="A139" s="35" t="s">
        <v>54</v>
      </c>
      <c r="E139" s="39" t="s">
        <v>5</v>
      </c>
    </row>
    <row r="140" spans="1:5" ht="12.75">
      <c r="A140" s="35" t="s">
        <v>55</v>
      </c>
      <c r="E140" s="40" t="s">
        <v>5</v>
      </c>
    </row>
    <row r="141" spans="1:5" ht="204">
      <c r="A141" t="s">
        <v>56</v>
      </c>
      <c r="E141" s="39" t="s">
        <v>178</v>
      </c>
    </row>
    <row r="142" spans="1:16" ht="12.75">
      <c r="A142" t="s">
        <v>49</v>
      </c>
      <c s="34" t="s">
        <v>179</v>
      </c>
      <c s="34" t="s">
        <v>180</v>
      </c>
      <c s="35" t="s">
        <v>5</v>
      </c>
      <c s="6" t="s">
        <v>181</v>
      </c>
      <c s="36" t="s">
        <v>156</v>
      </c>
      <c s="37">
        <v>82.698</v>
      </c>
      <c s="36">
        <v>0</v>
      </c>
      <c s="36">
        <f>ROUND(G142*H142,6)</f>
      </c>
      <c r="L142" s="38">
        <v>0</v>
      </c>
      <c s="32">
        <f>ROUND(ROUND(L142,2)*ROUND(G142,3),2)</f>
      </c>
      <c s="36" t="s">
        <v>53</v>
      </c>
      <c>
        <f>(M142*21)/100</f>
      </c>
      <c t="s">
        <v>27</v>
      </c>
    </row>
    <row r="143" spans="1:5" ht="12.75">
      <c r="A143" s="35" t="s">
        <v>54</v>
      </c>
      <c r="E143" s="39" t="s">
        <v>5</v>
      </c>
    </row>
    <row r="144" spans="1:5" ht="12.75">
      <c r="A144" s="35" t="s">
        <v>55</v>
      </c>
      <c r="E144" s="40" t="s">
        <v>5</v>
      </c>
    </row>
    <row r="145" spans="1:5" ht="140.25">
      <c r="A145" t="s">
        <v>56</v>
      </c>
      <c r="E145" s="39" t="s">
        <v>174</v>
      </c>
    </row>
    <row r="146" spans="1:16" ht="12.75">
      <c r="A146" t="s">
        <v>49</v>
      </c>
      <c s="34" t="s">
        <v>182</v>
      </c>
      <c s="34" t="s">
        <v>183</v>
      </c>
      <c s="35" t="s">
        <v>5</v>
      </c>
      <c s="6" t="s">
        <v>184</v>
      </c>
      <c s="36" t="s">
        <v>156</v>
      </c>
      <c s="37">
        <v>1.479</v>
      </c>
      <c s="36">
        <v>0</v>
      </c>
      <c s="36">
        <f>ROUND(G146*H146,6)</f>
      </c>
      <c r="L146" s="38">
        <v>0</v>
      </c>
      <c s="32">
        <f>ROUND(ROUND(L146,2)*ROUND(G146,3),2)</f>
      </c>
      <c s="36" t="s">
        <v>53</v>
      </c>
      <c>
        <f>(M146*21)/100</f>
      </c>
      <c t="s">
        <v>27</v>
      </c>
    </row>
    <row r="147" spans="1:5" ht="12.75">
      <c r="A147" s="35" t="s">
        <v>54</v>
      </c>
      <c r="E147" s="39" t="s">
        <v>5</v>
      </c>
    </row>
    <row r="148" spans="1:5" ht="12.75">
      <c r="A148" s="35" t="s">
        <v>55</v>
      </c>
      <c r="E148" s="40" t="s">
        <v>5</v>
      </c>
    </row>
    <row r="149" spans="1:5" ht="204">
      <c r="A149" t="s">
        <v>56</v>
      </c>
      <c r="E149" s="39" t="s">
        <v>185</v>
      </c>
    </row>
    <row r="150" spans="1:16" ht="12.75">
      <c r="A150" t="s">
        <v>49</v>
      </c>
      <c s="34" t="s">
        <v>186</v>
      </c>
      <c s="34" t="s">
        <v>187</v>
      </c>
      <c s="35" t="s">
        <v>5</v>
      </c>
      <c s="6" t="s">
        <v>188</v>
      </c>
      <c s="36" t="s">
        <v>156</v>
      </c>
      <c s="37">
        <v>1.479</v>
      </c>
      <c s="36">
        <v>0</v>
      </c>
      <c s="36">
        <f>ROUND(G150*H150,6)</f>
      </c>
      <c r="L150" s="38">
        <v>0</v>
      </c>
      <c s="32">
        <f>ROUND(ROUND(L150,2)*ROUND(G150,3),2)</f>
      </c>
      <c s="36" t="s">
        <v>53</v>
      </c>
      <c>
        <f>(M150*21)/100</f>
      </c>
      <c t="s">
        <v>27</v>
      </c>
    </row>
    <row r="151" spans="1:5" ht="12.75">
      <c r="A151" s="35" t="s">
        <v>54</v>
      </c>
      <c r="E151" s="39" t="s">
        <v>5</v>
      </c>
    </row>
    <row r="152" spans="1:5" ht="12.75">
      <c r="A152" s="35" t="s">
        <v>55</v>
      </c>
      <c r="E152" s="40" t="s">
        <v>5</v>
      </c>
    </row>
    <row r="153" spans="1:5" ht="140.25">
      <c r="A153" t="s">
        <v>56</v>
      </c>
      <c r="E153" s="39" t="s">
        <v>174</v>
      </c>
    </row>
    <row r="154" spans="1:16" ht="12.75">
      <c r="A154" t="s">
        <v>49</v>
      </c>
      <c s="34" t="s">
        <v>189</v>
      </c>
      <c s="34" t="s">
        <v>190</v>
      </c>
      <c s="35" t="s">
        <v>5</v>
      </c>
      <c s="6" t="s">
        <v>191</v>
      </c>
      <c s="36" t="s">
        <v>156</v>
      </c>
      <c s="37">
        <v>4.368</v>
      </c>
      <c s="36">
        <v>0</v>
      </c>
      <c s="36">
        <f>ROUND(G154*H154,6)</f>
      </c>
      <c r="L154" s="38">
        <v>0</v>
      </c>
      <c s="32">
        <f>ROUND(ROUND(L154,2)*ROUND(G154,3),2)</f>
      </c>
      <c s="36" t="s">
        <v>53</v>
      </c>
      <c>
        <f>(M154*21)/100</f>
      </c>
      <c t="s">
        <v>27</v>
      </c>
    </row>
    <row r="155" spans="1:5" ht="12.75">
      <c r="A155" s="35" t="s">
        <v>54</v>
      </c>
      <c r="E155" s="39" t="s">
        <v>5</v>
      </c>
    </row>
    <row r="156" spans="1:5" ht="12.75">
      <c r="A156" s="35" t="s">
        <v>55</v>
      </c>
      <c r="E156" s="40" t="s">
        <v>5</v>
      </c>
    </row>
    <row r="157" spans="1:5" ht="204">
      <c r="A157" t="s">
        <v>56</v>
      </c>
      <c r="E157" s="39" t="s">
        <v>178</v>
      </c>
    </row>
    <row r="158" spans="1:16" ht="12.75">
      <c r="A158" t="s">
        <v>49</v>
      </c>
      <c s="34" t="s">
        <v>192</v>
      </c>
      <c s="34" t="s">
        <v>193</v>
      </c>
      <c s="35" t="s">
        <v>5</v>
      </c>
      <c s="6" t="s">
        <v>194</v>
      </c>
      <c s="36" t="s">
        <v>156</v>
      </c>
      <c s="37">
        <v>4.368</v>
      </c>
      <c s="36">
        <v>0</v>
      </c>
      <c s="36">
        <f>ROUND(G158*H158,6)</f>
      </c>
      <c r="L158" s="38">
        <v>0</v>
      </c>
      <c s="32">
        <f>ROUND(ROUND(L158,2)*ROUND(G158,3),2)</f>
      </c>
      <c s="36" t="s">
        <v>53</v>
      </c>
      <c>
        <f>(M158*21)/100</f>
      </c>
      <c t="s">
        <v>27</v>
      </c>
    </row>
    <row r="159" spans="1:5" ht="12.75">
      <c r="A159" s="35" t="s">
        <v>54</v>
      </c>
      <c r="E159" s="39" t="s">
        <v>5</v>
      </c>
    </row>
    <row r="160" spans="1:5" ht="12.75">
      <c r="A160" s="35" t="s">
        <v>55</v>
      </c>
      <c r="E160" s="40" t="s">
        <v>5</v>
      </c>
    </row>
    <row r="161" spans="1:5" ht="140.25">
      <c r="A161" t="s">
        <v>56</v>
      </c>
      <c r="E161" s="39" t="s">
        <v>174</v>
      </c>
    </row>
    <row r="162" spans="1:16" ht="25.5">
      <c r="A162" t="s">
        <v>49</v>
      </c>
      <c s="34" t="s">
        <v>195</v>
      </c>
      <c s="34" t="s">
        <v>196</v>
      </c>
      <c s="35" t="s">
        <v>5</v>
      </c>
      <c s="6" t="s">
        <v>197</v>
      </c>
      <c s="36" t="s">
        <v>81</v>
      </c>
      <c s="37">
        <v>118</v>
      </c>
      <c s="36">
        <v>0</v>
      </c>
      <c s="36">
        <f>ROUND(G162*H162,6)</f>
      </c>
      <c r="L162" s="38">
        <v>0</v>
      </c>
      <c s="32">
        <f>ROUND(ROUND(L162,2)*ROUND(G162,3),2)</f>
      </c>
      <c s="36" t="s">
        <v>53</v>
      </c>
      <c>
        <f>(M162*21)/100</f>
      </c>
      <c t="s">
        <v>27</v>
      </c>
    </row>
    <row r="163" spans="1:5" ht="12.75">
      <c r="A163" s="35" t="s">
        <v>54</v>
      </c>
      <c r="E163" s="39" t="s">
        <v>5</v>
      </c>
    </row>
    <row r="164" spans="1:5" ht="12.75">
      <c r="A164" s="35" t="s">
        <v>55</v>
      </c>
      <c r="E164" s="40" t="s">
        <v>5</v>
      </c>
    </row>
    <row r="165" spans="1:5" ht="114.75">
      <c r="A165" t="s">
        <v>56</v>
      </c>
      <c r="E165" s="39" t="s">
        <v>198</v>
      </c>
    </row>
    <row r="166" spans="1:16" ht="25.5">
      <c r="A166" t="s">
        <v>49</v>
      </c>
      <c s="34" t="s">
        <v>199</v>
      </c>
      <c s="34" t="s">
        <v>200</v>
      </c>
      <c s="35" t="s">
        <v>5</v>
      </c>
      <c s="6" t="s">
        <v>201</v>
      </c>
      <c s="36" t="s">
        <v>81</v>
      </c>
      <c s="37">
        <v>28</v>
      </c>
      <c s="36">
        <v>0</v>
      </c>
      <c s="36">
        <f>ROUND(G166*H166,6)</f>
      </c>
      <c r="L166" s="38">
        <v>0</v>
      </c>
      <c s="32">
        <f>ROUND(ROUND(L166,2)*ROUND(G166,3),2)</f>
      </c>
      <c s="36" t="s">
        <v>53</v>
      </c>
      <c>
        <f>(M166*21)/100</f>
      </c>
      <c t="s">
        <v>27</v>
      </c>
    </row>
    <row r="167" spans="1:5" ht="12.75">
      <c r="A167" s="35" t="s">
        <v>54</v>
      </c>
      <c r="E167" s="39" t="s">
        <v>5</v>
      </c>
    </row>
    <row r="168" spans="1:5" ht="12.75">
      <c r="A168" s="35" t="s">
        <v>55</v>
      </c>
      <c r="E168" s="40" t="s">
        <v>5</v>
      </c>
    </row>
    <row r="169" spans="1:5" ht="114.75">
      <c r="A169" t="s">
        <v>56</v>
      </c>
      <c r="E169" s="39" t="s">
        <v>198</v>
      </c>
    </row>
    <row r="170" spans="1:16" ht="25.5">
      <c r="A170" t="s">
        <v>49</v>
      </c>
      <c s="34" t="s">
        <v>202</v>
      </c>
      <c s="34" t="s">
        <v>203</v>
      </c>
      <c s="35" t="s">
        <v>5</v>
      </c>
      <c s="6" t="s">
        <v>204</v>
      </c>
      <c s="36" t="s">
        <v>81</v>
      </c>
      <c s="37">
        <v>15</v>
      </c>
      <c s="36">
        <v>0</v>
      </c>
      <c s="36">
        <f>ROUND(G170*H170,6)</f>
      </c>
      <c r="L170" s="38">
        <v>0</v>
      </c>
      <c s="32">
        <f>ROUND(ROUND(L170,2)*ROUND(G170,3),2)</f>
      </c>
      <c s="36" t="s">
        <v>53</v>
      </c>
      <c>
        <f>(M170*21)/100</f>
      </c>
      <c t="s">
        <v>27</v>
      </c>
    </row>
    <row r="171" spans="1:5" ht="12.75">
      <c r="A171" s="35" t="s">
        <v>54</v>
      </c>
      <c r="E171" s="39" t="s">
        <v>5</v>
      </c>
    </row>
    <row r="172" spans="1:5" ht="12.75">
      <c r="A172" s="35" t="s">
        <v>55</v>
      </c>
      <c r="E172" s="40" t="s">
        <v>5</v>
      </c>
    </row>
    <row r="173" spans="1:5" ht="140.25">
      <c r="A173" t="s">
        <v>56</v>
      </c>
      <c r="E173" s="39" t="s">
        <v>205</v>
      </c>
    </row>
    <row r="174" spans="1:16" ht="25.5">
      <c r="A174" t="s">
        <v>49</v>
      </c>
      <c s="34" t="s">
        <v>206</v>
      </c>
      <c s="34" t="s">
        <v>207</v>
      </c>
      <c s="35" t="s">
        <v>5</v>
      </c>
      <c s="6" t="s">
        <v>208</v>
      </c>
      <c s="36" t="s">
        <v>81</v>
      </c>
      <c s="37">
        <v>1</v>
      </c>
      <c s="36">
        <v>0</v>
      </c>
      <c s="36">
        <f>ROUND(G174*H174,6)</f>
      </c>
      <c r="L174" s="38">
        <v>0</v>
      </c>
      <c s="32">
        <f>ROUND(ROUND(L174,2)*ROUND(G174,3),2)</f>
      </c>
      <c s="36" t="s">
        <v>53</v>
      </c>
      <c>
        <f>(M174*21)/100</f>
      </c>
      <c t="s">
        <v>27</v>
      </c>
    </row>
    <row r="175" spans="1:5" ht="12.75">
      <c r="A175" s="35" t="s">
        <v>54</v>
      </c>
      <c r="E175" s="39" t="s">
        <v>5</v>
      </c>
    </row>
    <row r="176" spans="1:5" ht="12.75">
      <c r="A176" s="35" t="s">
        <v>55</v>
      </c>
      <c r="E176" s="40" t="s">
        <v>5</v>
      </c>
    </row>
    <row r="177" spans="1:5" ht="140.25">
      <c r="A177" t="s">
        <v>56</v>
      </c>
      <c r="E177" s="39" t="s">
        <v>205</v>
      </c>
    </row>
    <row r="178" spans="1:16" ht="12.75">
      <c r="A178" t="s">
        <v>49</v>
      </c>
      <c s="34" t="s">
        <v>209</v>
      </c>
      <c s="34" t="s">
        <v>210</v>
      </c>
      <c s="35" t="s">
        <v>5</v>
      </c>
      <c s="6" t="s">
        <v>211</v>
      </c>
      <c s="36" t="s">
        <v>81</v>
      </c>
      <c s="37">
        <v>150</v>
      </c>
      <c s="36">
        <v>0</v>
      </c>
      <c s="36">
        <f>ROUND(G178*H178,6)</f>
      </c>
      <c r="L178" s="38">
        <v>0</v>
      </c>
      <c s="32">
        <f>ROUND(ROUND(L178,2)*ROUND(G178,3),2)</f>
      </c>
      <c s="36" t="s">
        <v>53</v>
      </c>
      <c>
        <f>(M178*21)/100</f>
      </c>
      <c t="s">
        <v>27</v>
      </c>
    </row>
    <row r="179" spans="1:5" ht="12.75">
      <c r="A179" s="35" t="s">
        <v>54</v>
      </c>
      <c r="E179" s="39" t="s">
        <v>5</v>
      </c>
    </row>
    <row r="180" spans="1:5" ht="12.75">
      <c r="A180" s="35" t="s">
        <v>55</v>
      </c>
      <c r="E180" s="40" t="s">
        <v>5</v>
      </c>
    </row>
    <row r="181" spans="1:5" ht="102">
      <c r="A181" t="s">
        <v>56</v>
      </c>
      <c r="E181" s="39" t="s">
        <v>212</v>
      </c>
    </row>
    <row r="182" spans="1:16" ht="12.75">
      <c r="A182" t="s">
        <v>49</v>
      </c>
      <c s="34" t="s">
        <v>213</v>
      </c>
      <c s="34" t="s">
        <v>214</v>
      </c>
      <c s="35" t="s">
        <v>5</v>
      </c>
      <c s="6" t="s">
        <v>215</v>
      </c>
      <c s="36" t="s">
        <v>81</v>
      </c>
      <c s="37">
        <v>10</v>
      </c>
      <c s="36">
        <v>0</v>
      </c>
      <c s="36">
        <f>ROUND(G182*H182,6)</f>
      </c>
      <c r="L182" s="38">
        <v>0</v>
      </c>
      <c s="32">
        <f>ROUND(ROUND(L182,2)*ROUND(G182,3),2)</f>
      </c>
      <c s="36" t="s">
        <v>53</v>
      </c>
      <c>
        <f>(M182*21)/100</f>
      </c>
      <c t="s">
        <v>27</v>
      </c>
    </row>
    <row r="183" spans="1:5" ht="12.75">
      <c r="A183" s="35" t="s">
        <v>54</v>
      </c>
      <c r="E183" s="39" t="s">
        <v>5</v>
      </c>
    </row>
    <row r="184" spans="1:5" ht="12.75">
      <c r="A184" s="35" t="s">
        <v>55</v>
      </c>
      <c r="E184" s="40" t="s">
        <v>5</v>
      </c>
    </row>
    <row r="185" spans="1:5" ht="102">
      <c r="A185" t="s">
        <v>56</v>
      </c>
      <c r="E185" s="39" t="s">
        <v>216</v>
      </c>
    </row>
    <row r="186" spans="1:16" ht="12.75">
      <c r="A186" t="s">
        <v>49</v>
      </c>
      <c s="34" t="s">
        <v>217</v>
      </c>
      <c s="34" t="s">
        <v>218</v>
      </c>
      <c s="35" t="s">
        <v>5</v>
      </c>
      <c s="6" t="s">
        <v>219</v>
      </c>
      <c s="36" t="s">
        <v>81</v>
      </c>
      <c s="37">
        <v>2</v>
      </c>
      <c s="36">
        <v>0</v>
      </c>
      <c s="36">
        <f>ROUND(G186*H186,6)</f>
      </c>
      <c r="L186" s="38">
        <v>0</v>
      </c>
      <c s="32">
        <f>ROUND(ROUND(L186,2)*ROUND(G186,3),2)</f>
      </c>
      <c s="36" t="s">
        <v>53</v>
      </c>
      <c>
        <f>(M186*21)/100</f>
      </c>
      <c t="s">
        <v>27</v>
      </c>
    </row>
    <row r="187" spans="1:5" ht="12.75">
      <c r="A187" s="35" t="s">
        <v>54</v>
      </c>
      <c r="E187" s="39" t="s">
        <v>5</v>
      </c>
    </row>
    <row r="188" spans="1:5" ht="12.75">
      <c r="A188" s="35" t="s">
        <v>55</v>
      </c>
      <c r="E188" s="40" t="s">
        <v>5</v>
      </c>
    </row>
    <row r="189" spans="1:5" ht="165.75">
      <c r="A189" t="s">
        <v>56</v>
      </c>
      <c r="E189" s="39" t="s">
        <v>220</v>
      </c>
    </row>
    <row r="190" spans="1:16" ht="12.75">
      <c r="A190" t="s">
        <v>49</v>
      </c>
      <c s="34" t="s">
        <v>221</v>
      </c>
      <c s="34" t="s">
        <v>222</v>
      </c>
      <c s="35" t="s">
        <v>5</v>
      </c>
      <c s="6" t="s">
        <v>223</v>
      </c>
      <c s="36" t="s">
        <v>81</v>
      </c>
      <c s="37">
        <v>2</v>
      </c>
      <c s="36">
        <v>0</v>
      </c>
      <c s="36">
        <f>ROUND(G190*H190,6)</f>
      </c>
      <c r="L190" s="38">
        <v>0</v>
      </c>
      <c s="32">
        <f>ROUND(ROUND(L190,2)*ROUND(G190,3),2)</f>
      </c>
      <c s="36" t="s">
        <v>53</v>
      </c>
      <c>
        <f>(M190*21)/100</f>
      </c>
      <c t="s">
        <v>27</v>
      </c>
    </row>
    <row r="191" spans="1:5" ht="12.75">
      <c r="A191" s="35" t="s">
        <v>54</v>
      </c>
      <c r="E191" s="39" t="s">
        <v>5</v>
      </c>
    </row>
    <row r="192" spans="1:5" ht="12.75">
      <c r="A192" s="35" t="s">
        <v>55</v>
      </c>
      <c r="E192" s="40" t="s">
        <v>5</v>
      </c>
    </row>
    <row r="193" spans="1:5" ht="153">
      <c r="A193" t="s">
        <v>56</v>
      </c>
      <c r="E193" s="39" t="s">
        <v>224</v>
      </c>
    </row>
    <row r="194" spans="1:16" ht="12.75">
      <c r="A194" t="s">
        <v>49</v>
      </c>
      <c s="34" t="s">
        <v>225</v>
      </c>
      <c s="34" t="s">
        <v>226</v>
      </c>
      <c s="35" t="s">
        <v>5</v>
      </c>
      <c s="6" t="s">
        <v>227</v>
      </c>
      <c s="36" t="s">
        <v>81</v>
      </c>
      <c s="37">
        <v>5</v>
      </c>
      <c s="36">
        <v>0</v>
      </c>
      <c s="36">
        <f>ROUND(G194*H194,6)</f>
      </c>
      <c r="L194" s="38">
        <v>0</v>
      </c>
      <c s="32">
        <f>ROUND(ROUND(L194,2)*ROUND(G194,3),2)</f>
      </c>
      <c s="36" t="s">
        <v>53</v>
      </c>
      <c>
        <f>(M194*21)/100</f>
      </c>
      <c t="s">
        <v>27</v>
      </c>
    </row>
    <row r="195" spans="1:5" ht="12.75">
      <c r="A195" s="35" t="s">
        <v>54</v>
      </c>
      <c r="E195" s="39" t="s">
        <v>5</v>
      </c>
    </row>
    <row r="196" spans="1:5" ht="12.75">
      <c r="A196" s="35" t="s">
        <v>55</v>
      </c>
      <c r="E196" s="40" t="s">
        <v>5</v>
      </c>
    </row>
    <row r="197" spans="1:5" ht="165.75">
      <c r="A197" t="s">
        <v>56</v>
      </c>
      <c r="E197" s="39" t="s">
        <v>228</v>
      </c>
    </row>
    <row r="198" spans="1:16" ht="12.75">
      <c r="A198" t="s">
        <v>49</v>
      </c>
      <c s="34" t="s">
        <v>229</v>
      </c>
      <c s="34" t="s">
        <v>230</v>
      </c>
      <c s="35" t="s">
        <v>5</v>
      </c>
      <c s="6" t="s">
        <v>231</v>
      </c>
      <c s="36" t="s">
        <v>81</v>
      </c>
      <c s="37">
        <v>5</v>
      </c>
      <c s="36">
        <v>0</v>
      </c>
      <c s="36">
        <f>ROUND(G198*H198,6)</f>
      </c>
      <c r="L198" s="38">
        <v>0</v>
      </c>
      <c s="32">
        <f>ROUND(ROUND(L198,2)*ROUND(G198,3),2)</f>
      </c>
      <c s="36" t="s">
        <v>53</v>
      </c>
      <c>
        <f>(M198*21)/100</f>
      </c>
      <c t="s">
        <v>27</v>
      </c>
    </row>
    <row r="199" spans="1:5" ht="12.75">
      <c r="A199" s="35" t="s">
        <v>54</v>
      </c>
      <c r="E199" s="39" t="s">
        <v>5</v>
      </c>
    </row>
    <row r="200" spans="1:5" ht="12.75">
      <c r="A200" s="35" t="s">
        <v>55</v>
      </c>
      <c r="E200" s="40" t="s">
        <v>5</v>
      </c>
    </row>
    <row r="201" spans="1:5" ht="153">
      <c r="A201" t="s">
        <v>56</v>
      </c>
      <c r="E201" s="39" t="s">
        <v>232</v>
      </c>
    </row>
    <row r="202" spans="1:16" ht="12.75">
      <c r="A202" t="s">
        <v>49</v>
      </c>
      <c s="34" t="s">
        <v>233</v>
      </c>
      <c s="34" t="s">
        <v>234</v>
      </c>
      <c s="35" t="s">
        <v>5</v>
      </c>
      <c s="6" t="s">
        <v>235</v>
      </c>
      <c s="36" t="s">
        <v>81</v>
      </c>
      <c s="37">
        <v>2</v>
      </c>
      <c s="36">
        <v>0</v>
      </c>
      <c s="36">
        <f>ROUND(G202*H202,6)</f>
      </c>
      <c r="L202" s="38">
        <v>0</v>
      </c>
      <c s="32">
        <f>ROUND(ROUND(L202,2)*ROUND(G202,3),2)</f>
      </c>
      <c s="36" t="s">
        <v>53</v>
      </c>
      <c>
        <f>(M202*21)/100</f>
      </c>
      <c t="s">
        <v>27</v>
      </c>
    </row>
    <row r="203" spans="1:5" ht="12.75">
      <c r="A203" s="35" t="s">
        <v>54</v>
      </c>
      <c r="E203" s="39" t="s">
        <v>5</v>
      </c>
    </row>
    <row r="204" spans="1:5" ht="12.75">
      <c r="A204" s="35" t="s">
        <v>55</v>
      </c>
      <c r="E204" s="40" t="s">
        <v>5</v>
      </c>
    </row>
    <row r="205" spans="1:5" ht="165.75">
      <c r="A205" t="s">
        <v>56</v>
      </c>
      <c r="E205" s="39" t="s">
        <v>236</v>
      </c>
    </row>
    <row r="206" spans="1:16" ht="12.75">
      <c r="A206" t="s">
        <v>49</v>
      </c>
      <c s="34" t="s">
        <v>237</v>
      </c>
      <c s="34" t="s">
        <v>238</v>
      </c>
      <c s="35" t="s">
        <v>5</v>
      </c>
      <c s="6" t="s">
        <v>239</v>
      </c>
      <c s="36" t="s">
        <v>81</v>
      </c>
      <c s="37">
        <v>2</v>
      </c>
      <c s="36">
        <v>0</v>
      </c>
      <c s="36">
        <f>ROUND(G206*H206,6)</f>
      </c>
      <c r="L206" s="38">
        <v>0</v>
      </c>
      <c s="32">
        <f>ROUND(ROUND(L206,2)*ROUND(G206,3),2)</f>
      </c>
      <c s="36" t="s">
        <v>53</v>
      </c>
      <c>
        <f>(M206*21)/100</f>
      </c>
      <c t="s">
        <v>27</v>
      </c>
    </row>
    <row r="207" spans="1:5" ht="12.75">
      <c r="A207" s="35" t="s">
        <v>54</v>
      </c>
      <c r="E207" s="39" t="s">
        <v>5</v>
      </c>
    </row>
    <row r="208" spans="1:5" ht="12.75">
      <c r="A208" s="35" t="s">
        <v>55</v>
      </c>
      <c r="E208" s="40" t="s">
        <v>5</v>
      </c>
    </row>
    <row r="209" spans="1:5" ht="153">
      <c r="A209" t="s">
        <v>56</v>
      </c>
      <c r="E209" s="39" t="s">
        <v>240</v>
      </c>
    </row>
    <row r="210" spans="1:16" ht="12.75">
      <c r="A210" t="s">
        <v>49</v>
      </c>
      <c s="34" t="s">
        <v>241</v>
      </c>
      <c s="34" t="s">
        <v>242</v>
      </c>
      <c s="35" t="s">
        <v>5</v>
      </c>
      <c s="6" t="s">
        <v>243</v>
      </c>
      <c s="36" t="s">
        <v>81</v>
      </c>
      <c s="37">
        <v>1</v>
      </c>
      <c s="36">
        <v>0</v>
      </c>
      <c s="36">
        <f>ROUND(G210*H210,6)</f>
      </c>
      <c r="L210" s="38">
        <v>0</v>
      </c>
      <c s="32">
        <f>ROUND(ROUND(L210,2)*ROUND(G210,3),2)</f>
      </c>
      <c s="36" t="s">
        <v>53</v>
      </c>
      <c>
        <f>(M210*21)/100</f>
      </c>
      <c t="s">
        <v>27</v>
      </c>
    </row>
    <row r="211" spans="1:5" ht="12.75">
      <c r="A211" s="35" t="s">
        <v>54</v>
      </c>
      <c r="E211" s="39" t="s">
        <v>5</v>
      </c>
    </row>
    <row r="212" spans="1:5" ht="12.75">
      <c r="A212" s="35" t="s">
        <v>55</v>
      </c>
      <c r="E212" s="40" t="s">
        <v>5</v>
      </c>
    </row>
    <row r="213" spans="1:5" ht="165.75">
      <c r="A213" t="s">
        <v>56</v>
      </c>
      <c r="E213" s="39" t="s">
        <v>244</v>
      </c>
    </row>
    <row r="214" spans="1:16" ht="12.75">
      <c r="A214" t="s">
        <v>49</v>
      </c>
      <c s="34" t="s">
        <v>245</v>
      </c>
      <c s="34" t="s">
        <v>246</v>
      </c>
      <c s="35" t="s">
        <v>5</v>
      </c>
      <c s="6" t="s">
        <v>247</v>
      </c>
      <c s="36" t="s">
        <v>81</v>
      </c>
      <c s="37">
        <v>1</v>
      </c>
      <c s="36">
        <v>0</v>
      </c>
      <c s="36">
        <f>ROUND(G214*H214,6)</f>
      </c>
      <c r="L214" s="38">
        <v>0</v>
      </c>
      <c s="32">
        <f>ROUND(ROUND(L214,2)*ROUND(G214,3),2)</f>
      </c>
      <c s="36" t="s">
        <v>53</v>
      </c>
      <c>
        <f>(M214*21)/100</f>
      </c>
      <c t="s">
        <v>27</v>
      </c>
    </row>
    <row r="215" spans="1:5" ht="12.75">
      <c r="A215" s="35" t="s">
        <v>54</v>
      </c>
      <c r="E215" s="39" t="s">
        <v>5</v>
      </c>
    </row>
    <row r="216" spans="1:5" ht="12.75">
      <c r="A216" s="35" t="s">
        <v>55</v>
      </c>
      <c r="E216" s="40" t="s">
        <v>5</v>
      </c>
    </row>
    <row r="217" spans="1:5" ht="153">
      <c r="A217" t="s">
        <v>56</v>
      </c>
      <c r="E217" s="39" t="s">
        <v>248</v>
      </c>
    </row>
    <row r="218" spans="1:16" ht="12.75">
      <c r="A218" t="s">
        <v>49</v>
      </c>
      <c s="34" t="s">
        <v>249</v>
      </c>
      <c s="34" t="s">
        <v>250</v>
      </c>
      <c s="35" t="s">
        <v>5</v>
      </c>
      <c s="6" t="s">
        <v>251</v>
      </c>
      <c s="36" t="s">
        <v>81</v>
      </c>
      <c s="37">
        <v>2</v>
      </c>
      <c s="36">
        <v>0</v>
      </c>
      <c s="36">
        <f>ROUND(G218*H218,6)</f>
      </c>
      <c r="L218" s="38">
        <v>0</v>
      </c>
      <c s="32">
        <f>ROUND(ROUND(L218,2)*ROUND(G218,3),2)</f>
      </c>
      <c s="36" t="s">
        <v>53</v>
      </c>
      <c>
        <f>(M218*21)/100</f>
      </c>
      <c t="s">
        <v>27</v>
      </c>
    </row>
    <row r="219" spans="1:5" ht="12.75">
      <c r="A219" s="35" t="s">
        <v>54</v>
      </c>
      <c r="E219" s="39" t="s">
        <v>5</v>
      </c>
    </row>
    <row r="220" spans="1:5" ht="12.75">
      <c r="A220" s="35" t="s">
        <v>55</v>
      </c>
      <c r="E220" s="40" t="s">
        <v>5</v>
      </c>
    </row>
    <row r="221" spans="1:5" ht="102">
      <c r="A221" t="s">
        <v>56</v>
      </c>
      <c r="E221" s="39" t="s">
        <v>252</v>
      </c>
    </row>
    <row r="222" spans="1:16" ht="12.75">
      <c r="A222" t="s">
        <v>49</v>
      </c>
      <c s="34" t="s">
        <v>253</v>
      </c>
      <c s="34" t="s">
        <v>254</v>
      </c>
      <c s="35" t="s">
        <v>5</v>
      </c>
      <c s="6" t="s">
        <v>255</v>
      </c>
      <c s="36" t="s">
        <v>81</v>
      </c>
      <c s="37">
        <v>2</v>
      </c>
      <c s="36">
        <v>0</v>
      </c>
      <c s="36">
        <f>ROUND(G222*H222,6)</f>
      </c>
      <c r="L222" s="38">
        <v>0</v>
      </c>
      <c s="32">
        <f>ROUND(ROUND(L222,2)*ROUND(G222,3),2)</f>
      </c>
      <c s="36" t="s">
        <v>53</v>
      </c>
      <c>
        <f>(M222*21)/100</f>
      </c>
      <c t="s">
        <v>27</v>
      </c>
    </row>
    <row r="223" spans="1:5" ht="12.75">
      <c r="A223" s="35" t="s">
        <v>54</v>
      </c>
      <c r="E223" s="39" t="s">
        <v>5</v>
      </c>
    </row>
    <row r="224" spans="1:5" ht="12.75">
      <c r="A224" s="35" t="s">
        <v>55</v>
      </c>
      <c r="E224" s="40" t="s">
        <v>5</v>
      </c>
    </row>
    <row r="225" spans="1:5" ht="140.25">
      <c r="A225" t="s">
        <v>56</v>
      </c>
      <c r="E225" s="39" t="s">
        <v>256</v>
      </c>
    </row>
    <row r="226" spans="1:16" ht="25.5">
      <c r="A226" t="s">
        <v>49</v>
      </c>
      <c s="34" t="s">
        <v>257</v>
      </c>
      <c s="34" t="s">
        <v>258</v>
      </c>
      <c s="35" t="s">
        <v>5</v>
      </c>
      <c s="6" t="s">
        <v>259</v>
      </c>
      <c s="36" t="s">
        <v>81</v>
      </c>
      <c s="37">
        <v>10</v>
      </c>
      <c s="36">
        <v>0</v>
      </c>
      <c s="36">
        <f>ROUND(G226*H226,6)</f>
      </c>
      <c r="L226" s="38">
        <v>0</v>
      </c>
      <c s="32">
        <f>ROUND(ROUND(L226,2)*ROUND(G226,3),2)</f>
      </c>
      <c s="36" t="s">
        <v>53</v>
      </c>
      <c>
        <f>(M226*21)/100</f>
      </c>
      <c t="s">
        <v>27</v>
      </c>
    </row>
    <row r="227" spans="1:5" ht="12.75">
      <c r="A227" s="35" t="s">
        <v>54</v>
      </c>
      <c r="E227" s="39" t="s">
        <v>5</v>
      </c>
    </row>
    <row r="228" spans="1:5" ht="12.75">
      <c r="A228" s="35" t="s">
        <v>55</v>
      </c>
      <c r="E228" s="40" t="s">
        <v>5</v>
      </c>
    </row>
    <row r="229" spans="1:5" ht="127.5">
      <c r="A229" t="s">
        <v>56</v>
      </c>
      <c r="E229" s="39" t="s">
        <v>260</v>
      </c>
    </row>
    <row r="230" spans="1:16" ht="25.5">
      <c r="A230" t="s">
        <v>49</v>
      </c>
      <c s="34" t="s">
        <v>261</v>
      </c>
      <c s="34" t="s">
        <v>262</v>
      </c>
      <c s="35" t="s">
        <v>5</v>
      </c>
      <c s="6" t="s">
        <v>263</v>
      </c>
      <c s="36" t="s">
        <v>81</v>
      </c>
      <c s="37">
        <v>10</v>
      </c>
      <c s="36">
        <v>0</v>
      </c>
      <c s="36">
        <f>ROUND(G230*H230,6)</f>
      </c>
      <c r="L230" s="38">
        <v>0</v>
      </c>
      <c s="32">
        <f>ROUND(ROUND(L230,2)*ROUND(G230,3),2)</f>
      </c>
      <c s="36" t="s">
        <v>53</v>
      </c>
      <c>
        <f>(M230*21)/100</f>
      </c>
      <c t="s">
        <v>27</v>
      </c>
    </row>
    <row r="231" spans="1:5" ht="12.75">
      <c r="A231" s="35" t="s">
        <v>54</v>
      </c>
      <c r="E231" s="39" t="s">
        <v>5</v>
      </c>
    </row>
    <row r="232" spans="1:5" ht="12.75">
      <c r="A232" s="35" t="s">
        <v>55</v>
      </c>
      <c r="E232" s="40" t="s">
        <v>5</v>
      </c>
    </row>
    <row r="233" spans="1:5" ht="140.25">
      <c r="A233" t="s">
        <v>56</v>
      </c>
      <c r="E233" s="39" t="s">
        <v>264</v>
      </c>
    </row>
    <row r="234" spans="1:16" ht="25.5">
      <c r="A234" t="s">
        <v>49</v>
      </c>
      <c s="34" t="s">
        <v>265</v>
      </c>
      <c s="34" t="s">
        <v>266</v>
      </c>
      <c s="35" t="s">
        <v>5</v>
      </c>
      <c s="6" t="s">
        <v>267</v>
      </c>
      <c s="36" t="s">
        <v>81</v>
      </c>
      <c s="37">
        <v>4</v>
      </c>
      <c s="36">
        <v>0</v>
      </c>
      <c s="36">
        <f>ROUND(G234*H234,6)</f>
      </c>
      <c r="L234" s="38">
        <v>0</v>
      </c>
      <c s="32">
        <f>ROUND(ROUND(L234,2)*ROUND(G234,3),2)</f>
      </c>
      <c s="36" t="s">
        <v>53</v>
      </c>
      <c>
        <f>(M234*21)/100</f>
      </c>
      <c t="s">
        <v>27</v>
      </c>
    </row>
    <row r="235" spans="1:5" ht="12.75">
      <c r="A235" s="35" t="s">
        <v>54</v>
      </c>
      <c r="E235" s="39" t="s">
        <v>5</v>
      </c>
    </row>
    <row r="236" spans="1:5" ht="12.75">
      <c r="A236" s="35" t="s">
        <v>55</v>
      </c>
      <c r="E236" s="40" t="s">
        <v>5</v>
      </c>
    </row>
    <row r="237" spans="1:5" ht="153">
      <c r="A237" t="s">
        <v>56</v>
      </c>
      <c r="E237" s="39" t="s">
        <v>268</v>
      </c>
    </row>
    <row r="238" spans="1:16" ht="25.5">
      <c r="A238" t="s">
        <v>49</v>
      </c>
      <c s="34" t="s">
        <v>269</v>
      </c>
      <c s="34" t="s">
        <v>270</v>
      </c>
      <c s="35" t="s">
        <v>5</v>
      </c>
      <c s="6" t="s">
        <v>271</v>
      </c>
      <c s="36" t="s">
        <v>81</v>
      </c>
      <c s="37">
        <v>4</v>
      </c>
      <c s="36">
        <v>0</v>
      </c>
      <c s="36">
        <f>ROUND(G238*H238,6)</f>
      </c>
      <c r="L238" s="38">
        <v>0</v>
      </c>
      <c s="32">
        <f>ROUND(ROUND(L238,2)*ROUND(G238,3),2)</f>
      </c>
      <c s="36" t="s">
        <v>53</v>
      </c>
      <c>
        <f>(M238*21)/100</f>
      </c>
      <c t="s">
        <v>27</v>
      </c>
    </row>
    <row r="239" spans="1:5" ht="12.75">
      <c r="A239" s="35" t="s">
        <v>54</v>
      </c>
      <c r="E239" s="39" t="s">
        <v>5</v>
      </c>
    </row>
    <row r="240" spans="1:5" ht="12.75">
      <c r="A240" s="35" t="s">
        <v>55</v>
      </c>
      <c r="E240" s="40" t="s">
        <v>5</v>
      </c>
    </row>
    <row r="241" spans="1:5" ht="165.75">
      <c r="A241" t="s">
        <v>56</v>
      </c>
      <c r="E241" s="39" t="s">
        <v>272</v>
      </c>
    </row>
    <row r="242" spans="1:16" ht="25.5">
      <c r="A242" t="s">
        <v>49</v>
      </c>
      <c s="34" t="s">
        <v>273</v>
      </c>
      <c s="34" t="s">
        <v>274</v>
      </c>
      <c s="35" t="s">
        <v>5</v>
      </c>
      <c s="6" t="s">
        <v>275</v>
      </c>
      <c s="36" t="s">
        <v>81</v>
      </c>
      <c s="37">
        <v>20</v>
      </c>
      <c s="36">
        <v>0</v>
      </c>
      <c s="36">
        <f>ROUND(G242*H242,6)</f>
      </c>
      <c r="L242" s="38">
        <v>0</v>
      </c>
      <c s="32">
        <f>ROUND(ROUND(L242,2)*ROUND(G242,3),2)</f>
      </c>
      <c s="36" t="s">
        <v>53</v>
      </c>
      <c>
        <f>(M242*21)/100</f>
      </c>
      <c t="s">
        <v>27</v>
      </c>
    </row>
    <row r="243" spans="1:5" ht="12.75">
      <c r="A243" s="35" t="s">
        <v>54</v>
      </c>
      <c r="E243" s="39" t="s">
        <v>5</v>
      </c>
    </row>
    <row r="244" spans="1:5" ht="12.75">
      <c r="A244" s="35" t="s">
        <v>55</v>
      </c>
      <c r="E244" s="40" t="s">
        <v>5</v>
      </c>
    </row>
    <row r="245" spans="1:5" ht="140.25">
      <c r="A245" t="s">
        <v>56</v>
      </c>
      <c r="E245" s="39" t="s">
        <v>276</v>
      </c>
    </row>
    <row r="246" spans="1:16" ht="25.5">
      <c r="A246" t="s">
        <v>49</v>
      </c>
      <c s="34" t="s">
        <v>277</v>
      </c>
      <c s="34" t="s">
        <v>278</v>
      </c>
      <c s="35" t="s">
        <v>5</v>
      </c>
      <c s="6" t="s">
        <v>279</v>
      </c>
      <c s="36" t="s">
        <v>81</v>
      </c>
      <c s="37">
        <v>20</v>
      </c>
      <c s="36">
        <v>0</v>
      </c>
      <c s="36">
        <f>ROUND(G246*H246,6)</f>
      </c>
      <c r="L246" s="38">
        <v>0</v>
      </c>
      <c s="32">
        <f>ROUND(ROUND(L246,2)*ROUND(G246,3),2)</f>
      </c>
      <c s="36" t="s">
        <v>53</v>
      </c>
      <c>
        <f>(M246*21)/100</f>
      </c>
      <c t="s">
        <v>27</v>
      </c>
    </row>
    <row r="247" spans="1:5" ht="12.75">
      <c r="A247" s="35" t="s">
        <v>54</v>
      </c>
      <c r="E247" s="39" t="s">
        <v>5</v>
      </c>
    </row>
    <row r="248" spans="1:5" ht="12.75">
      <c r="A248" s="35" t="s">
        <v>55</v>
      </c>
      <c r="E248" s="40" t="s">
        <v>5</v>
      </c>
    </row>
    <row r="249" spans="1:5" ht="153">
      <c r="A249" t="s">
        <v>56</v>
      </c>
      <c r="E249" s="39" t="s">
        <v>280</v>
      </c>
    </row>
    <row r="250" spans="1:16" ht="25.5">
      <c r="A250" t="s">
        <v>49</v>
      </c>
      <c s="34" t="s">
        <v>281</v>
      </c>
      <c s="34" t="s">
        <v>282</v>
      </c>
      <c s="35" t="s">
        <v>5</v>
      </c>
      <c s="6" t="s">
        <v>283</v>
      </c>
      <c s="36" t="s">
        <v>81</v>
      </c>
      <c s="37">
        <v>4</v>
      </c>
      <c s="36">
        <v>0</v>
      </c>
      <c s="36">
        <f>ROUND(G250*H250,6)</f>
      </c>
      <c r="L250" s="38">
        <v>0</v>
      </c>
      <c s="32">
        <f>ROUND(ROUND(L250,2)*ROUND(G250,3),2)</f>
      </c>
      <c s="36" t="s">
        <v>53</v>
      </c>
      <c>
        <f>(M250*21)/100</f>
      </c>
      <c t="s">
        <v>27</v>
      </c>
    </row>
    <row r="251" spans="1:5" ht="12.75">
      <c r="A251" s="35" t="s">
        <v>54</v>
      </c>
      <c r="E251" s="39" t="s">
        <v>5</v>
      </c>
    </row>
    <row r="252" spans="1:5" ht="12.75">
      <c r="A252" s="35" t="s">
        <v>55</v>
      </c>
      <c r="E252" s="40" t="s">
        <v>5</v>
      </c>
    </row>
    <row r="253" spans="1:5" ht="114.75">
      <c r="A253" t="s">
        <v>56</v>
      </c>
      <c r="E253" s="39" t="s">
        <v>284</v>
      </c>
    </row>
    <row r="254" spans="1:16" ht="25.5">
      <c r="A254" t="s">
        <v>49</v>
      </c>
      <c s="34" t="s">
        <v>285</v>
      </c>
      <c s="34" t="s">
        <v>286</v>
      </c>
      <c s="35" t="s">
        <v>5</v>
      </c>
      <c s="6" t="s">
        <v>287</v>
      </c>
      <c s="36" t="s">
        <v>81</v>
      </c>
      <c s="37">
        <v>18</v>
      </c>
      <c s="36">
        <v>0</v>
      </c>
      <c s="36">
        <f>ROUND(G254*H254,6)</f>
      </c>
      <c r="L254" s="38">
        <v>0</v>
      </c>
      <c s="32">
        <f>ROUND(ROUND(L254,2)*ROUND(G254,3),2)</f>
      </c>
      <c s="36" t="s">
        <v>53</v>
      </c>
      <c>
        <f>(M254*21)/100</f>
      </c>
      <c t="s">
        <v>27</v>
      </c>
    </row>
    <row r="255" spans="1:5" ht="12.75">
      <c r="A255" s="35" t="s">
        <v>54</v>
      </c>
      <c r="E255" s="39" t="s">
        <v>5</v>
      </c>
    </row>
    <row r="256" spans="1:5" ht="12.75">
      <c r="A256" s="35" t="s">
        <v>55</v>
      </c>
      <c r="E256" s="40" t="s">
        <v>5</v>
      </c>
    </row>
    <row r="257" spans="1:5" ht="140.25">
      <c r="A257" t="s">
        <v>56</v>
      </c>
      <c r="E257" s="39" t="s">
        <v>288</v>
      </c>
    </row>
    <row r="258" spans="1:16" ht="25.5">
      <c r="A258" t="s">
        <v>49</v>
      </c>
      <c s="34" t="s">
        <v>289</v>
      </c>
      <c s="34" t="s">
        <v>290</v>
      </c>
      <c s="35" t="s">
        <v>5</v>
      </c>
      <c s="6" t="s">
        <v>291</v>
      </c>
      <c s="36" t="s">
        <v>81</v>
      </c>
      <c s="37">
        <v>18</v>
      </c>
      <c s="36">
        <v>0</v>
      </c>
      <c s="36">
        <f>ROUND(G258*H258,6)</f>
      </c>
      <c r="L258" s="38">
        <v>0</v>
      </c>
      <c s="32">
        <f>ROUND(ROUND(L258,2)*ROUND(G258,3),2)</f>
      </c>
      <c s="36" t="s">
        <v>53</v>
      </c>
      <c>
        <f>(M258*21)/100</f>
      </c>
      <c t="s">
        <v>27</v>
      </c>
    </row>
    <row r="259" spans="1:5" ht="12.75">
      <c r="A259" s="35" t="s">
        <v>54</v>
      </c>
      <c r="E259" s="39" t="s">
        <v>5</v>
      </c>
    </row>
    <row r="260" spans="1:5" ht="12.75">
      <c r="A260" s="35" t="s">
        <v>55</v>
      </c>
      <c r="E260" s="40" t="s">
        <v>5</v>
      </c>
    </row>
    <row r="261" spans="1:5" ht="165.75">
      <c r="A261" t="s">
        <v>56</v>
      </c>
      <c r="E261" s="39" t="s">
        <v>292</v>
      </c>
    </row>
    <row r="262" spans="1:16" ht="25.5">
      <c r="A262" t="s">
        <v>49</v>
      </c>
      <c s="34" t="s">
        <v>293</v>
      </c>
      <c s="34" t="s">
        <v>294</v>
      </c>
      <c s="35" t="s">
        <v>5</v>
      </c>
      <c s="6" t="s">
        <v>295</v>
      </c>
      <c s="36" t="s">
        <v>81</v>
      </c>
      <c s="37">
        <v>10</v>
      </c>
      <c s="36">
        <v>0</v>
      </c>
      <c s="36">
        <f>ROUND(G262*H262,6)</f>
      </c>
      <c r="L262" s="38">
        <v>0</v>
      </c>
      <c s="32">
        <f>ROUND(ROUND(L262,2)*ROUND(G262,3),2)</f>
      </c>
      <c s="36" t="s">
        <v>53</v>
      </c>
      <c>
        <f>(M262*21)/100</f>
      </c>
      <c t="s">
        <v>27</v>
      </c>
    </row>
    <row r="263" spans="1:5" ht="12.75">
      <c r="A263" s="35" t="s">
        <v>54</v>
      </c>
      <c r="E263" s="39" t="s">
        <v>5</v>
      </c>
    </row>
    <row r="264" spans="1:5" ht="12.75">
      <c r="A264" s="35" t="s">
        <v>55</v>
      </c>
      <c r="E264" s="40" t="s">
        <v>5</v>
      </c>
    </row>
    <row r="265" spans="1:5" ht="140.25">
      <c r="A265" t="s">
        <v>56</v>
      </c>
      <c r="E265" s="39" t="s">
        <v>296</v>
      </c>
    </row>
    <row r="266" spans="1:16" ht="25.5">
      <c r="A266" t="s">
        <v>49</v>
      </c>
      <c s="34" t="s">
        <v>297</v>
      </c>
      <c s="34" t="s">
        <v>298</v>
      </c>
      <c s="35" t="s">
        <v>5</v>
      </c>
      <c s="6" t="s">
        <v>299</v>
      </c>
      <c s="36" t="s">
        <v>81</v>
      </c>
      <c s="37">
        <v>10</v>
      </c>
      <c s="36">
        <v>0</v>
      </c>
      <c s="36">
        <f>ROUND(G266*H266,6)</f>
      </c>
      <c r="L266" s="38">
        <v>0</v>
      </c>
      <c s="32">
        <f>ROUND(ROUND(L266,2)*ROUND(G266,3),2)</f>
      </c>
      <c s="36" t="s">
        <v>53</v>
      </c>
      <c>
        <f>(M266*21)/100</f>
      </c>
      <c t="s">
        <v>27</v>
      </c>
    </row>
    <row r="267" spans="1:5" ht="12.75">
      <c r="A267" s="35" t="s">
        <v>54</v>
      </c>
      <c r="E267" s="39" t="s">
        <v>5</v>
      </c>
    </row>
    <row r="268" spans="1:5" ht="12.75">
      <c r="A268" s="35" t="s">
        <v>55</v>
      </c>
      <c r="E268" s="40" t="s">
        <v>5</v>
      </c>
    </row>
    <row r="269" spans="1:5" ht="165.75">
      <c r="A269" t="s">
        <v>56</v>
      </c>
      <c r="E269" s="39" t="s">
        <v>300</v>
      </c>
    </row>
    <row r="270" spans="1:16" ht="12.75">
      <c r="A270" t="s">
        <v>49</v>
      </c>
      <c s="34" t="s">
        <v>301</v>
      </c>
      <c s="34" t="s">
        <v>302</v>
      </c>
      <c s="35" t="s">
        <v>5</v>
      </c>
      <c s="6" t="s">
        <v>303</v>
      </c>
      <c s="36" t="s">
        <v>81</v>
      </c>
      <c s="37">
        <v>2</v>
      </c>
      <c s="36">
        <v>0</v>
      </c>
      <c s="36">
        <f>ROUND(G270*H270,6)</f>
      </c>
      <c r="L270" s="38">
        <v>0</v>
      </c>
      <c s="32">
        <f>ROUND(ROUND(L270,2)*ROUND(G270,3),2)</f>
      </c>
      <c s="36" t="s">
        <v>53</v>
      </c>
      <c>
        <f>(M270*21)/100</f>
      </c>
      <c t="s">
        <v>27</v>
      </c>
    </row>
    <row r="271" spans="1:5" ht="12.75">
      <c r="A271" s="35" t="s">
        <v>54</v>
      </c>
      <c r="E271" s="39" t="s">
        <v>5</v>
      </c>
    </row>
    <row r="272" spans="1:5" ht="12.75">
      <c r="A272" s="35" t="s">
        <v>55</v>
      </c>
      <c r="E272" s="40" t="s">
        <v>5</v>
      </c>
    </row>
    <row r="273" spans="1:5" ht="140.25">
      <c r="A273" t="s">
        <v>56</v>
      </c>
      <c r="E273" s="39" t="s">
        <v>304</v>
      </c>
    </row>
    <row r="274" spans="1:16" ht="12.75">
      <c r="A274" t="s">
        <v>49</v>
      </c>
      <c s="34" t="s">
        <v>305</v>
      </c>
      <c s="34" t="s">
        <v>306</v>
      </c>
      <c s="35" t="s">
        <v>5</v>
      </c>
      <c s="6" t="s">
        <v>307</v>
      </c>
      <c s="36" t="s">
        <v>81</v>
      </c>
      <c s="37">
        <v>4</v>
      </c>
      <c s="36">
        <v>0</v>
      </c>
      <c s="36">
        <f>ROUND(G274*H274,6)</f>
      </c>
      <c r="L274" s="38">
        <v>0</v>
      </c>
      <c s="32">
        <f>ROUND(ROUND(L274,2)*ROUND(G274,3),2)</f>
      </c>
      <c s="36" t="s">
        <v>53</v>
      </c>
      <c>
        <f>(M274*21)/100</f>
      </c>
      <c t="s">
        <v>27</v>
      </c>
    </row>
    <row r="275" spans="1:5" ht="12.75">
      <c r="A275" s="35" t="s">
        <v>54</v>
      </c>
      <c r="E275" s="39" t="s">
        <v>5</v>
      </c>
    </row>
    <row r="276" spans="1:5" ht="12.75">
      <c r="A276" s="35" t="s">
        <v>55</v>
      </c>
      <c r="E276" s="40" t="s">
        <v>5</v>
      </c>
    </row>
    <row r="277" spans="1:5" ht="153">
      <c r="A277" t="s">
        <v>56</v>
      </c>
      <c r="E277" s="39" t="s">
        <v>308</v>
      </c>
    </row>
    <row r="278" spans="1:16" ht="12.75">
      <c r="A278" t="s">
        <v>49</v>
      </c>
      <c s="34" t="s">
        <v>309</v>
      </c>
      <c s="34" t="s">
        <v>310</v>
      </c>
      <c s="35" t="s">
        <v>5</v>
      </c>
      <c s="6" t="s">
        <v>311</v>
      </c>
      <c s="36" t="s">
        <v>312</v>
      </c>
      <c s="37">
        <v>80</v>
      </c>
      <c s="36">
        <v>0</v>
      </c>
      <c s="36">
        <f>ROUND(G278*H278,6)</f>
      </c>
      <c r="L278" s="38">
        <v>0</v>
      </c>
      <c s="32">
        <f>ROUND(ROUND(L278,2)*ROUND(G278,3),2)</f>
      </c>
      <c s="36" t="s">
        <v>53</v>
      </c>
      <c>
        <f>(M278*21)/100</f>
      </c>
      <c t="s">
        <v>27</v>
      </c>
    </row>
    <row r="279" spans="1:5" ht="12.75">
      <c r="A279" s="35" t="s">
        <v>54</v>
      </c>
      <c r="E279" s="39" t="s">
        <v>5</v>
      </c>
    </row>
    <row r="280" spans="1:5" ht="12.75">
      <c r="A280" s="35" t="s">
        <v>55</v>
      </c>
      <c r="E280" s="40" t="s">
        <v>5</v>
      </c>
    </row>
    <row r="281" spans="1:5" ht="114.75">
      <c r="A281" t="s">
        <v>56</v>
      </c>
      <c r="E281" s="39" t="s">
        <v>313</v>
      </c>
    </row>
    <row r="282" spans="1:16" ht="12.75">
      <c r="A282" t="s">
        <v>49</v>
      </c>
      <c s="34" t="s">
        <v>314</v>
      </c>
      <c s="34" t="s">
        <v>315</v>
      </c>
      <c s="35" t="s">
        <v>5</v>
      </c>
      <c s="6" t="s">
        <v>316</v>
      </c>
      <c s="36" t="s">
        <v>312</v>
      </c>
      <c s="37">
        <v>24</v>
      </c>
      <c s="36">
        <v>0</v>
      </c>
      <c s="36">
        <f>ROUND(G282*H282,6)</f>
      </c>
      <c r="L282" s="38">
        <v>0</v>
      </c>
      <c s="32">
        <f>ROUND(ROUND(L282,2)*ROUND(G282,3),2)</f>
      </c>
      <c s="36" t="s">
        <v>53</v>
      </c>
      <c>
        <f>(M282*21)/100</f>
      </c>
      <c t="s">
        <v>27</v>
      </c>
    </row>
    <row r="283" spans="1:5" ht="12.75">
      <c r="A283" s="35" t="s">
        <v>54</v>
      </c>
      <c r="E283" s="39" t="s">
        <v>5</v>
      </c>
    </row>
    <row r="284" spans="1:5" ht="12.75">
      <c r="A284" s="35" t="s">
        <v>55</v>
      </c>
      <c r="E284" s="40" t="s">
        <v>5</v>
      </c>
    </row>
    <row r="285" spans="1:5" ht="102">
      <c r="A285" t="s">
        <v>56</v>
      </c>
      <c r="E285" s="39" t="s">
        <v>317</v>
      </c>
    </row>
    <row r="286" spans="1:16" ht="12.75">
      <c r="A286" t="s">
        <v>49</v>
      </c>
      <c s="34" t="s">
        <v>318</v>
      </c>
      <c s="34" t="s">
        <v>319</v>
      </c>
      <c s="35" t="s">
        <v>5</v>
      </c>
      <c s="6" t="s">
        <v>320</v>
      </c>
      <c s="36" t="s">
        <v>81</v>
      </c>
      <c s="37">
        <v>16</v>
      </c>
      <c s="36">
        <v>0</v>
      </c>
      <c s="36">
        <f>ROUND(G286*H286,6)</f>
      </c>
      <c r="L286" s="38">
        <v>0</v>
      </c>
      <c s="32">
        <f>ROUND(ROUND(L286,2)*ROUND(G286,3),2)</f>
      </c>
      <c s="36" t="s">
        <v>53</v>
      </c>
      <c>
        <f>(M286*21)/100</f>
      </c>
      <c t="s">
        <v>27</v>
      </c>
    </row>
    <row r="287" spans="1:5" ht="12.75">
      <c r="A287" s="35" t="s">
        <v>54</v>
      </c>
      <c r="E287" s="39" t="s">
        <v>5</v>
      </c>
    </row>
    <row r="288" spans="1:5" ht="12.75">
      <c r="A288" s="35" t="s">
        <v>55</v>
      </c>
      <c r="E288" s="40" t="s">
        <v>5</v>
      </c>
    </row>
    <row r="289" spans="1:5" ht="140.25">
      <c r="A289" t="s">
        <v>56</v>
      </c>
      <c r="E289" s="39" t="s">
        <v>321</v>
      </c>
    </row>
    <row r="290" spans="1:16" ht="12.75">
      <c r="A290" t="s">
        <v>49</v>
      </c>
      <c s="34" t="s">
        <v>322</v>
      </c>
      <c s="34" t="s">
        <v>323</v>
      </c>
      <c s="35" t="s">
        <v>5</v>
      </c>
      <c s="6" t="s">
        <v>324</v>
      </c>
      <c s="36" t="s">
        <v>81</v>
      </c>
      <c s="37">
        <v>6</v>
      </c>
      <c s="36">
        <v>0</v>
      </c>
      <c s="36">
        <f>ROUND(G290*H290,6)</f>
      </c>
      <c r="L290" s="38">
        <v>0</v>
      </c>
      <c s="32">
        <f>ROUND(ROUND(L290,2)*ROUND(G290,3),2)</f>
      </c>
      <c s="36" t="s">
        <v>53</v>
      </c>
      <c>
        <f>(M290*21)/100</f>
      </c>
      <c t="s">
        <v>27</v>
      </c>
    </row>
    <row r="291" spans="1:5" ht="12.75">
      <c r="A291" s="35" t="s">
        <v>54</v>
      </c>
      <c r="E291" s="39" t="s">
        <v>5</v>
      </c>
    </row>
    <row r="292" spans="1:5" ht="12.75">
      <c r="A292" s="35" t="s">
        <v>55</v>
      </c>
      <c r="E292" s="40" t="s">
        <v>5</v>
      </c>
    </row>
    <row r="293" spans="1:5" ht="102">
      <c r="A293" t="s">
        <v>56</v>
      </c>
      <c r="E293" s="39" t="s">
        <v>325</v>
      </c>
    </row>
    <row r="294" spans="1:16" ht="12.75">
      <c r="A294" t="s">
        <v>49</v>
      </c>
      <c s="34" t="s">
        <v>326</v>
      </c>
      <c s="34" t="s">
        <v>327</v>
      </c>
      <c s="35" t="s">
        <v>5</v>
      </c>
      <c s="6" t="s">
        <v>328</v>
      </c>
      <c s="36" t="s">
        <v>81</v>
      </c>
      <c s="37">
        <v>9</v>
      </c>
      <c s="36">
        <v>0</v>
      </c>
      <c s="36">
        <f>ROUND(G294*H294,6)</f>
      </c>
      <c r="L294" s="38">
        <v>0</v>
      </c>
      <c s="32">
        <f>ROUND(ROUND(L294,2)*ROUND(G294,3),2)</f>
      </c>
      <c s="36" t="s">
        <v>53</v>
      </c>
      <c>
        <f>(M294*21)/100</f>
      </c>
      <c t="s">
        <v>27</v>
      </c>
    </row>
    <row r="295" spans="1:5" ht="12.75">
      <c r="A295" s="35" t="s">
        <v>54</v>
      </c>
      <c r="E295" s="39" t="s">
        <v>5</v>
      </c>
    </row>
    <row r="296" spans="1:5" ht="12.75">
      <c r="A296" s="35" t="s">
        <v>55</v>
      </c>
      <c r="E296" s="40" t="s">
        <v>5</v>
      </c>
    </row>
    <row r="297" spans="1:5" ht="114.75">
      <c r="A297" t="s">
        <v>56</v>
      </c>
      <c r="E297" s="39" t="s">
        <v>329</v>
      </c>
    </row>
    <row r="298" spans="1:16" ht="25.5">
      <c r="A298" t="s">
        <v>49</v>
      </c>
      <c s="34" t="s">
        <v>330</v>
      </c>
      <c s="34" t="s">
        <v>331</v>
      </c>
      <c s="35" t="s">
        <v>5</v>
      </c>
      <c s="6" t="s">
        <v>332</v>
      </c>
      <c s="36" t="s">
        <v>81</v>
      </c>
      <c s="37">
        <v>2</v>
      </c>
      <c s="36">
        <v>0</v>
      </c>
      <c s="36">
        <f>ROUND(G298*H298,6)</f>
      </c>
      <c r="L298" s="38">
        <v>0</v>
      </c>
      <c s="32">
        <f>ROUND(ROUND(L298,2)*ROUND(G298,3),2)</f>
      </c>
      <c s="36" t="s">
        <v>53</v>
      </c>
      <c>
        <f>(M298*21)/100</f>
      </c>
      <c t="s">
        <v>27</v>
      </c>
    </row>
    <row r="299" spans="1:5" ht="12.75">
      <c r="A299" s="35" t="s">
        <v>54</v>
      </c>
      <c r="E299" s="39" t="s">
        <v>5</v>
      </c>
    </row>
    <row r="300" spans="1:5" ht="12.75">
      <c r="A300" s="35" t="s">
        <v>55</v>
      </c>
      <c r="E300" s="40" t="s">
        <v>5</v>
      </c>
    </row>
    <row r="301" spans="1:5" ht="102">
      <c r="A301" t="s">
        <v>56</v>
      </c>
      <c r="E301" s="39" t="s">
        <v>333</v>
      </c>
    </row>
    <row r="302" spans="1:16" ht="12.75">
      <c r="A302" t="s">
        <v>49</v>
      </c>
      <c s="34" t="s">
        <v>334</v>
      </c>
      <c s="34" t="s">
        <v>335</v>
      </c>
      <c s="35" t="s">
        <v>5</v>
      </c>
      <c s="6" t="s">
        <v>336</v>
      </c>
      <c s="36" t="s">
        <v>312</v>
      </c>
      <c s="37">
        <v>80</v>
      </c>
      <c s="36">
        <v>0</v>
      </c>
      <c s="36">
        <f>ROUND(G302*H302,6)</f>
      </c>
      <c r="L302" s="38">
        <v>0</v>
      </c>
      <c s="32">
        <f>ROUND(ROUND(L302,2)*ROUND(G302,3),2)</f>
      </c>
      <c s="36" t="s">
        <v>53</v>
      </c>
      <c>
        <f>(M302*21)/100</f>
      </c>
      <c t="s">
        <v>27</v>
      </c>
    </row>
    <row r="303" spans="1:5" ht="12.75">
      <c r="A303" s="35" t="s">
        <v>54</v>
      </c>
      <c r="E303" s="39" t="s">
        <v>5</v>
      </c>
    </row>
    <row r="304" spans="1:5" ht="12.75">
      <c r="A304" s="35" t="s">
        <v>55</v>
      </c>
      <c r="E304" s="40" t="s">
        <v>5</v>
      </c>
    </row>
    <row r="305" spans="1:5" ht="114.75">
      <c r="A305" t="s">
        <v>56</v>
      </c>
      <c r="E305" s="39" t="s">
        <v>337</v>
      </c>
    </row>
    <row r="306" spans="1:16" ht="12.75">
      <c r="A306" t="s">
        <v>49</v>
      </c>
      <c s="34" t="s">
        <v>338</v>
      </c>
      <c s="34" t="s">
        <v>339</v>
      </c>
      <c s="35" t="s">
        <v>5</v>
      </c>
      <c s="6" t="s">
        <v>340</v>
      </c>
      <c s="36" t="s">
        <v>81</v>
      </c>
      <c s="37">
        <v>5</v>
      </c>
      <c s="36">
        <v>0</v>
      </c>
      <c s="36">
        <f>ROUND(G306*H306,6)</f>
      </c>
      <c r="L306" s="38">
        <v>0</v>
      </c>
      <c s="32">
        <f>ROUND(ROUND(L306,2)*ROUND(G306,3),2)</f>
      </c>
      <c s="36" t="s">
        <v>53</v>
      </c>
      <c>
        <f>(M306*21)/100</f>
      </c>
      <c t="s">
        <v>27</v>
      </c>
    </row>
    <row r="307" spans="1:5" ht="12.75">
      <c r="A307" s="35" t="s">
        <v>54</v>
      </c>
      <c r="E307" s="39" t="s">
        <v>5</v>
      </c>
    </row>
    <row r="308" spans="1:5" ht="12.75">
      <c r="A308" s="35" t="s">
        <v>55</v>
      </c>
      <c r="E308" s="40" t="s">
        <v>5</v>
      </c>
    </row>
    <row r="309" spans="1:5" ht="76.5">
      <c r="A309" t="s">
        <v>56</v>
      </c>
      <c r="E309" s="39" t="s">
        <v>341</v>
      </c>
    </row>
    <row r="310" spans="1:16" ht="38.25">
      <c r="A310" t="s">
        <v>49</v>
      </c>
      <c s="34" t="s">
        <v>342</v>
      </c>
      <c s="34" t="s">
        <v>343</v>
      </c>
      <c s="35" t="s">
        <v>344</v>
      </c>
      <c s="6" t="s">
        <v>345</v>
      </c>
      <c s="36" t="s">
        <v>346</v>
      </c>
      <c s="37">
        <v>34</v>
      </c>
      <c s="36">
        <v>0</v>
      </c>
      <c s="36">
        <f>ROUND(G310*H310,6)</f>
      </c>
      <c r="L310" s="38">
        <v>0</v>
      </c>
      <c s="32">
        <f>ROUND(ROUND(L310,2)*ROUND(G310,3),2)</f>
      </c>
      <c s="36" t="s">
        <v>347</v>
      </c>
      <c>
        <f>(M310*21)/100</f>
      </c>
      <c t="s">
        <v>27</v>
      </c>
    </row>
    <row r="311" spans="1:5" ht="25.5">
      <c r="A311" s="35" t="s">
        <v>54</v>
      </c>
      <c r="E311" s="39" t="s">
        <v>348</v>
      </c>
    </row>
    <row r="312" spans="1:5" ht="12.75">
      <c r="A312" s="35" t="s">
        <v>55</v>
      </c>
      <c r="E312" s="40" t="s">
        <v>5</v>
      </c>
    </row>
    <row r="313" spans="1:5" ht="140.25">
      <c r="A313" t="s">
        <v>56</v>
      </c>
      <c r="E313" s="39" t="s">
        <v>349</v>
      </c>
    </row>
    <row r="314" spans="1:16" ht="38.25">
      <c r="A314" t="s">
        <v>49</v>
      </c>
      <c s="34" t="s">
        <v>350</v>
      </c>
      <c s="34" t="s">
        <v>351</v>
      </c>
      <c s="35" t="s">
        <v>352</v>
      </c>
      <c s="6" t="s">
        <v>353</v>
      </c>
      <c s="36" t="s">
        <v>346</v>
      </c>
      <c s="37">
        <v>22</v>
      </c>
      <c s="36">
        <v>0</v>
      </c>
      <c s="36">
        <f>ROUND(G314*H314,6)</f>
      </c>
      <c r="L314" s="38">
        <v>0</v>
      </c>
      <c s="32">
        <f>ROUND(ROUND(L314,2)*ROUND(G314,3),2)</f>
      </c>
      <c s="36" t="s">
        <v>347</v>
      </c>
      <c>
        <f>(M314*21)/100</f>
      </c>
      <c t="s">
        <v>27</v>
      </c>
    </row>
    <row r="315" spans="1:5" ht="25.5">
      <c r="A315" s="35" t="s">
        <v>54</v>
      </c>
      <c r="E315" s="39" t="s">
        <v>348</v>
      </c>
    </row>
    <row r="316" spans="1:5" ht="12.75">
      <c r="A316" s="35" t="s">
        <v>55</v>
      </c>
      <c r="E316" s="40" t="s">
        <v>5</v>
      </c>
    </row>
    <row r="317" spans="1:5" ht="140.25">
      <c r="A317" t="s">
        <v>56</v>
      </c>
      <c r="E317" s="39" t="s">
        <v>349</v>
      </c>
    </row>
    <row r="318" spans="1:16" ht="25.5">
      <c r="A318" t="s">
        <v>49</v>
      </c>
      <c s="34" t="s">
        <v>354</v>
      </c>
      <c s="34" t="s">
        <v>355</v>
      </c>
      <c s="35" t="s">
        <v>356</v>
      </c>
      <c s="6" t="s">
        <v>357</v>
      </c>
      <c s="36" t="s">
        <v>346</v>
      </c>
      <c s="37">
        <v>6</v>
      </c>
      <c s="36">
        <v>0</v>
      </c>
      <c s="36">
        <f>ROUND(G318*H318,6)</f>
      </c>
      <c r="L318" s="38">
        <v>0</v>
      </c>
      <c s="32">
        <f>ROUND(ROUND(L318,2)*ROUND(G318,3),2)</f>
      </c>
      <c s="36" t="s">
        <v>347</v>
      </c>
      <c>
        <f>(M318*21)/100</f>
      </c>
      <c t="s">
        <v>27</v>
      </c>
    </row>
    <row r="319" spans="1:5" ht="25.5">
      <c r="A319" s="35" t="s">
        <v>54</v>
      </c>
      <c r="E319" s="39" t="s">
        <v>348</v>
      </c>
    </row>
    <row r="320" spans="1:5" ht="12.75">
      <c r="A320" s="35" t="s">
        <v>55</v>
      </c>
      <c r="E320" s="40" t="s">
        <v>5</v>
      </c>
    </row>
    <row r="321" spans="1:5" ht="140.25">
      <c r="A321" t="s">
        <v>56</v>
      </c>
      <c r="E321" s="39" t="s">
        <v>349</v>
      </c>
    </row>
    <row r="322" spans="1:16" ht="25.5">
      <c r="A322" t="s">
        <v>49</v>
      </c>
      <c s="34" t="s">
        <v>358</v>
      </c>
      <c s="34" t="s">
        <v>359</v>
      </c>
      <c s="35" t="s">
        <v>360</v>
      </c>
      <c s="6" t="s">
        <v>361</v>
      </c>
      <c s="36" t="s">
        <v>346</v>
      </c>
      <c s="37">
        <v>15</v>
      </c>
      <c s="36">
        <v>0</v>
      </c>
      <c s="36">
        <f>ROUND(G322*H322,6)</f>
      </c>
      <c r="L322" s="38">
        <v>0</v>
      </c>
      <c s="32">
        <f>ROUND(ROUND(L322,2)*ROUND(G322,3),2)</f>
      </c>
      <c s="36" t="s">
        <v>347</v>
      </c>
      <c>
        <f>(M322*21)/100</f>
      </c>
      <c t="s">
        <v>27</v>
      </c>
    </row>
    <row r="323" spans="1:5" ht="25.5">
      <c r="A323" s="35" t="s">
        <v>54</v>
      </c>
      <c r="E323" s="39" t="s">
        <v>348</v>
      </c>
    </row>
    <row r="324" spans="1:5" ht="12.75">
      <c r="A324" s="35" t="s">
        <v>55</v>
      </c>
      <c r="E324" s="40" t="s">
        <v>5</v>
      </c>
    </row>
    <row r="325" spans="1:5" ht="140.25">
      <c r="A325" t="s">
        <v>56</v>
      </c>
      <c r="E325"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1616</v>
      </c>
      <c s="41">
        <f>Rekapitulace!C32</f>
      </c>
      <c s="20" t="s">
        <v>0</v>
      </c>
      <c t="s">
        <v>23</v>
      </c>
      <c t="s">
        <v>27</v>
      </c>
    </row>
    <row r="4" spans="1:16" ht="32" customHeight="1">
      <c r="A4" s="24" t="s">
        <v>20</v>
      </c>
      <c s="25" t="s">
        <v>28</v>
      </c>
      <c s="27" t="s">
        <v>1616</v>
      </c>
      <c r="E4" s="26" t="s">
        <v>1617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1744</v>
      </c>
      <c r="E8" s="30" t="s">
        <v>1743</v>
      </c>
      <c r="J8" s="29">
        <f>0+J9+J14+J27+J36</f>
      </c>
      <c s="29">
        <f>0+K9+K14+K27+K36</f>
      </c>
      <c s="29">
        <f>0+L9+L14+L27+L36</f>
      </c>
      <c s="29">
        <f>0+M9+M14+M27+M36</f>
      </c>
    </row>
    <row r="9" spans="1:13" ht="12.75">
      <c r="A9" t="s">
        <v>46</v>
      </c>
      <c r="C9" s="31" t="s">
        <v>965</v>
      </c>
      <c r="E9" s="33" t="s">
        <v>966</v>
      </c>
      <c r="J9" s="32">
        <f>0</f>
      </c>
      <c s="32">
        <f>0</f>
      </c>
      <c s="32">
        <f>0+L10</f>
      </c>
      <c s="32">
        <f>0+M10</f>
      </c>
    </row>
    <row r="10" spans="1:16" ht="12.75">
      <c r="A10" t="s">
        <v>49</v>
      </c>
      <c s="34" t="s">
        <v>4</v>
      </c>
      <c s="34" t="s">
        <v>1745</v>
      </c>
      <c s="35" t="s">
        <v>5</v>
      </c>
      <c s="6" t="s">
        <v>1746</v>
      </c>
      <c s="36" t="s">
        <v>81</v>
      </c>
      <c s="37">
        <v>1</v>
      </c>
      <c s="36">
        <v>0</v>
      </c>
      <c s="36">
        <f>ROUND(G10*H10,6)</f>
      </c>
      <c r="L10" s="38">
        <v>0</v>
      </c>
      <c s="32">
        <f>ROUND(ROUND(L10,2)*ROUND(G10,3),2)</f>
      </c>
      <c s="36" t="s">
        <v>347</v>
      </c>
      <c>
        <f>(M10*21)/100</f>
      </c>
      <c t="s">
        <v>27</v>
      </c>
    </row>
    <row r="11" spans="1:5" ht="12.75">
      <c r="A11" s="35" t="s">
        <v>54</v>
      </c>
      <c r="E11" s="39" t="s">
        <v>5</v>
      </c>
    </row>
    <row r="12" spans="1:5" ht="63.75">
      <c r="A12" s="35" t="s">
        <v>55</v>
      </c>
      <c r="E12" s="40" t="s">
        <v>1747</v>
      </c>
    </row>
    <row r="13" spans="1:5" ht="38.25">
      <c r="A13" t="s">
        <v>56</v>
      </c>
      <c r="E13" s="39" t="s">
        <v>1748</v>
      </c>
    </row>
    <row r="14" spans="1:13" ht="12.75">
      <c r="A14" t="s">
        <v>46</v>
      </c>
      <c r="C14" s="31" t="s">
        <v>909</v>
      </c>
      <c r="E14" s="33" t="s">
        <v>910</v>
      </c>
      <c r="J14" s="32">
        <f>0</f>
      </c>
      <c s="32">
        <f>0</f>
      </c>
      <c s="32">
        <f>0+L15+L19+L23</f>
      </c>
      <c s="32">
        <f>0+M15+M19+M23</f>
      </c>
    </row>
    <row r="15" spans="1:16" ht="25.5">
      <c r="A15" t="s">
        <v>49</v>
      </c>
      <c s="34" t="s">
        <v>27</v>
      </c>
      <c s="34" t="s">
        <v>911</v>
      </c>
      <c s="35" t="s">
        <v>912</v>
      </c>
      <c s="6" t="s">
        <v>1749</v>
      </c>
      <c s="36" t="s">
        <v>346</v>
      </c>
      <c s="37">
        <v>68.13</v>
      </c>
      <c s="36">
        <v>0</v>
      </c>
      <c s="36">
        <f>ROUND(G15*H15,6)</f>
      </c>
      <c r="L15" s="38">
        <v>0</v>
      </c>
      <c s="32">
        <f>ROUND(ROUND(L15,2)*ROUND(G15,3),2)</f>
      </c>
      <c s="36" t="s">
        <v>347</v>
      </c>
      <c>
        <f>(M15*21)/100</f>
      </c>
      <c t="s">
        <v>27</v>
      </c>
    </row>
    <row r="16" spans="1:5" ht="25.5">
      <c r="A16" s="35" t="s">
        <v>54</v>
      </c>
      <c r="E16" s="39" t="s">
        <v>348</v>
      </c>
    </row>
    <row r="17" spans="1:5" ht="63.75">
      <c r="A17" s="35" t="s">
        <v>55</v>
      </c>
      <c r="E17" s="40" t="s">
        <v>1750</v>
      </c>
    </row>
    <row r="18" spans="1:5" ht="140.25">
      <c r="A18" t="s">
        <v>56</v>
      </c>
      <c r="E18" s="39" t="s">
        <v>349</v>
      </c>
    </row>
    <row r="19" spans="1:16" ht="38.25">
      <c r="A19" t="s">
        <v>49</v>
      </c>
      <c s="34" t="s">
        <v>26</v>
      </c>
      <c s="34" t="s">
        <v>1301</v>
      </c>
      <c s="35" t="s">
        <v>1302</v>
      </c>
      <c s="6" t="s">
        <v>1303</v>
      </c>
      <c s="36" t="s">
        <v>346</v>
      </c>
      <c s="37">
        <v>30.492</v>
      </c>
      <c s="36">
        <v>0</v>
      </c>
      <c s="36">
        <f>ROUND(G19*H19,6)</f>
      </c>
      <c r="L19" s="38">
        <v>0</v>
      </c>
      <c s="32">
        <f>ROUND(ROUND(L19,2)*ROUND(G19,3),2)</f>
      </c>
      <c s="36" t="s">
        <v>347</v>
      </c>
      <c>
        <f>(M19*21)/100</f>
      </c>
      <c t="s">
        <v>27</v>
      </c>
    </row>
    <row r="20" spans="1:5" ht="38.25">
      <c r="A20" s="35" t="s">
        <v>54</v>
      </c>
      <c r="E20" s="39" t="s">
        <v>1751</v>
      </c>
    </row>
    <row r="21" spans="1:5" ht="63.75">
      <c r="A21" s="35" t="s">
        <v>55</v>
      </c>
      <c r="E21" s="40" t="s">
        <v>1752</v>
      </c>
    </row>
    <row r="22" spans="1:5" ht="140.25">
      <c r="A22" t="s">
        <v>56</v>
      </c>
      <c r="E22" s="39" t="s">
        <v>349</v>
      </c>
    </row>
    <row r="23" spans="1:16" ht="38.25">
      <c r="A23" t="s">
        <v>49</v>
      </c>
      <c s="34" t="s">
        <v>64</v>
      </c>
      <c s="34" t="s">
        <v>351</v>
      </c>
      <c s="35" t="s">
        <v>352</v>
      </c>
      <c s="6" t="s">
        <v>353</v>
      </c>
      <c s="36" t="s">
        <v>346</v>
      </c>
      <c s="37">
        <v>40.752</v>
      </c>
      <c s="36">
        <v>0</v>
      </c>
      <c s="36">
        <f>ROUND(G23*H23,6)</f>
      </c>
      <c r="L23" s="38">
        <v>0</v>
      </c>
      <c s="32">
        <f>ROUND(ROUND(L23,2)*ROUND(G23,3),2)</f>
      </c>
      <c s="36" t="s">
        <v>347</v>
      </c>
      <c>
        <f>(M23*21)/100</f>
      </c>
      <c t="s">
        <v>27</v>
      </c>
    </row>
    <row r="24" spans="1:5" ht="25.5">
      <c r="A24" s="35" t="s">
        <v>54</v>
      </c>
      <c r="E24" s="39" t="s">
        <v>348</v>
      </c>
    </row>
    <row r="25" spans="1:5" ht="63.75">
      <c r="A25" s="35" t="s">
        <v>55</v>
      </c>
      <c r="E25" s="40" t="s">
        <v>1753</v>
      </c>
    </row>
    <row r="26" spans="1:5" ht="140.25">
      <c r="A26" t="s">
        <v>56</v>
      </c>
      <c r="E26" s="39" t="s">
        <v>349</v>
      </c>
    </row>
    <row r="27" spans="1:13" ht="12.75">
      <c r="A27" t="s">
        <v>46</v>
      </c>
      <c r="C27" s="31" t="s">
        <v>4</v>
      </c>
      <c r="E27" s="33" t="s">
        <v>1114</v>
      </c>
      <c r="J27" s="32">
        <f>0</f>
      </c>
      <c s="32">
        <f>0</f>
      </c>
      <c s="32">
        <f>0+L28+L32</f>
      </c>
      <c s="32">
        <f>0+M28+M32</f>
      </c>
    </row>
    <row r="28" spans="1:16" ht="25.5">
      <c r="A28" t="s">
        <v>49</v>
      </c>
      <c s="34" t="s">
        <v>69</v>
      </c>
      <c s="34" t="s">
        <v>1754</v>
      </c>
      <c s="35" t="s">
        <v>5</v>
      </c>
      <c s="6" t="s">
        <v>1755</v>
      </c>
      <c s="36" t="s">
        <v>60</v>
      </c>
      <c s="37">
        <v>35.74</v>
      </c>
      <c s="36">
        <v>0</v>
      </c>
      <c s="36">
        <f>ROUND(G28*H28,6)</f>
      </c>
      <c r="L28" s="38">
        <v>0</v>
      </c>
      <c s="32">
        <f>ROUND(ROUND(L28,2)*ROUND(G28,3),2)</f>
      </c>
      <c s="36" t="s">
        <v>53</v>
      </c>
      <c>
        <f>(M28*21)/100</f>
      </c>
      <c t="s">
        <v>27</v>
      </c>
    </row>
    <row r="29" spans="1:5" ht="12.75">
      <c r="A29" s="35" t="s">
        <v>54</v>
      </c>
      <c r="E29" s="39" t="s">
        <v>5</v>
      </c>
    </row>
    <row r="30" spans="1:5" ht="63.75">
      <c r="A30" s="35" t="s">
        <v>55</v>
      </c>
      <c r="E30" s="40" t="s">
        <v>1756</v>
      </c>
    </row>
    <row r="31" spans="1:5" ht="63.75">
      <c r="A31" t="s">
        <v>56</v>
      </c>
      <c r="E31" s="39" t="s">
        <v>1632</v>
      </c>
    </row>
    <row r="32" spans="1:16" ht="12.75">
      <c r="A32" t="s">
        <v>49</v>
      </c>
      <c s="34" t="s">
        <v>73</v>
      </c>
      <c s="34" t="s">
        <v>1633</v>
      </c>
      <c s="35" t="s">
        <v>5</v>
      </c>
      <c s="6" t="s">
        <v>1634</v>
      </c>
      <c s="36" t="s">
        <v>60</v>
      </c>
      <c s="37">
        <v>2.273</v>
      </c>
      <c s="36">
        <v>0</v>
      </c>
      <c s="36">
        <f>ROUND(G32*H32,6)</f>
      </c>
      <c r="L32" s="38">
        <v>0</v>
      </c>
      <c s="32">
        <f>ROUND(ROUND(L32,2)*ROUND(G32,3),2)</f>
      </c>
      <c s="36" t="s">
        <v>53</v>
      </c>
      <c>
        <f>(M32*21)/100</f>
      </c>
      <c t="s">
        <v>27</v>
      </c>
    </row>
    <row r="33" spans="1:5" ht="12.75">
      <c r="A33" s="35" t="s">
        <v>54</v>
      </c>
      <c r="E33" s="39" t="s">
        <v>1635</v>
      </c>
    </row>
    <row r="34" spans="1:5" ht="63.75">
      <c r="A34" s="35" t="s">
        <v>55</v>
      </c>
      <c r="E34" s="40" t="s">
        <v>1757</v>
      </c>
    </row>
    <row r="35" spans="1:5" ht="63.75">
      <c r="A35" t="s">
        <v>56</v>
      </c>
      <c r="E35" s="39" t="s">
        <v>1632</v>
      </c>
    </row>
    <row r="36" spans="1:13" ht="12.75">
      <c r="A36" t="s">
        <v>46</v>
      </c>
      <c r="C36" s="31" t="s">
        <v>87</v>
      </c>
      <c r="E36" s="33" t="s">
        <v>922</v>
      </c>
      <c r="J36" s="32">
        <f>0</f>
      </c>
      <c s="32">
        <f>0</f>
      </c>
      <c s="32">
        <f>0+L37+L41+L45</f>
      </c>
      <c s="32">
        <f>0+M37+M41+M45</f>
      </c>
    </row>
    <row r="37" spans="1:16" ht="25.5">
      <c r="A37" t="s">
        <v>49</v>
      </c>
      <c s="34" t="s">
        <v>78</v>
      </c>
      <c s="34" t="s">
        <v>1758</v>
      </c>
      <c s="35" t="s">
        <v>5</v>
      </c>
      <c s="6" t="s">
        <v>1759</v>
      </c>
      <c s="36" t="s">
        <v>81</v>
      </c>
      <c s="37">
        <v>2</v>
      </c>
      <c s="36">
        <v>0</v>
      </c>
      <c s="36">
        <f>ROUND(G37*H37,6)</f>
      </c>
      <c r="L37" s="38">
        <v>0</v>
      </c>
      <c s="32">
        <f>ROUND(ROUND(L37,2)*ROUND(G37,3),2)</f>
      </c>
      <c s="36" t="s">
        <v>53</v>
      </c>
      <c>
        <f>(M37*21)/100</f>
      </c>
      <c t="s">
        <v>27</v>
      </c>
    </row>
    <row r="38" spans="1:5" ht="12.75">
      <c r="A38" s="35" t="s">
        <v>54</v>
      </c>
      <c r="E38" s="39" t="s">
        <v>1760</v>
      </c>
    </row>
    <row r="39" spans="1:5" ht="63.75">
      <c r="A39" s="35" t="s">
        <v>55</v>
      </c>
      <c r="E39" s="40" t="s">
        <v>1701</v>
      </c>
    </row>
    <row r="40" spans="1:5" ht="25.5">
      <c r="A40" t="s">
        <v>56</v>
      </c>
      <c r="E40" s="39" t="s">
        <v>1761</v>
      </c>
    </row>
    <row r="41" spans="1:16" ht="12.75">
      <c r="A41" t="s">
        <v>49</v>
      </c>
      <c s="34" t="s">
        <v>83</v>
      </c>
      <c s="34" t="s">
        <v>1731</v>
      </c>
      <c s="35" t="s">
        <v>5</v>
      </c>
      <c s="6" t="s">
        <v>1732</v>
      </c>
      <c s="36" t="s">
        <v>76</v>
      </c>
      <c s="37">
        <v>68</v>
      </c>
      <c s="36">
        <v>0</v>
      </c>
      <c s="36">
        <f>ROUND(G41*H41,6)</f>
      </c>
      <c r="L41" s="38">
        <v>0</v>
      </c>
      <c s="32">
        <f>ROUND(ROUND(L41,2)*ROUND(G41,3),2)</f>
      </c>
      <c s="36" t="s">
        <v>53</v>
      </c>
      <c>
        <f>(M41*21)/100</f>
      </c>
      <c t="s">
        <v>27</v>
      </c>
    </row>
    <row r="42" spans="1:5" ht="12.75">
      <c r="A42" s="35" t="s">
        <v>54</v>
      </c>
      <c r="E42" s="39" t="s">
        <v>5</v>
      </c>
    </row>
    <row r="43" spans="1:5" ht="63.75">
      <c r="A43" s="35" t="s">
        <v>55</v>
      </c>
      <c r="E43" s="40" t="s">
        <v>1762</v>
      </c>
    </row>
    <row r="44" spans="1:5" ht="114.75">
      <c r="A44" t="s">
        <v>56</v>
      </c>
      <c r="E44" s="39" t="s">
        <v>1763</v>
      </c>
    </row>
    <row r="45" spans="1:16" ht="12.75">
      <c r="A45" t="s">
        <v>49</v>
      </c>
      <c s="34" t="s">
        <v>87</v>
      </c>
      <c s="34" t="s">
        <v>1736</v>
      </c>
      <c s="35" t="s">
        <v>5</v>
      </c>
      <c s="6" t="s">
        <v>1737</v>
      </c>
      <c s="36" t="s">
        <v>60</v>
      </c>
      <c s="37">
        <v>9.408</v>
      </c>
      <c s="36">
        <v>0</v>
      </c>
      <c s="36">
        <f>ROUND(G45*H45,6)</f>
      </c>
      <c r="L45" s="38">
        <v>0</v>
      </c>
      <c s="32">
        <f>ROUND(ROUND(L45,2)*ROUND(G45,3),2)</f>
      </c>
      <c s="36" t="s">
        <v>53</v>
      </c>
      <c>
        <f>(M45*21)/100</f>
      </c>
      <c t="s">
        <v>27</v>
      </c>
    </row>
    <row r="46" spans="1:5" ht="12.75">
      <c r="A46" s="35" t="s">
        <v>54</v>
      </c>
      <c r="E46" s="39" t="s">
        <v>1764</v>
      </c>
    </row>
    <row r="47" spans="1:5" ht="63.75">
      <c r="A47" s="35" t="s">
        <v>55</v>
      </c>
      <c r="E47" s="40" t="s">
        <v>1765</v>
      </c>
    </row>
    <row r="48" spans="1:5" ht="89.25">
      <c r="A48" t="s">
        <v>56</v>
      </c>
      <c r="E48" s="39" t="s">
        <v>1766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1616</v>
      </c>
      <c s="41">
        <f>Rekapitulace!C32</f>
      </c>
      <c s="20" t="s">
        <v>0</v>
      </c>
      <c t="s">
        <v>23</v>
      </c>
      <c t="s">
        <v>27</v>
      </c>
    </row>
    <row r="4" spans="1:16" ht="32" customHeight="1">
      <c r="A4" s="24" t="s">
        <v>20</v>
      </c>
      <c s="25" t="s">
        <v>28</v>
      </c>
      <c s="27" t="s">
        <v>1616</v>
      </c>
      <c r="E4" s="26" t="s">
        <v>1617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1769</v>
      </c>
      <c r="E8" s="30" t="s">
        <v>1768</v>
      </c>
      <c r="J8" s="29">
        <f>0+J9+J14+J27+J44+J65</f>
      </c>
      <c s="29">
        <f>0+K9+K14+K27+K44+K65</f>
      </c>
      <c s="29">
        <f>0+L9+L14+L27+L44+L65</f>
      </c>
      <c s="29">
        <f>0+M9+M14+M27+M44+M65</f>
      </c>
    </row>
    <row r="9" spans="1:13" ht="12.75">
      <c r="A9" t="s">
        <v>46</v>
      </c>
      <c r="C9" s="31" t="s">
        <v>965</v>
      </c>
      <c r="E9" s="33" t="s">
        <v>966</v>
      </c>
      <c r="J9" s="32">
        <f>0</f>
      </c>
      <c s="32">
        <f>0</f>
      </c>
      <c s="32">
        <f>0+L10</f>
      </c>
      <c s="32">
        <f>0+M10</f>
      </c>
    </row>
    <row r="10" spans="1:16" ht="12.75">
      <c r="A10" t="s">
        <v>49</v>
      </c>
      <c s="34" t="s">
        <v>4</v>
      </c>
      <c s="34" t="s">
        <v>1745</v>
      </c>
      <c s="35" t="s">
        <v>5</v>
      </c>
      <c s="6" t="s">
        <v>1746</v>
      </c>
      <c s="36" t="s">
        <v>81</v>
      </c>
      <c s="37">
        <v>1</v>
      </c>
      <c s="36">
        <v>0</v>
      </c>
      <c s="36">
        <f>ROUND(G10*H10,6)</f>
      </c>
      <c r="L10" s="38">
        <v>0</v>
      </c>
      <c s="32">
        <f>ROUND(ROUND(L10,2)*ROUND(G10,3),2)</f>
      </c>
      <c s="36" t="s">
        <v>347</v>
      </c>
      <c>
        <f>(M10*21)/100</f>
      </c>
      <c t="s">
        <v>27</v>
      </c>
    </row>
    <row r="11" spans="1:5" ht="12.75">
      <c r="A11" s="35" t="s">
        <v>54</v>
      </c>
      <c r="E11" s="39" t="s">
        <v>5</v>
      </c>
    </row>
    <row r="12" spans="1:5" ht="63.75">
      <c r="A12" s="35" t="s">
        <v>55</v>
      </c>
      <c r="E12" s="40" t="s">
        <v>1747</v>
      </c>
    </row>
    <row r="13" spans="1:5" ht="38.25">
      <c r="A13" t="s">
        <v>56</v>
      </c>
      <c r="E13" s="39" t="s">
        <v>1748</v>
      </c>
    </row>
    <row r="14" spans="1:13" ht="12.75">
      <c r="A14" t="s">
        <v>46</v>
      </c>
      <c r="C14" s="31" t="s">
        <v>909</v>
      </c>
      <c r="E14" s="33" t="s">
        <v>910</v>
      </c>
      <c r="J14" s="32">
        <f>0</f>
      </c>
      <c s="32">
        <f>0</f>
      </c>
      <c s="32">
        <f>0+L15+L19+L23</f>
      </c>
      <c s="32">
        <f>0+M15+M19+M23</f>
      </c>
    </row>
    <row r="15" spans="1:16" ht="25.5">
      <c r="A15" t="s">
        <v>49</v>
      </c>
      <c s="34" t="s">
        <v>27</v>
      </c>
      <c s="34" t="s">
        <v>911</v>
      </c>
      <c s="35" t="s">
        <v>912</v>
      </c>
      <c s="6" t="s">
        <v>1749</v>
      </c>
      <c s="36" t="s">
        <v>346</v>
      </c>
      <c s="37">
        <v>92.248</v>
      </c>
      <c s="36">
        <v>0</v>
      </c>
      <c s="36">
        <f>ROUND(G15*H15,6)</f>
      </c>
      <c r="L15" s="38">
        <v>0</v>
      </c>
      <c s="32">
        <f>ROUND(ROUND(L15,2)*ROUND(G15,3),2)</f>
      </c>
      <c s="36" t="s">
        <v>347</v>
      </c>
      <c>
        <f>(M15*21)/100</f>
      </c>
      <c t="s">
        <v>27</v>
      </c>
    </row>
    <row r="16" spans="1:5" ht="25.5">
      <c r="A16" s="35" t="s">
        <v>54</v>
      </c>
      <c r="E16" s="39" t="s">
        <v>348</v>
      </c>
    </row>
    <row r="17" spans="1:5" ht="63.75">
      <c r="A17" s="35" t="s">
        <v>55</v>
      </c>
      <c r="E17" s="40" t="s">
        <v>1770</v>
      </c>
    </row>
    <row r="18" spans="1:5" ht="140.25">
      <c r="A18" t="s">
        <v>56</v>
      </c>
      <c r="E18" s="39" t="s">
        <v>349</v>
      </c>
    </row>
    <row r="19" spans="1:16" ht="38.25">
      <c r="A19" t="s">
        <v>49</v>
      </c>
      <c s="34" t="s">
        <v>26</v>
      </c>
      <c s="34" t="s">
        <v>1301</v>
      </c>
      <c s="35" t="s">
        <v>1302</v>
      </c>
      <c s="6" t="s">
        <v>1303</v>
      </c>
      <c s="36" t="s">
        <v>346</v>
      </c>
      <c s="37">
        <v>60.551</v>
      </c>
      <c s="36">
        <v>0</v>
      </c>
      <c s="36">
        <f>ROUND(G19*H19,6)</f>
      </c>
      <c r="L19" s="38">
        <v>0</v>
      </c>
      <c s="32">
        <f>ROUND(ROUND(L19,2)*ROUND(G19,3),2)</f>
      </c>
      <c s="36" t="s">
        <v>347</v>
      </c>
      <c>
        <f>(M19*21)/100</f>
      </c>
      <c t="s">
        <v>27</v>
      </c>
    </row>
    <row r="20" spans="1:5" ht="38.25">
      <c r="A20" s="35" t="s">
        <v>54</v>
      </c>
      <c r="E20" s="39" t="s">
        <v>1771</v>
      </c>
    </row>
    <row r="21" spans="1:5" ht="63.75">
      <c r="A21" s="35" t="s">
        <v>55</v>
      </c>
      <c r="E21" s="40" t="s">
        <v>1772</v>
      </c>
    </row>
    <row r="22" spans="1:5" ht="140.25">
      <c r="A22" t="s">
        <v>56</v>
      </c>
      <c r="E22" s="39" t="s">
        <v>349</v>
      </c>
    </row>
    <row r="23" spans="1:16" ht="38.25">
      <c r="A23" t="s">
        <v>49</v>
      </c>
      <c s="34" t="s">
        <v>64</v>
      </c>
      <c s="34" t="s">
        <v>351</v>
      </c>
      <c s="35" t="s">
        <v>352</v>
      </c>
      <c s="6" t="s">
        <v>353</v>
      </c>
      <c s="36" t="s">
        <v>346</v>
      </c>
      <c s="37">
        <v>58.08</v>
      </c>
      <c s="36">
        <v>0</v>
      </c>
      <c s="36">
        <f>ROUND(G23*H23,6)</f>
      </c>
      <c r="L23" s="38">
        <v>0</v>
      </c>
      <c s="32">
        <f>ROUND(ROUND(L23,2)*ROUND(G23,3),2)</f>
      </c>
      <c s="36" t="s">
        <v>347</v>
      </c>
      <c>
        <f>(M23*21)/100</f>
      </c>
      <c t="s">
        <v>27</v>
      </c>
    </row>
    <row r="24" spans="1:5" ht="25.5">
      <c r="A24" s="35" t="s">
        <v>54</v>
      </c>
      <c r="E24" s="39" t="s">
        <v>348</v>
      </c>
    </row>
    <row r="25" spans="1:5" ht="63.75">
      <c r="A25" s="35" t="s">
        <v>55</v>
      </c>
      <c r="E25" s="40" t="s">
        <v>1773</v>
      </c>
    </row>
    <row r="26" spans="1:5" ht="140.25">
      <c r="A26" t="s">
        <v>56</v>
      </c>
      <c r="E26" s="39" t="s">
        <v>349</v>
      </c>
    </row>
    <row r="27" spans="1:13" ht="12.75">
      <c r="A27" t="s">
        <v>46</v>
      </c>
      <c r="C27" s="31" t="s">
        <v>4</v>
      </c>
      <c r="E27" s="33" t="s">
        <v>1114</v>
      </c>
      <c r="J27" s="32">
        <f>0</f>
      </c>
      <c s="32">
        <f>0</f>
      </c>
      <c s="32">
        <f>0+L28+L32+L36+L40</f>
      </c>
      <c s="32">
        <f>0+M28+M32+M36+M40</f>
      </c>
    </row>
    <row r="28" spans="1:16" ht="25.5">
      <c r="A28" t="s">
        <v>49</v>
      </c>
      <c s="34" t="s">
        <v>69</v>
      </c>
      <c s="34" t="s">
        <v>1754</v>
      </c>
      <c s="35" t="s">
        <v>5</v>
      </c>
      <c s="6" t="s">
        <v>1755</v>
      </c>
      <c s="36" t="s">
        <v>60</v>
      </c>
      <c s="37">
        <v>34.404</v>
      </c>
      <c s="36">
        <v>0</v>
      </c>
      <c s="36">
        <f>ROUND(G28*H28,6)</f>
      </c>
      <c r="L28" s="38">
        <v>0</v>
      </c>
      <c s="32">
        <f>ROUND(ROUND(L28,2)*ROUND(G28,3),2)</f>
      </c>
      <c s="36" t="s">
        <v>53</v>
      </c>
      <c>
        <f>(M28*21)/100</f>
      </c>
      <c t="s">
        <v>27</v>
      </c>
    </row>
    <row r="29" spans="1:5" ht="12.75">
      <c r="A29" s="35" t="s">
        <v>54</v>
      </c>
      <c r="E29" s="39" t="s">
        <v>5</v>
      </c>
    </row>
    <row r="30" spans="1:5" ht="63.75">
      <c r="A30" s="35" t="s">
        <v>55</v>
      </c>
      <c r="E30" s="40" t="s">
        <v>1774</v>
      </c>
    </row>
    <row r="31" spans="1:5" ht="63.75">
      <c r="A31" t="s">
        <v>56</v>
      </c>
      <c r="E31" s="39" t="s">
        <v>1632</v>
      </c>
    </row>
    <row r="32" spans="1:16" ht="12.75">
      <c r="A32" t="s">
        <v>49</v>
      </c>
      <c s="34" t="s">
        <v>73</v>
      </c>
      <c s="34" t="s">
        <v>1633</v>
      </c>
      <c s="35" t="s">
        <v>5</v>
      </c>
      <c s="6" t="s">
        <v>1634</v>
      </c>
      <c s="36" t="s">
        <v>60</v>
      </c>
      <c s="37">
        <v>27.523</v>
      </c>
      <c s="36">
        <v>0</v>
      </c>
      <c s="36">
        <f>ROUND(G32*H32,6)</f>
      </c>
      <c r="L32" s="38">
        <v>0</v>
      </c>
      <c s="32">
        <f>ROUND(ROUND(L32,2)*ROUND(G32,3),2)</f>
      </c>
      <c s="36" t="s">
        <v>53</v>
      </c>
      <c>
        <f>(M32*21)/100</f>
      </c>
      <c t="s">
        <v>27</v>
      </c>
    </row>
    <row r="33" spans="1:5" ht="12.75">
      <c r="A33" s="35" t="s">
        <v>54</v>
      </c>
      <c r="E33" s="39" t="s">
        <v>1635</v>
      </c>
    </row>
    <row r="34" spans="1:5" ht="63.75">
      <c r="A34" s="35" t="s">
        <v>55</v>
      </c>
      <c r="E34" s="40" t="s">
        <v>1775</v>
      </c>
    </row>
    <row r="35" spans="1:5" ht="63.75">
      <c r="A35" t="s">
        <v>56</v>
      </c>
      <c r="E35" s="39" t="s">
        <v>1632</v>
      </c>
    </row>
    <row r="36" spans="1:16" ht="12.75">
      <c r="A36" t="s">
        <v>49</v>
      </c>
      <c s="34" t="s">
        <v>78</v>
      </c>
      <c s="34" t="s">
        <v>1637</v>
      </c>
      <c s="35" t="s">
        <v>5</v>
      </c>
      <c s="6" t="s">
        <v>1638</v>
      </c>
      <c s="36" t="s">
        <v>60</v>
      </c>
      <c s="37">
        <v>11.72</v>
      </c>
      <c s="36">
        <v>0</v>
      </c>
      <c s="36">
        <f>ROUND(G36*H36,6)</f>
      </c>
      <c r="L36" s="38">
        <v>0</v>
      </c>
      <c s="32">
        <f>ROUND(ROUND(L36,2)*ROUND(G36,3),2)</f>
      </c>
      <c s="36" t="s">
        <v>53</v>
      </c>
      <c>
        <f>(M36*21)/100</f>
      </c>
      <c t="s">
        <v>27</v>
      </c>
    </row>
    <row r="37" spans="1:5" ht="12.75">
      <c r="A37" s="35" t="s">
        <v>54</v>
      </c>
      <c r="E37" s="39" t="s">
        <v>1639</v>
      </c>
    </row>
    <row r="38" spans="1:5" ht="63.75">
      <c r="A38" s="35" t="s">
        <v>55</v>
      </c>
      <c r="E38" s="40" t="s">
        <v>1776</v>
      </c>
    </row>
    <row r="39" spans="1:5" ht="242.25">
      <c r="A39" t="s">
        <v>56</v>
      </c>
      <c r="E39" s="39" t="s">
        <v>1777</v>
      </c>
    </row>
    <row r="40" spans="1:16" ht="12.75">
      <c r="A40" t="s">
        <v>49</v>
      </c>
      <c s="34" t="s">
        <v>83</v>
      </c>
      <c s="34" t="s">
        <v>1656</v>
      </c>
      <c s="35" t="s">
        <v>5</v>
      </c>
      <c s="6" t="s">
        <v>1657</v>
      </c>
      <c s="36" t="s">
        <v>60</v>
      </c>
      <c s="37">
        <v>11.72</v>
      </c>
      <c s="36">
        <v>0</v>
      </c>
      <c s="36">
        <f>ROUND(G40*H40,6)</f>
      </c>
      <c r="L40" s="38">
        <v>0</v>
      </c>
      <c s="32">
        <f>ROUND(ROUND(L40,2)*ROUND(G40,3),2)</f>
      </c>
      <c s="36" t="s">
        <v>53</v>
      </c>
      <c>
        <f>(M40*21)/100</f>
      </c>
      <c t="s">
        <v>27</v>
      </c>
    </row>
    <row r="41" spans="1:5" ht="12.75">
      <c r="A41" s="35" t="s">
        <v>54</v>
      </c>
      <c r="E41" s="39" t="s">
        <v>5</v>
      </c>
    </row>
    <row r="42" spans="1:5" ht="63.75">
      <c r="A42" s="35" t="s">
        <v>55</v>
      </c>
      <c r="E42" s="40" t="s">
        <v>1776</v>
      </c>
    </row>
    <row r="43" spans="1:5" ht="165.75">
      <c r="A43" t="s">
        <v>56</v>
      </c>
      <c r="E43" s="39" t="s">
        <v>1778</v>
      </c>
    </row>
    <row r="44" spans="1:13" ht="12.75">
      <c r="A44" t="s">
        <v>46</v>
      </c>
      <c r="C44" s="31" t="s">
        <v>69</v>
      </c>
      <c r="E44" s="33" t="s">
        <v>1005</v>
      </c>
      <c r="J44" s="32">
        <f>0</f>
      </c>
      <c s="32">
        <f>0</f>
      </c>
      <c s="32">
        <f>0+L45+L49+L53+L57+L61</f>
      </c>
      <c s="32">
        <f>0+M45+M49+M53+M57+M61</f>
      </c>
    </row>
    <row r="45" spans="1:16" ht="12.75">
      <c r="A45" t="s">
        <v>49</v>
      </c>
      <c s="34" t="s">
        <v>87</v>
      </c>
      <c s="34" t="s">
        <v>1341</v>
      </c>
      <c s="35" t="s">
        <v>5</v>
      </c>
      <c s="6" t="s">
        <v>1342</v>
      </c>
      <c s="36" t="s">
        <v>60</v>
      </c>
      <c s="37">
        <v>37.71</v>
      </c>
      <c s="36">
        <v>0</v>
      </c>
      <c s="36">
        <f>ROUND(G45*H45,6)</f>
      </c>
      <c r="L45" s="38">
        <v>0</v>
      </c>
      <c s="32">
        <f>ROUND(ROUND(L45,2)*ROUND(G45,3),2)</f>
      </c>
      <c s="36" t="s">
        <v>53</v>
      </c>
      <c>
        <f>(M45*21)/100</f>
      </c>
      <c t="s">
        <v>27</v>
      </c>
    </row>
    <row r="46" spans="1:5" ht="12.75">
      <c r="A46" s="35" t="s">
        <v>54</v>
      </c>
      <c r="E46" s="39" t="s">
        <v>5</v>
      </c>
    </row>
    <row r="47" spans="1:5" ht="63.75">
      <c r="A47" s="35" t="s">
        <v>55</v>
      </c>
      <c r="E47" s="40" t="s">
        <v>1779</v>
      </c>
    </row>
    <row r="48" spans="1:5" ht="38.25">
      <c r="A48" t="s">
        <v>56</v>
      </c>
      <c r="E48" s="39" t="s">
        <v>1780</v>
      </c>
    </row>
    <row r="49" spans="1:16" ht="12.75">
      <c r="A49" t="s">
        <v>49</v>
      </c>
      <c s="34" t="s">
        <v>91</v>
      </c>
      <c s="34" t="s">
        <v>1686</v>
      </c>
      <c s="35" t="s">
        <v>5</v>
      </c>
      <c s="6" t="s">
        <v>1687</v>
      </c>
      <c s="36" t="s">
        <v>76</v>
      </c>
      <c s="37">
        <v>105</v>
      </c>
      <c s="36">
        <v>0</v>
      </c>
      <c s="36">
        <f>ROUND(G49*H49,6)</f>
      </c>
      <c r="L49" s="38">
        <v>0</v>
      </c>
      <c s="32">
        <f>ROUND(ROUND(L49,2)*ROUND(G49,3),2)</f>
      </c>
      <c s="36" t="s">
        <v>53</v>
      </c>
      <c>
        <f>(M49*21)/100</f>
      </c>
      <c t="s">
        <v>27</v>
      </c>
    </row>
    <row r="50" spans="1:5" ht="12.75">
      <c r="A50" s="35" t="s">
        <v>54</v>
      </c>
      <c r="E50" s="39" t="s">
        <v>5</v>
      </c>
    </row>
    <row r="51" spans="1:5" ht="63.75">
      <c r="A51" s="35" t="s">
        <v>55</v>
      </c>
      <c r="E51" s="40" t="s">
        <v>1781</v>
      </c>
    </row>
    <row r="52" spans="1:5" ht="38.25">
      <c r="A52" t="s">
        <v>56</v>
      </c>
      <c r="E52" s="39" t="s">
        <v>1782</v>
      </c>
    </row>
    <row r="53" spans="1:16" ht="12.75">
      <c r="A53" t="s">
        <v>49</v>
      </c>
      <c s="34" t="s">
        <v>94</v>
      </c>
      <c s="34" t="s">
        <v>1783</v>
      </c>
      <c s="35" t="s">
        <v>5</v>
      </c>
      <c s="6" t="s">
        <v>1784</v>
      </c>
      <c s="36" t="s">
        <v>76</v>
      </c>
      <c s="37">
        <v>105</v>
      </c>
      <c s="36">
        <v>0</v>
      </c>
      <c s="36">
        <f>ROUND(G53*H53,6)</f>
      </c>
      <c r="L53" s="38">
        <v>0</v>
      </c>
      <c s="32">
        <f>ROUND(ROUND(L53,2)*ROUND(G53,3),2)</f>
      </c>
      <c s="36" t="s">
        <v>53</v>
      </c>
      <c>
        <f>(M53*21)/100</f>
      </c>
      <c t="s">
        <v>27</v>
      </c>
    </row>
    <row r="54" spans="1:5" ht="12.75">
      <c r="A54" s="35" t="s">
        <v>54</v>
      </c>
      <c r="E54" s="39" t="s">
        <v>5</v>
      </c>
    </row>
    <row r="55" spans="1:5" ht="63.75">
      <c r="A55" s="35" t="s">
        <v>55</v>
      </c>
      <c r="E55" s="40" t="s">
        <v>1781</v>
      </c>
    </row>
    <row r="56" spans="1:5" ht="38.25">
      <c r="A56" t="s">
        <v>56</v>
      </c>
      <c r="E56" s="39" t="s">
        <v>1782</v>
      </c>
    </row>
    <row r="57" spans="1:16" ht="12.75">
      <c r="A57" t="s">
        <v>49</v>
      </c>
      <c s="34" t="s">
        <v>98</v>
      </c>
      <c s="34" t="s">
        <v>1785</v>
      </c>
      <c s="35" t="s">
        <v>5</v>
      </c>
      <c s="6" t="s">
        <v>1786</v>
      </c>
      <c s="36" t="s">
        <v>76</v>
      </c>
      <c s="37">
        <v>105</v>
      </c>
      <c s="36">
        <v>0</v>
      </c>
      <c s="36">
        <f>ROUND(G57*H57,6)</f>
      </c>
      <c r="L57" s="38">
        <v>0</v>
      </c>
      <c s="32">
        <f>ROUND(ROUND(L57,2)*ROUND(G57,3),2)</f>
      </c>
      <c s="36" t="s">
        <v>53</v>
      </c>
      <c>
        <f>(M57*21)/100</f>
      </c>
      <c t="s">
        <v>27</v>
      </c>
    </row>
    <row r="58" spans="1:5" ht="12.75">
      <c r="A58" s="35" t="s">
        <v>54</v>
      </c>
      <c r="E58" s="39" t="s">
        <v>5</v>
      </c>
    </row>
    <row r="59" spans="1:5" ht="63.75">
      <c r="A59" s="35" t="s">
        <v>55</v>
      </c>
      <c r="E59" s="40" t="s">
        <v>1781</v>
      </c>
    </row>
    <row r="60" spans="1:5" ht="89.25">
      <c r="A60" t="s">
        <v>56</v>
      </c>
      <c r="E60" s="39" t="s">
        <v>1787</v>
      </c>
    </row>
    <row r="61" spans="1:16" ht="12.75">
      <c r="A61" t="s">
        <v>49</v>
      </c>
      <c s="34" t="s">
        <v>102</v>
      </c>
      <c s="34" t="s">
        <v>1696</v>
      </c>
      <c s="35" t="s">
        <v>5</v>
      </c>
      <c s="6" t="s">
        <v>1697</v>
      </c>
      <c s="36" t="s">
        <v>76</v>
      </c>
      <c s="37">
        <v>105</v>
      </c>
      <c s="36">
        <v>0</v>
      </c>
      <c s="36">
        <f>ROUND(G61*H61,6)</f>
      </c>
      <c r="L61" s="38">
        <v>0</v>
      </c>
      <c s="32">
        <f>ROUND(ROUND(L61,2)*ROUND(G61,3),2)</f>
      </c>
      <c s="36" t="s">
        <v>53</v>
      </c>
      <c>
        <f>(M61*21)/100</f>
      </c>
      <c t="s">
        <v>27</v>
      </c>
    </row>
    <row r="62" spans="1:5" ht="12.75">
      <c r="A62" s="35" t="s">
        <v>54</v>
      </c>
      <c r="E62" s="39" t="s">
        <v>5</v>
      </c>
    </row>
    <row r="63" spans="1:5" ht="63.75">
      <c r="A63" s="35" t="s">
        <v>55</v>
      </c>
      <c r="E63" s="40" t="s">
        <v>1781</v>
      </c>
    </row>
    <row r="64" spans="1:5" ht="89.25">
      <c r="A64" t="s">
        <v>56</v>
      </c>
      <c r="E64" s="39" t="s">
        <v>1787</v>
      </c>
    </row>
    <row r="65" spans="1:13" ht="12.75">
      <c r="A65" t="s">
        <v>46</v>
      </c>
      <c r="C65" s="31" t="s">
        <v>87</v>
      </c>
      <c r="E65" s="33" t="s">
        <v>922</v>
      </c>
      <c r="J65" s="32">
        <f>0</f>
      </c>
      <c s="32">
        <f>0</f>
      </c>
      <c s="32">
        <f>0+L66+L70+L74+L78</f>
      </c>
      <c s="32">
        <f>0+M66+M70+M74+M78</f>
      </c>
    </row>
    <row r="66" spans="1:16" ht="12.75">
      <c r="A66" t="s">
        <v>49</v>
      </c>
      <c s="34" t="s">
        <v>106</v>
      </c>
      <c s="34" t="s">
        <v>1721</v>
      </c>
      <c s="35" t="s">
        <v>5</v>
      </c>
      <c s="6" t="s">
        <v>1722</v>
      </c>
      <c s="36" t="s">
        <v>76</v>
      </c>
      <c s="37">
        <v>80</v>
      </c>
      <c s="36">
        <v>0</v>
      </c>
      <c s="36">
        <f>ROUND(G66*H66,6)</f>
      </c>
      <c r="L66" s="38">
        <v>0</v>
      </c>
      <c s="32">
        <f>ROUND(ROUND(L66,2)*ROUND(G66,3),2)</f>
      </c>
      <c s="36" t="s">
        <v>53</v>
      </c>
      <c>
        <f>(M66*21)/100</f>
      </c>
      <c t="s">
        <v>27</v>
      </c>
    </row>
    <row r="67" spans="1:5" ht="12.75">
      <c r="A67" s="35" t="s">
        <v>54</v>
      </c>
      <c r="E67" s="39" t="s">
        <v>5</v>
      </c>
    </row>
    <row r="68" spans="1:5" ht="63.75">
      <c r="A68" s="35" t="s">
        <v>55</v>
      </c>
      <c r="E68" s="40" t="s">
        <v>1788</v>
      </c>
    </row>
    <row r="69" spans="1:5" ht="178.5">
      <c r="A69" t="s">
        <v>56</v>
      </c>
      <c r="E69" s="39" t="s">
        <v>1789</v>
      </c>
    </row>
    <row r="70" spans="1:16" ht="12.75">
      <c r="A70" t="s">
        <v>49</v>
      </c>
      <c s="34" t="s">
        <v>110</v>
      </c>
      <c s="34" t="s">
        <v>1726</v>
      </c>
      <c s="35" t="s">
        <v>5</v>
      </c>
      <c s="6" t="s">
        <v>1727</v>
      </c>
      <c s="36" t="s">
        <v>67</v>
      </c>
      <c s="37">
        <v>28.1</v>
      </c>
      <c s="36">
        <v>0</v>
      </c>
      <c s="36">
        <f>ROUND(G70*H70,6)</f>
      </c>
      <c r="L70" s="38">
        <v>0</v>
      </c>
      <c s="32">
        <f>ROUND(ROUND(L70,2)*ROUND(G70,3),2)</f>
      </c>
      <c s="36" t="s">
        <v>53</v>
      </c>
      <c>
        <f>(M70*21)/100</f>
      </c>
      <c t="s">
        <v>27</v>
      </c>
    </row>
    <row r="71" spans="1:5" ht="25.5">
      <c r="A71" s="35" t="s">
        <v>54</v>
      </c>
      <c r="E71" s="39" t="s">
        <v>1728</v>
      </c>
    </row>
    <row r="72" spans="1:5" ht="63.75">
      <c r="A72" s="35" t="s">
        <v>55</v>
      </c>
      <c r="E72" s="40" t="s">
        <v>1790</v>
      </c>
    </row>
    <row r="73" spans="1:5" ht="38.25">
      <c r="A73" t="s">
        <v>56</v>
      </c>
      <c r="E73" s="39" t="s">
        <v>1730</v>
      </c>
    </row>
    <row r="74" spans="1:16" ht="12.75">
      <c r="A74" t="s">
        <v>49</v>
      </c>
      <c s="34" t="s">
        <v>114</v>
      </c>
      <c s="34" t="s">
        <v>1731</v>
      </c>
      <c s="35" t="s">
        <v>5</v>
      </c>
      <c s="6" t="s">
        <v>1732</v>
      </c>
      <c s="36" t="s">
        <v>76</v>
      </c>
      <c s="37">
        <v>80</v>
      </c>
      <c s="36">
        <v>0</v>
      </c>
      <c s="36">
        <f>ROUND(G74*H74,6)</f>
      </c>
      <c r="L74" s="38">
        <v>0</v>
      </c>
      <c s="32">
        <f>ROUND(ROUND(L74,2)*ROUND(G74,3),2)</f>
      </c>
      <c s="36" t="s">
        <v>53</v>
      </c>
      <c>
        <f>(M74*21)/100</f>
      </c>
      <c t="s">
        <v>27</v>
      </c>
    </row>
    <row r="75" spans="1:5" ht="12.75">
      <c r="A75" s="35" t="s">
        <v>54</v>
      </c>
      <c r="E75" s="39" t="s">
        <v>5</v>
      </c>
    </row>
    <row r="76" spans="1:5" ht="63.75">
      <c r="A76" s="35" t="s">
        <v>55</v>
      </c>
      <c r="E76" s="40" t="s">
        <v>1788</v>
      </c>
    </row>
    <row r="77" spans="1:5" ht="114.75">
      <c r="A77" t="s">
        <v>56</v>
      </c>
      <c r="E77" s="39" t="s">
        <v>1763</v>
      </c>
    </row>
    <row r="78" spans="1:16" ht="12.75">
      <c r="A78" t="s">
        <v>49</v>
      </c>
      <c s="34" t="s">
        <v>118</v>
      </c>
      <c s="34" t="s">
        <v>1791</v>
      </c>
      <c s="35" t="s">
        <v>5</v>
      </c>
      <c s="6" t="s">
        <v>1792</v>
      </c>
      <c s="36" t="s">
        <v>60</v>
      </c>
      <c s="37">
        <v>10.752</v>
      </c>
      <c s="36">
        <v>0</v>
      </c>
      <c s="36">
        <f>ROUND(G78*H78,6)</f>
      </c>
      <c r="L78" s="38">
        <v>0</v>
      </c>
      <c s="32">
        <f>ROUND(ROUND(L78,2)*ROUND(G78,3),2)</f>
      </c>
      <c s="36" t="s">
        <v>53</v>
      </c>
      <c>
        <f>(M78*21)/100</f>
      </c>
      <c t="s">
        <v>27</v>
      </c>
    </row>
    <row r="79" spans="1:5" ht="12.75">
      <c r="A79" s="35" t="s">
        <v>54</v>
      </c>
      <c r="E79" s="39" t="s">
        <v>1764</v>
      </c>
    </row>
    <row r="80" spans="1:5" ht="63.75">
      <c r="A80" s="35" t="s">
        <v>55</v>
      </c>
      <c r="E80" s="40" t="s">
        <v>1793</v>
      </c>
    </row>
    <row r="81" spans="1:5" ht="76.5">
      <c r="A81" t="s">
        <v>56</v>
      </c>
      <c r="E81" s="39" t="s">
        <v>1794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1795</v>
      </c>
      <c s="41">
        <f>Rekapitulace!C36</f>
      </c>
      <c s="20" t="s">
        <v>0</v>
      </c>
      <c t="s">
        <v>23</v>
      </c>
      <c t="s">
        <v>27</v>
      </c>
    </row>
    <row r="4" spans="1:16" ht="32" customHeight="1">
      <c r="A4" s="24" t="s">
        <v>20</v>
      </c>
      <c s="25" t="s">
        <v>28</v>
      </c>
      <c s="27" t="s">
        <v>1795</v>
      </c>
      <c r="E4" s="26" t="s">
        <v>1796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1799</v>
      </c>
      <c r="E8" s="30" t="s">
        <v>1798</v>
      </c>
      <c r="J8" s="29">
        <f>0+J9+J30+J47+J64+J69+J90+J115+J136+J141</f>
      </c>
      <c s="29">
        <f>0+K9+K30+K47+K64+K69+K90+K115+K136+K141</f>
      </c>
      <c s="29">
        <f>0+L9+L30+L47+L64+L69+L90+L115+L136+L141</f>
      </c>
      <c s="29">
        <f>0+M9+M30+M47+M64+M69+M90+M115+M136+M141</f>
      </c>
    </row>
    <row r="9" spans="1:13" ht="12.75">
      <c r="A9" t="s">
        <v>46</v>
      </c>
      <c r="C9" s="31" t="s">
        <v>965</v>
      </c>
      <c r="E9" s="33" t="s">
        <v>966</v>
      </c>
      <c r="J9" s="32">
        <f>0</f>
      </c>
      <c s="32">
        <f>0</f>
      </c>
      <c s="32">
        <f>0+L10+L14+L18+L22+L26</f>
      </c>
      <c s="32">
        <f>0+M10+M14+M18+M22+M26</f>
      </c>
    </row>
    <row r="10" spans="1:16" ht="12.75">
      <c r="A10" t="s">
        <v>49</v>
      </c>
      <c s="34" t="s">
        <v>4</v>
      </c>
      <c s="34" t="s">
        <v>1800</v>
      </c>
      <c s="35" t="s">
        <v>5</v>
      </c>
      <c s="6" t="s">
        <v>1286</v>
      </c>
      <c s="36" t="s">
        <v>792</v>
      </c>
      <c s="37">
        <v>1</v>
      </c>
      <c s="36">
        <v>0</v>
      </c>
      <c s="36">
        <f>ROUND(G10*H10,6)</f>
      </c>
      <c r="L10" s="38">
        <v>0</v>
      </c>
      <c s="32">
        <f>ROUND(ROUND(L10,2)*ROUND(G10,3),2)</f>
      </c>
      <c s="36" t="s">
        <v>53</v>
      </c>
      <c>
        <f>(M10*21)/100</f>
      </c>
      <c t="s">
        <v>27</v>
      </c>
    </row>
    <row r="11" spans="1:5" ht="12.75">
      <c r="A11" s="35" t="s">
        <v>54</v>
      </c>
      <c r="E11" s="39" t="s">
        <v>1801</v>
      </c>
    </row>
    <row r="12" spans="1:5" ht="63.75">
      <c r="A12" s="35" t="s">
        <v>55</v>
      </c>
      <c r="E12" s="40" t="s">
        <v>1802</v>
      </c>
    </row>
    <row r="13" spans="1:5" ht="12.75">
      <c r="A13" t="s">
        <v>56</v>
      </c>
      <c r="E13" s="39" t="s">
        <v>57</v>
      </c>
    </row>
    <row r="14" spans="1:16" ht="38.25">
      <c r="A14" t="s">
        <v>49</v>
      </c>
      <c s="34" t="s">
        <v>27</v>
      </c>
      <c s="34" t="s">
        <v>911</v>
      </c>
      <c s="35" t="s">
        <v>912</v>
      </c>
      <c s="6" t="s">
        <v>913</v>
      </c>
      <c s="36" t="s">
        <v>346</v>
      </c>
      <c s="37">
        <v>291.299</v>
      </c>
      <c s="36">
        <v>0</v>
      </c>
      <c s="36">
        <f>ROUND(G14*H14,6)</f>
      </c>
      <c r="L14" s="38">
        <v>0</v>
      </c>
      <c s="32">
        <f>ROUND(ROUND(L14,2)*ROUND(G14,3),2)</f>
      </c>
      <c s="36" t="s">
        <v>347</v>
      </c>
      <c>
        <f>(M14*21)/100</f>
      </c>
      <c t="s">
        <v>27</v>
      </c>
    </row>
    <row r="15" spans="1:5" ht="89.25">
      <c r="A15" s="35" t="s">
        <v>54</v>
      </c>
      <c r="E15" s="39" t="s">
        <v>1803</v>
      </c>
    </row>
    <row r="16" spans="1:5" ht="63.75">
      <c r="A16" s="35" t="s">
        <v>55</v>
      </c>
      <c r="E16" s="40" t="s">
        <v>1804</v>
      </c>
    </row>
    <row r="17" spans="1:5" ht="127.5">
      <c r="A17" t="s">
        <v>56</v>
      </c>
      <c r="E17" s="39" t="s">
        <v>1805</v>
      </c>
    </row>
    <row r="18" spans="1:16" ht="38.25">
      <c r="A18" t="s">
        <v>49</v>
      </c>
      <c s="34" t="s">
        <v>26</v>
      </c>
      <c s="34" t="s">
        <v>1806</v>
      </c>
      <c s="35" t="s">
        <v>1807</v>
      </c>
      <c s="6" t="s">
        <v>1808</v>
      </c>
      <c s="36" t="s">
        <v>346</v>
      </c>
      <c s="37">
        <v>6.972</v>
      </c>
      <c s="36">
        <v>0</v>
      </c>
      <c s="36">
        <f>ROUND(G18*H18,6)</f>
      </c>
      <c r="L18" s="38">
        <v>0</v>
      </c>
      <c s="32">
        <f>ROUND(ROUND(L18,2)*ROUND(G18,3),2)</f>
      </c>
      <c s="36" t="s">
        <v>347</v>
      </c>
      <c>
        <f>(M18*21)/100</f>
      </c>
      <c t="s">
        <v>27</v>
      </c>
    </row>
    <row r="19" spans="1:5" ht="63.75">
      <c r="A19" s="35" t="s">
        <v>54</v>
      </c>
      <c r="E19" s="39" t="s">
        <v>1809</v>
      </c>
    </row>
    <row r="20" spans="1:5" ht="51">
      <c r="A20" s="35" t="s">
        <v>55</v>
      </c>
      <c r="E20" s="40" t="s">
        <v>1810</v>
      </c>
    </row>
    <row r="21" spans="1:5" ht="127.5">
      <c r="A21" t="s">
        <v>56</v>
      </c>
      <c r="E21" s="39" t="s">
        <v>1805</v>
      </c>
    </row>
    <row r="22" spans="1:16" ht="38.25">
      <c r="A22" t="s">
        <v>49</v>
      </c>
      <c s="34" t="s">
        <v>64</v>
      </c>
      <c s="34" t="s">
        <v>351</v>
      </c>
      <c s="35" t="s">
        <v>352</v>
      </c>
      <c s="6" t="s">
        <v>353</v>
      </c>
      <c s="36" t="s">
        <v>346</v>
      </c>
      <c s="37">
        <v>15.4</v>
      </c>
      <c s="36">
        <v>0</v>
      </c>
      <c s="36">
        <f>ROUND(G22*H22,6)</f>
      </c>
      <c r="L22" s="38">
        <v>0</v>
      </c>
      <c s="32">
        <f>ROUND(ROUND(L22,2)*ROUND(G22,3),2)</f>
      </c>
      <c s="36" t="s">
        <v>347</v>
      </c>
      <c>
        <f>(M22*21)/100</f>
      </c>
      <c t="s">
        <v>27</v>
      </c>
    </row>
    <row r="23" spans="1:5" ht="89.25">
      <c r="A23" s="35" t="s">
        <v>54</v>
      </c>
      <c r="E23" s="39" t="s">
        <v>1811</v>
      </c>
    </row>
    <row r="24" spans="1:5" ht="51">
      <c r="A24" s="35" t="s">
        <v>55</v>
      </c>
      <c r="E24" s="40" t="s">
        <v>1812</v>
      </c>
    </row>
    <row r="25" spans="1:5" ht="127.5">
      <c r="A25" t="s">
        <v>56</v>
      </c>
      <c r="E25" s="39" t="s">
        <v>1805</v>
      </c>
    </row>
    <row r="26" spans="1:16" ht="25.5">
      <c r="A26" t="s">
        <v>49</v>
      </c>
      <c s="34" t="s">
        <v>69</v>
      </c>
      <c s="34" t="s">
        <v>1813</v>
      </c>
      <c s="35" t="s">
        <v>1814</v>
      </c>
      <c s="6" t="s">
        <v>1815</v>
      </c>
      <c s="36" t="s">
        <v>346</v>
      </c>
      <c s="37">
        <v>1.083</v>
      </c>
      <c s="36">
        <v>0</v>
      </c>
      <c s="36">
        <f>ROUND(G26*H26,6)</f>
      </c>
      <c r="L26" s="38">
        <v>0</v>
      </c>
      <c s="32">
        <f>ROUND(ROUND(L26,2)*ROUND(G26,3),2)</f>
      </c>
      <c s="36" t="s">
        <v>347</v>
      </c>
      <c>
        <f>(M26*21)/100</f>
      </c>
      <c t="s">
        <v>27</v>
      </c>
    </row>
    <row r="27" spans="1:5" ht="76.5">
      <c r="A27" s="35" t="s">
        <v>54</v>
      </c>
      <c r="E27" s="39" t="s">
        <v>1816</v>
      </c>
    </row>
    <row r="28" spans="1:5" ht="51">
      <c r="A28" s="35" t="s">
        <v>55</v>
      </c>
      <c r="E28" s="40" t="s">
        <v>1817</v>
      </c>
    </row>
    <row r="29" spans="1:5" ht="127.5">
      <c r="A29" t="s">
        <v>56</v>
      </c>
      <c r="E29" s="39" t="s">
        <v>1805</v>
      </c>
    </row>
    <row r="30" spans="1:13" ht="12.75">
      <c r="A30" t="s">
        <v>46</v>
      </c>
      <c r="C30" s="31" t="s">
        <v>4</v>
      </c>
      <c r="E30" s="33" t="s">
        <v>1114</v>
      </c>
      <c r="J30" s="32">
        <f>0</f>
      </c>
      <c s="32">
        <f>0</f>
      </c>
      <c s="32">
        <f>0+L31+L35+L39+L43</f>
      </c>
      <c s="32">
        <f>0+M31+M35+M39+M43</f>
      </c>
    </row>
    <row r="31" spans="1:16" ht="12.75">
      <c r="A31" t="s">
        <v>49</v>
      </c>
      <c s="34" t="s">
        <v>73</v>
      </c>
      <c s="34" t="s">
        <v>1818</v>
      </c>
      <c s="35" t="s">
        <v>5</v>
      </c>
      <c s="6" t="s">
        <v>1819</v>
      </c>
      <c s="36" t="s">
        <v>60</v>
      </c>
      <c s="37">
        <v>134.314</v>
      </c>
      <c s="36">
        <v>0</v>
      </c>
      <c s="36">
        <f>ROUND(G31*H31,6)</f>
      </c>
      <c r="L31" s="38">
        <v>0</v>
      </c>
      <c s="32">
        <f>ROUND(ROUND(L31,2)*ROUND(G31,3),2)</f>
      </c>
      <c s="36" t="s">
        <v>53</v>
      </c>
      <c>
        <f>(M31*21)/100</f>
      </c>
      <c t="s">
        <v>27</v>
      </c>
    </row>
    <row r="32" spans="1:5" ht="12.75">
      <c r="A32" s="35" t="s">
        <v>54</v>
      </c>
      <c r="E32" s="39" t="s">
        <v>1820</v>
      </c>
    </row>
    <row r="33" spans="1:5" ht="51">
      <c r="A33" s="35" t="s">
        <v>55</v>
      </c>
      <c r="E33" s="40" t="s">
        <v>1821</v>
      </c>
    </row>
    <row r="34" spans="1:5" ht="318.75">
      <c r="A34" t="s">
        <v>56</v>
      </c>
      <c r="E34" s="39" t="s">
        <v>1822</v>
      </c>
    </row>
    <row r="35" spans="1:16" ht="12.75">
      <c r="A35" t="s">
        <v>49</v>
      </c>
      <c s="34" t="s">
        <v>78</v>
      </c>
      <c s="34" t="s">
        <v>1823</v>
      </c>
      <c s="35" t="s">
        <v>5</v>
      </c>
      <c s="6" t="s">
        <v>1824</v>
      </c>
      <c s="36" t="s">
        <v>60</v>
      </c>
      <c s="37">
        <v>6.441</v>
      </c>
      <c s="36">
        <v>0</v>
      </c>
      <c s="36">
        <f>ROUND(G35*H35,6)</f>
      </c>
      <c r="L35" s="38">
        <v>0</v>
      </c>
      <c s="32">
        <f>ROUND(ROUND(L35,2)*ROUND(G35,3),2)</f>
      </c>
      <c s="36" t="s">
        <v>53</v>
      </c>
      <c>
        <f>(M35*21)/100</f>
      </c>
      <c t="s">
        <v>27</v>
      </c>
    </row>
    <row r="36" spans="1:5" ht="38.25">
      <c r="A36" s="35" t="s">
        <v>54</v>
      </c>
      <c r="E36" s="39" t="s">
        <v>1825</v>
      </c>
    </row>
    <row r="37" spans="1:5" ht="51">
      <c r="A37" s="35" t="s">
        <v>55</v>
      </c>
      <c r="E37" s="40" t="s">
        <v>1826</v>
      </c>
    </row>
    <row r="38" spans="1:5" ht="267.75">
      <c r="A38" t="s">
        <v>56</v>
      </c>
      <c r="E38" s="39" t="s">
        <v>1827</v>
      </c>
    </row>
    <row r="39" spans="1:16" ht="12.75">
      <c r="A39" t="s">
        <v>49</v>
      </c>
      <c s="34" t="s">
        <v>83</v>
      </c>
      <c s="34" t="s">
        <v>1828</v>
      </c>
      <c s="35" t="s">
        <v>5</v>
      </c>
      <c s="6" t="s">
        <v>1829</v>
      </c>
      <c s="36" t="s">
        <v>76</v>
      </c>
      <c s="37">
        <v>16</v>
      </c>
      <c s="36">
        <v>0</v>
      </c>
      <c s="36">
        <f>ROUND(G39*H39,6)</f>
      </c>
      <c r="L39" s="38">
        <v>0</v>
      </c>
      <c s="32">
        <f>ROUND(ROUND(L39,2)*ROUND(G39,3),2)</f>
      </c>
      <c s="36" t="s">
        <v>53</v>
      </c>
      <c>
        <f>(M39*21)/100</f>
      </c>
      <c t="s">
        <v>27</v>
      </c>
    </row>
    <row r="40" spans="1:5" ht="12.75">
      <c r="A40" s="35" t="s">
        <v>54</v>
      </c>
      <c r="E40" s="39" t="s">
        <v>1830</v>
      </c>
    </row>
    <row r="41" spans="1:5" ht="51">
      <c r="A41" s="35" t="s">
        <v>55</v>
      </c>
      <c r="E41" s="40" t="s">
        <v>1831</v>
      </c>
    </row>
    <row r="42" spans="1:5" ht="38.25">
      <c r="A42" t="s">
        <v>56</v>
      </c>
      <c r="E42" s="39" t="s">
        <v>1832</v>
      </c>
    </row>
    <row r="43" spans="1:16" ht="12.75">
      <c r="A43" t="s">
        <v>49</v>
      </c>
      <c s="34" t="s">
        <v>87</v>
      </c>
      <c s="34" t="s">
        <v>1397</v>
      </c>
      <c s="35" t="s">
        <v>5</v>
      </c>
      <c s="6" t="s">
        <v>1398</v>
      </c>
      <c s="36" t="s">
        <v>76</v>
      </c>
      <c s="37">
        <v>16</v>
      </c>
      <c s="36">
        <v>0</v>
      </c>
      <c s="36">
        <f>ROUND(G43*H43,6)</f>
      </c>
      <c r="L43" s="38">
        <v>0</v>
      </c>
      <c s="32">
        <f>ROUND(ROUND(L43,2)*ROUND(G43,3),2)</f>
      </c>
      <c s="36" t="s">
        <v>53</v>
      </c>
      <c>
        <f>(M43*21)/100</f>
      </c>
      <c t="s">
        <v>27</v>
      </c>
    </row>
    <row r="44" spans="1:5" ht="12.75">
      <c r="A44" s="35" t="s">
        <v>54</v>
      </c>
      <c r="E44" s="39" t="s">
        <v>1830</v>
      </c>
    </row>
    <row r="45" spans="1:5" ht="51">
      <c r="A45" s="35" t="s">
        <v>55</v>
      </c>
      <c r="E45" s="40" t="s">
        <v>1831</v>
      </c>
    </row>
    <row r="46" spans="1:5" ht="25.5">
      <c r="A46" t="s">
        <v>56</v>
      </c>
      <c r="E46" s="39" t="s">
        <v>1833</v>
      </c>
    </row>
    <row r="47" spans="1:13" ht="12.75">
      <c r="A47" t="s">
        <v>46</v>
      </c>
      <c r="C47" s="31" t="s">
        <v>27</v>
      </c>
      <c r="E47" s="33" t="s">
        <v>1155</v>
      </c>
      <c r="J47" s="32">
        <f>0</f>
      </c>
      <c s="32">
        <f>0</f>
      </c>
      <c s="32">
        <f>0+L48+L52+L56+L60</f>
      </c>
      <c s="32">
        <f>0+M48+M52+M56+M60</f>
      </c>
    </row>
    <row r="48" spans="1:16" ht="12.75">
      <c r="A48" t="s">
        <v>49</v>
      </c>
      <c s="34" t="s">
        <v>91</v>
      </c>
      <c s="34" t="s">
        <v>1834</v>
      </c>
      <c s="35" t="s">
        <v>5</v>
      </c>
      <c s="6" t="s">
        <v>1835</v>
      </c>
      <c s="36" t="s">
        <v>67</v>
      </c>
      <c s="37">
        <v>242</v>
      </c>
      <c s="36">
        <v>0</v>
      </c>
      <c s="36">
        <f>ROUND(G48*H48,6)</f>
      </c>
      <c r="L48" s="38">
        <v>0</v>
      </c>
      <c s="32">
        <f>ROUND(ROUND(L48,2)*ROUND(G48,3),2)</f>
      </c>
      <c s="36" t="s">
        <v>53</v>
      </c>
      <c>
        <f>(M48*21)/100</f>
      </c>
      <c t="s">
        <v>27</v>
      </c>
    </row>
    <row r="49" spans="1:5" ht="25.5">
      <c r="A49" s="35" t="s">
        <v>54</v>
      </c>
      <c r="E49" s="39" t="s">
        <v>1836</v>
      </c>
    </row>
    <row r="50" spans="1:5" ht="51">
      <c r="A50" s="35" t="s">
        <v>55</v>
      </c>
      <c r="E50" s="40" t="s">
        <v>1837</v>
      </c>
    </row>
    <row r="51" spans="1:5" ht="63.75">
      <c r="A51" t="s">
        <v>56</v>
      </c>
      <c r="E51" s="39" t="s">
        <v>1838</v>
      </c>
    </row>
    <row r="52" spans="1:16" ht="12.75">
      <c r="A52" t="s">
        <v>49</v>
      </c>
      <c s="34" t="s">
        <v>94</v>
      </c>
      <c s="34" t="s">
        <v>1839</v>
      </c>
      <c s="35" t="s">
        <v>5</v>
      </c>
      <c s="6" t="s">
        <v>1840</v>
      </c>
      <c s="36" t="s">
        <v>60</v>
      </c>
      <c s="37">
        <v>5.169</v>
      </c>
      <c s="36">
        <v>0</v>
      </c>
      <c s="36">
        <f>ROUND(G52*H52,6)</f>
      </c>
      <c r="L52" s="38">
        <v>0</v>
      </c>
      <c s="32">
        <f>ROUND(ROUND(L52,2)*ROUND(G52,3),2)</f>
      </c>
      <c s="36" t="s">
        <v>53</v>
      </c>
      <c>
        <f>(M52*21)/100</f>
      </c>
      <c t="s">
        <v>27</v>
      </c>
    </row>
    <row r="53" spans="1:5" ht="89.25">
      <c r="A53" s="35" t="s">
        <v>54</v>
      </c>
      <c r="E53" s="39" t="s">
        <v>1841</v>
      </c>
    </row>
    <row r="54" spans="1:5" ht="51">
      <c r="A54" s="35" t="s">
        <v>55</v>
      </c>
      <c r="E54" s="40" t="s">
        <v>1842</v>
      </c>
    </row>
    <row r="55" spans="1:5" ht="89.25">
      <c r="A55" t="s">
        <v>56</v>
      </c>
      <c r="E55" s="39" t="s">
        <v>1843</v>
      </c>
    </row>
    <row r="56" spans="1:16" ht="12.75">
      <c r="A56" t="s">
        <v>49</v>
      </c>
      <c s="34" t="s">
        <v>98</v>
      </c>
      <c s="34" t="s">
        <v>1844</v>
      </c>
      <c s="35" t="s">
        <v>5</v>
      </c>
      <c s="6" t="s">
        <v>1845</v>
      </c>
      <c s="36" t="s">
        <v>60</v>
      </c>
      <c s="37">
        <v>2.232</v>
      </c>
      <c s="36">
        <v>0</v>
      </c>
      <c s="36">
        <f>ROUND(G56*H56,6)</f>
      </c>
      <c r="L56" s="38">
        <v>0</v>
      </c>
      <c s="32">
        <f>ROUND(ROUND(L56,2)*ROUND(G56,3),2)</f>
      </c>
      <c s="36" t="s">
        <v>53</v>
      </c>
      <c>
        <f>(M56*21)/100</f>
      </c>
      <c t="s">
        <v>27</v>
      </c>
    </row>
    <row r="57" spans="1:5" ht="76.5">
      <c r="A57" s="35" t="s">
        <v>54</v>
      </c>
      <c r="E57" s="39" t="s">
        <v>1846</v>
      </c>
    </row>
    <row r="58" spans="1:5" ht="51">
      <c r="A58" s="35" t="s">
        <v>55</v>
      </c>
      <c r="E58" s="40" t="s">
        <v>1847</v>
      </c>
    </row>
    <row r="59" spans="1:5" ht="76.5">
      <c r="A59" t="s">
        <v>56</v>
      </c>
      <c r="E59" s="39" t="s">
        <v>1848</v>
      </c>
    </row>
    <row r="60" spans="1:16" ht="12.75">
      <c r="A60" t="s">
        <v>49</v>
      </c>
      <c s="34" t="s">
        <v>102</v>
      </c>
      <c s="34" t="s">
        <v>1197</v>
      </c>
      <c s="35" t="s">
        <v>5</v>
      </c>
      <c s="6" t="s">
        <v>1198</v>
      </c>
      <c s="36" t="s">
        <v>792</v>
      </c>
      <c s="37">
        <v>1</v>
      </c>
      <c s="36">
        <v>0</v>
      </c>
      <c s="36">
        <f>ROUND(G60*H60,6)</f>
      </c>
      <c r="L60" s="38">
        <v>0</v>
      </c>
      <c s="32">
        <f>ROUND(ROUND(L60,2)*ROUND(G60,3),2)</f>
      </c>
      <c s="36" t="s">
        <v>347</v>
      </c>
      <c>
        <f>(M60*21)/100</f>
      </c>
      <c t="s">
        <v>27</v>
      </c>
    </row>
    <row r="61" spans="1:5" ht="114.75">
      <c r="A61" s="35" t="s">
        <v>54</v>
      </c>
      <c r="E61" s="39" t="s">
        <v>1849</v>
      </c>
    </row>
    <row r="62" spans="1:5" ht="51">
      <c r="A62" s="35" t="s">
        <v>55</v>
      </c>
      <c r="E62" s="40" t="s">
        <v>1850</v>
      </c>
    </row>
    <row r="63" spans="1:5" ht="12.75">
      <c r="A63" t="s">
        <v>56</v>
      </c>
      <c r="E63" s="39" t="s">
        <v>1851</v>
      </c>
    </row>
    <row r="64" spans="1:13" ht="12.75">
      <c r="A64" t="s">
        <v>46</v>
      </c>
      <c r="C64" s="31" t="s">
        <v>26</v>
      </c>
      <c r="E64" s="33" t="s">
        <v>1432</v>
      </c>
      <c r="J64" s="32">
        <f>0</f>
      </c>
      <c s="32">
        <f>0</f>
      </c>
      <c s="32">
        <f>0+L65</f>
      </c>
      <c s="32">
        <f>0+M65</f>
      </c>
    </row>
    <row r="65" spans="1:16" ht="12.75">
      <c r="A65" t="s">
        <v>49</v>
      </c>
      <c s="34" t="s">
        <v>106</v>
      </c>
      <c s="34" t="s">
        <v>1852</v>
      </c>
      <c s="35" t="s">
        <v>5</v>
      </c>
      <c s="6" t="s">
        <v>1853</v>
      </c>
      <c s="36" t="s">
        <v>60</v>
      </c>
      <c s="37">
        <v>2.33</v>
      </c>
      <c s="36">
        <v>0</v>
      </c>
      <c s="36">
        <f>ROUND(G65*H65,6)</f>
      </c>
      <c r="L65" s="38">
        <v>0</v>
      </c>
      <c s="32">
        <f>ROUND(ROUND(L65,2)*ROUND(G65,3),2)</f>
      </c>
      <c s="36" t="s">
        <v>53</v>
      </c>
      <c>
        <f>(M65*21)/100</f>
      </c>
      <c t="s">
        <v>27</v>
      </c>
    </row>
    <row r="66" spans="1:5" ht="76.5">
      <c r="A66" s="35" t="s">
        <v>54</v>
      </c>
      <c r="E66" s="39" t="s">
        <v>1854</v>
      </c>
    </row>
    <row r="67" spans="1:5" ht="51">
      <c r="A67" s="35" t="s">
        <v>55</v>
      </c>
      <c r="E67" s="40" t="s">
        <v>1855</v>
      </c>
    </row>
    <row r="68" spans="1:5" ht="51">
      <c r="A68" t="s">
        <v>56</v>
      </c>
      <c r="E68" s="39" t="s">
        <v>1856</v>
      </c>
    </row>
    <row r="69" spans="1:13" ht="12.75">
      <c r="A69" t="s">
        <v>46</v>
      </c>
      <c r="C69" s="31" t="s">
        <v>64</v>
      </c>
      <c r="E69" s="33" t="s">
        <v>1202</v>
      </c>
      <c r="J69" s="32">
        <f>0</f>
      </c>
      <c s="32">
        <f>0</f>
      </c>
      <c s="32">
        <f>0+L70+L74+L78+L82+L86</f>
      </c>
      <c s="32">
        <f>0+M70+M74+M78+M82+M86</f>
      </c>
    </row>
    <row r="70" spans="1:16" ht="12.75">
      <c r="A70" t="s">
        <v>49</v>
      </c>
      <c s="34" t="s">
        <v>110</v>
      </c>
      <c s="34" t="s">
        <v>1857</v>
      </c>
      <c s="35" t="s">
        <v>5</v>
      </c>
      <c s="6" t="s">
        <v>1858</v>
      </c>
      <c s="36" t="s">
        <v>60</v>
      </c>
      <c s="37">
        <v>7.464</v>
      </c>
      <c s="36">
        <v>0</v>
      </c>
      <c s="36">
        <f>ROUND(G70*H70,6)</f>
      </c>
      <c r="L70" s="38">
        <v>0</v>
      </c>
      <c s="32">
        <f>ROUND(ROUND(L70,2)*ROUND(G70,3),2)</f>
      </c>
      <c s="36" t="s">
        <v>53</v>
      </c>
      <c>
        <f>(M70*21)/100</f>
      </c>
      <c t="s">
        <v>27</v>
      </c>
    </row>
    <row r="71" spans="1:5" ht="38.25">
      <c r="A71" s="35" t="s">
        <v>54</v>
      </c>
      <c r="E71" s="39" t="s">
        <v>1859</v>
      </c>
    </row>
    <row r="72" spans="1:5" ht="51">
      <c r="A72" s="35" t="s">
        <v>55</v>
      </c>
      <c r="E72" s="40" t="s">
        <v>1860</v>
      </c>
    </row>
    <row r="73" spans="1:5" ht="369.75">
      <c r="A73" t="s">
        <v>56</v>
      </c>
      <c r="E73" s="39" t="s">
        <v>1861</v>
      </c>
    </row>
    <row r="74" spans="1:16" ht="12.75">
      <c r="A74" t="s">
        <v>49</v>
      </c>
      <c s="34" t="s">
        <v>114</v>
      </c>
      <c s="34" t="s">
        <v>1862</v>
      </c>
      <c s="35" t="s">
        <v>5</v>
      </c>
      <c s="6" t="s">
        <v>1863</v>
      </c>
      <c s="36" t="s">
        <v>346</v>
      </c>
      <c s="37">
        <v>1.187</v>
      </c>
      <c s="36">
        <v>0</v>
      </c>
      <c s="36">
        <f>ROUND(G74*H74,6)</f>
      </c>
      <c r="L74" s="38">
        <v>0</v>
      </c>
      <c s="32">
        <f>ROUND(ROUND(L74,2)*ROUND(G74,3),2)</f>
      </c>
      <c s="36" t="s">
        <v>53</v>
      </c>
      <c>
        <f>(M74*21)/100</f>
      </c>
      <c t="s">
        <v>27</v>
      </c>
    </row>
    <row r="75" spans="1:5" ht="25.5">
      <c r="A75" s="35" t="s">
        <v>54</v>
      </c>
      <c r="E75" s="39" t="s">
        <v>1864</v>
      </c>
    </row>
    <row r="76" spans="1:5" ht="51">
      <c r="A76" s="35" t="s">
        <v>55</v>
      </c>
      <c r="E76" s="40" t="s">
        <v>1865</v>
      </c>
    </row>
    <row r="77" spans="1:5" ht="178.5">
      <c r="A77" t="s">
        <v>56</v>
      </c>
      <c r="E77" s="39" t="s">
        <v>1866</v>
      </c>
    </row>
    <row r="78" spans="1:16" ht="12.75">
      <c r="A78" t="s">
        <v>49</v>
      </c>
      <c s="34" t="s">
        <v>118</v>
      </c>
      <c s="34" t="s">
        <v>1867</v>
      </c>
      <c s="35" t="s">
        <v>5</v>
      </c>
      <c s="6" t="s">
        <v>1863</v>
      </c>
      <c s="36" t="s">
        <v>346</v>
      </c>
      <c s="37">
        <v>0.417</v>
      </c>
      <c s="36">
        <v>0</v>
      </c>
      <c s="36">
        <f>ROUND(G78*H78,6)</f>
      </c>
      <c r="L78" s="38">
        <v>0</v>
      </c>
      <c s="32">
        <f>ROUND(ROUND(L78,2)*ROUND(G78,3),2)</f>
      </c>
      <c s="36" t="s">
        <v>53</v>
      </c>
      <c>
        <f>(M78*21)/100</f>
      </c>
      <c t="s">
        <v>27</v>
      </c>
    </row>
    <row r="79" spans="1:5" ht="51">
      <c r="A79" s="35" t="s">
        <v>54</v>
      </c>
      <c r="E79" s="39" t="s">
        <v>1868</v>
      </c>
    </row>
    <row r="80" spans="1:5" ht="51">
      <c r="A80" s="35" t="s">
        <v>55</v>
      </c>
      <c r="E80" s="40" t="s">
        <v>1869</v>
      </c>
    </row>
    <row r="81" spans="1:5" ht="178.5">
      <c r="A81" t="s">
        <v>56</v>
      </c>
      <c r="E81" s="39" t="s">
        <v>1866</v>
      </c>
    </row>
    <row r="82" spans="1:16" ht="12.75">
      <c r="A82" t="s">
        <v>49</v>
      </c>
      <c s="34" t="s">
        <v>121</v>
      </c>
      <c s="34" t="s">
        <v>1870</v>
      </c>
      <c s="35" t="s">
        <v>5</v>
      </c>
      <c s="6" t="s">
        <v>1871</v>
      </c>
      <c s="36" t="s">
        <v>60</v>
      </c>
      <c s="37">
        <v>7</v>
      </c>
      <c s="36">
        <v>0</v>
      </c>
      <c s="36">
        <f>ROUND(G82*H82,6)</f>
      </c>
      <c r="L82" s="38">
        <v>0</v>
      </c>
      <c s="32">
        <f>ROUND(ROUND(L82,2)*ROUND(G82,3),2)</f>
      </c>
      <c s="36" t="s">
        <v>53</v>
      </c>
      <c>
        <f>(M82*21)/100</f>
      </c>
      <c t="s">
        <v>27</v>
      </c>
    </row>
    <row r="83" spans="1:5" ht="63.75">
      <c r="A83" s="35" t="s">
        <v>54</v>
      </c>
      <c r="E83" s="39" t="s">
        <v>1872</v>
      </c>
    </row>
    <row r="84" spans="1:5" ht="51">
      <c r="A84" s="35" t="s">
        <v>55</v>
      </c>
      <c r="E84" s="40" t="s">
        <v>1873</v>
      </c>
    </row>
    <row r="85" spans="1:5" ht="369.75">
      <c r="A85" t="s">
        <v>56</v>
      </c>
      <c r="E85" s="39" t="s">
        <v>1861</v>
      </c>
    </row>
    <row r="86" spans="1:16" ht="12.75">
      <c r="A86" t="s">
        <v>49</v>
      </c>
      <c s="34" t="s">
        <v>124</v>
      </c>
      <c s="34" t="s">
        <v>1208</v>
      </c>
      <c s="35" t="s">
        <v>5</v>
      </c>
      <c s="6" t="s">
        <v>1209</v>
      </c>
      <c s="36" t="s">
        <v>60</v>
      </c>
      <c s="37">
        <v>11</v>
      </c>
      <c s="36">
        <v>0</v>
      </c>
      <c s="36">
        <f>ROUND(G86*H86,6)</f>
      </c>
      <c r="L86" s="38">
        <v>0</v>
      </c>
      <c s="32">
        <f>ROUND(ROUND(L86,2)*ROUND(G86,3),2)</f>
      </c>
      <c s="36" t="s">
        <v>53</v>
      </c>
      <c>
        <f>(M86*21)/100</f>
      </c>
      <c t="s">
        <v>27</v>
      </c>
    </row>
    <row r="87" spans="1:5" ht="12.75">
      <c r="A87" s="35" t="s">
        <v>54</v>
      </c>
      <c r="E87" s="39" t="s">
        <v>1874</v>
      </c>
    </row>
    <row r="88" spans="1:5" ht="51">
      <c r="A88" s="35" t="s">
        <v>55</v>
      </c>
      <c r="E88" s="40" t="s">
        <v>1875</v>
      </c>
    </row>
    <row r="89" spans="1:5" ht="102">
      <c r="A89" t="s">
        <v>56</v>
      </c>
      <c r="E89" s="39" t="s">
        <v>1212</v>
      </c>
    </row>
    <row r="90" spans="1:13" ht="12.75">
      <c r="A90" t="s">
        <v>46</v>
      </c>
      <c r="C90" s="31" t="s">
        <v>73</v>
      </c>
      <c r="E90" s="33" t="s">
        <v>1876</v>
      </c>
      <c r="J90" s="32">
        <f>0</f>
      </c>
      <c s="32">
        <f>0</f>
      </c>
      <c s="32">
        <f>0+L91+L95+L99+L103+L107+L111</f>
      </c>
      <c s="32">
        <f>0+M91+M95+M99+M103+M107+M111</f>
      </c>
    </row>
    <row r="91" spans="1:16" ht="12.75">
      <c r="A91" t="s">
        <v>49</v>
      </c>
      <c s="34" t="s">
        <v>127</v>
      </c>
      <c s="34" t="s">
        <v>1877</v>
      </c>
      <c s="35" t="s">
        <v>5</v>
      </c>
      <c s="6" t="s">
        <v>1878</v>
      </c>
      <c s="36" t="s">
        <v>76</v>
      </c>
      <c s="37">
        <v>0.03</v>
      </c>
      <c s="36">
        <v>0</v>
      </c>
      <c s="36">
        <f>ROUND(G91*H91,6)</f>
      </c>
      <c r="L91" s="38">
        <v>0</v>
      </c>
      <c s="32">
        <f>ROUND(ROUND(L91,2)*ROUND(G91,3),2)</f>
      </c>
      <c s="36" t="s">
        <v>53</v>
      </c>
      <c>
        <f>(M91*21)/100</f>
      </c>
      <c t="s">
        <v>27</v>
      </c>
    </row>
    <row r="92" spans="1:5" ht="25.5">
      <c r="A92" s="35" t="s">
        <v>54</v>
      </c>
      <c r="E92" s="39" t="s">
        <v>1879</v>
      </c>
    </row>
    <row r="93" spans="1:5" ht="51">
      <c r="A93" s="35" t="s">
        <v>55</v>
      </c>
      <c r="E93" s="40" t="s">
        <v>1880</v>
      </c>
    </row>
    <row r="94" spans="1:5" ht="76.5">
      <c r="A94" t="s">
        <v>56</v>
      </c>
      <c r="E94" s="39" t="s">
        <v>1881</v>
      </c>
    </row>
    <row r="95" spans="1:16" ht="25.5">
      <c r="A95" t="s">
        <v>49</v>
      </c>
      <c s="34" t="s">
        <v>131</v>
      </c>
      <c s="34" t="s">
        <v>1882</v>
      </c>
      <c s="35" t="s">
        <v>5</v>
      </c>
      <c s="6" t="s">
        <v>1883</v>
      </c>
      <c s="36" t="s">
        <v>76</v>
      </c>
      <c s="37">
        <v>17.832</v>
      </c>
      <c s="36">
        <v>0</v>
      </c>
      <c s="36">
        <f>ROUND(G95*H95,6)</f>
      </c>
      <c r="L95" s="38">
        <v>0</v>
      </c>
      <c s="32">
        <f>ROUND(ROUND(L95,2)*ROUND(G95,3),2)</f>
      </c>
      <c s="36" t="s">
        <v>53</v>
      </c>
      <c>
        <f>(M95*21)/100</f>
      </c>
      <c t="s">
        <v>27</v>
      </c>
    </row>
    <row r="96" spans="1:5" ht="63.75">
      <c r="A96" s="35" t="s">
        <v>54</v>
      </c>
      <c r="E96" s="39" t="s">
        <v>1884</v>
      </c>
    </row>
    <row r="97" spans="1:5" ht="51">
      <c r="A97" s="35" t="s">
        <v>55</v>
      </c>
      <c r="E97" s="40" t="s">
        <v>1885</v>
      </c>
    </row>
    <row r="98" spans="1:5" ht="76.5">
      <c r="A98" t="s">
        <v>56</v>
      </c>
      <c r="E98" s="39" t="s">
        <v>1881</v>
      </c>
    </row>
    <row r="99" spans="1:16" ht="25.5">
      <c r="A99" t="s">
        <v>49</v>
      </c>
      <c s="34" t="s">
        <v>134</v>
      </c>
      <c s="34" t="s">
        <v>1886</v>
      </c>
      <c s="35" t="s">
        <v>5</v>
      </c>
      <c s="6" t="s">
        <v>1887</v>
      </c>
      <c s="36" t="s">
        <v>76</v>
      </c>
      <c s="37">
        <v>149.666</v>
      </c>
      <c s="36">
        <v>0</v>
      </c>
      <c s="36">
        <f>ROUND(G99*H99,6)</f>
      </c>
      <c r="L99" s="38">
        <v>0</v>
      </c>
      <c s="32">
        <f>ROUND(ROUND(L99,2)*ROUND(G99,3),2)</f>
      </c>
      <c s="36" t="s">
        <v>53</v>
      </c>
      <c>
        <f>(M99*21)/100</f>
      </c>
      <c t="s">
        <v>27</v>
      </c>
    </row>
    <row r="100" spans="1:5" ht="76.5">
      <c r="A100" s="35" t="s">
        <v>54</v>
      </c>
      <c r="E100" s="39" t="s">
        <v>1888</v>
      </c>
    </row>
    <row r="101" spans="1:5" ht="51">
      <c r="A101" s="35" t="s">
        <v>55</v>
      </c>
      <c r="E101" s="40" t="s">
        <v>1889</v>
      </c>
    </row>
    <row r="102" spans="1:5" ht="76.5">
      <c r="A102" t="s">
        <v>56</v>
      </c>
      <c r="E102" s="39" t="s">
        <v>1881</v>
      </c>
    </row>
    <row r="103" spans="1:16" ht="12.75">
      <c r="A103" t="s">
        <v>49</v>
      </c>
      <c s="34" t="s">
        <v>137</v>
      </c>
      <c s="34" t="s">
        <v>1890</v>
      </c>
      <c s="35" t="s">
        <v>5</v>
      </c>
      <c s="6" t="s">
        <v>1891</v>
      </c>
      <c s="36" t="s">
        <v>76</v>
      </c>
      <c s="37">
        <v>114.65</v>
      </c>
      <c s="36">
        <v>0</v>
      </c>
      <c s="36">
        <f>ROUND(G103*H103,6)</f>
      </c>
      <c r="L103" s="38">
        <v>0</v>
      </c>
      <c s="32">
        <f>ROUND(ROUND(L103,2)*ROUND(G103,3),2)</f>
      </c>
      <c s="36" t="s">
        <v>53</v>
      </c>
      <c>
        <f>(M103*21)/100</f>
      </c>
      <c t="s">
        <v>27</v>
      </c>
    </row>
    <row r="104" spans="1:5" ht="51">
      <c r="A104" s="35" t="s">
        <v>54</v>
      </c>
      <c r="E104" s="39" t="s">
        <v>1892</v>
      </c>
    </row>
    <row r="105" spans="1:5" ht="51">
      <c r="A105" s="35" t="s">
        <v>55</v>
      </c>
      <c r="E105" s="40" t="s">
        <v>1893</v>
      </c>
    </row>
    <row r="106" spans="1:5" ht="76.5">
      <c r="A106" t="s">
        <v>56</v>
      </c>
      <c r="E106" s="39" t="s">
        <v>1881</v>
      </c>
    </row>
    <row r="107" spans="1:16" ht="12.75">
      <c r="A107" t="s">
        <v>49</v>
      </c>
      <c s="34" t="s">
        <v>141</v>
      </c>
      <c s="34" t="s">
        <v>1894</v>
      </c>
      <c s="35" t="s">
        <v>5</v>
      </c>
      <c s="6" t="s">
        <v>1895</v>
      </c>
      <c s="36" t="s">
        <v>67</v>
      </c>
      <c s="37">
        <v>2</v>
      </c>
      <c s="36">
        <v>0</v>
      </c>
      <c s="36">
        <f>ROUND(G107*H107,6)</f>
      </c>
      <c r="L107" s="38">
        <v>0</v>
      </c>
      <c s="32">
        <f>ROUND(ROUND(L107,2)*ROUND(G107,3),2)</f>
      </c>
      <c s="36" t="s">
        <v>53</v>
      </c>
      <c>
        <f>(M107*21)/100</f>
      </c>
      <c t="s">
        <v>27</v>
      </c>
    </row>
    <row r="108" spans="1:5" ht="38.25">
      <c r="A108" s="35" t="s">
        <v>54</v>
      </c>
      <c r="E108" s="39" t="s">
        <v>1896</v>
      </c>
    </row>
    <row r="109" spans="1:5" ht="51">
      <c r="A109" s="35" t="s">
        <v>55</v>
      </c>
      <c r="E109" s="40" t="s">
        <v>1897</v>
      </c>
    </row>
    <row r="110" spans="1:5" ht="76.5">
      <c r="A110" t="s">
        <v>56</v>
      </c>
      <c r="E110" s="39" t="s">
        <v>1898</v>
      </c>
    </row>
    <row r="111" spans="1:16" ht="12.75">
      <c r="A111" t="s">
        <v>49</v>
      </c>
      <c s="34" t="s">
        <v>145</v>
      </c>
      <c s="34" t="s">
        <v>1899</v>
      </c>
      <c s="35" t="s">
        <v>5</v>
      </c>
      <c s="6" t="s">
        <v>1900</v>
      </c>
      <c s="36" t="s">
        <v>76</v>
      </c>
      <c s="37">
        <v>170.3</v>
      </c>
      <c s="36">
        <v>0</v>
      </c>
      <c s="36">
        <f>ROUND(G111*H111,6)</f>
      </c>
      <c r="L111" s="38">
        <v>0</v>
      </c>
      <c s="32">
        <f>ROUND(ROUND(L111,2)*ROUND(G111,3),2)</f>
      </c>
      <c s="36" t="s">
        <v>53</v>
      </c>
      <c>
        <f>(M111*21)/100</f>
      </c>
      <c t="s">
        <v>27</v>
      </c>
    </row>
    <row r="112" spans="1:5" ht="51">
      <c r="A112" s="35" t="s">
        <v>54</v>
      </c>
      <c r="E112" s="39" t="s">
        <v>1901</v>
      </c>
    </row>
    <row r="113" spans="1:5" ht="51">
      <c r="A113" s="35" t="s">
        <v>55</v>
      </c>
      <c r="E113" s="40" t="s">
        <v>1902</v>
      </c>
    </row>
    <row r="114" spans="1:5" ht="89.25">
      <c r="A114" t="s">
        <v>56</v>
      </c>
      <c r="E114" s="39" t="s">
        <v>1903</v>
      </c>
    </row>
    <row r="115" spans="1:13" ht="12.75">
      <c r="A115" t="s">
        <v>46</v>
      </c>
      <c r="C115" s="31" t="s">
        <v>78</v>
      </c>
      <c r="E115" s="33" t="s">
        <v>1048</v>
      </c>
      <c r="J115" s="32">
        <f>0</f>
      </c>
      <c s="32">
        <f>0</f>
      </c>
      <c s="32">
        <f>0+L116+L120+L124+L128+L132</f>
      </c>
      <c s="32">
        <f>0+M116+M120+M124+M128+M132</f>
      </c>
    </row>
    <row r="116" spans="1:16" ht="12.75">
      <c r="A116" t="s">
        <v>49</v>
      </c>
      <c s="34" t="s">
        <v>149</v>
      </c>
      <c s="34" t="s">
        <v>1904</v>
      </c>
      <c s="35" t="s">
        <v>5</v>
      </c>
      <c s="6" t="s">
        <v>1905</v>
      </c>
      <c s="36" t="s">
        <v>76</v>
      </c>
      <c s="37">
        <v>125.19</v>
      </c>
      <c s="36">
        <v>0</v>
      </c>
      <c s="36">
        <f>ROUND(G116*H116,6)</f>
      </c>
      <c r="L116" s="38">
        <v>0</v>
      </c>
      <c s="32">
        <f>ROUND(ROUND(L116,2)*ROUND(G116,3),2)</f>
      </c>
      <c s="36" t="s">
        <v>53</v>
      </c>
      <c>
        <f>(M116*21)/100</f>
      </c>
      <c t="s">
        <v>27</v>
      </c>
    </row>
    <row r="117" spans="1:5" ht="63.75">
      <c r="A117" s="35" t="s">
        <v>54</v>
      </c>
      <c r="E117" s="39" t="s">
        <v>1906</v>
      </c>
    </row>
    <row r="118" spans="1:5" ht="51">
      <c r="A118" s="35" t="s">
        <v>55</v>
      </c>
      <c r="E118" s="40" t="s">
        <v>1907</v>
      </c>
    </row>
    <row r="119" spans="1:5" ht="38.25">
      <c r="A119" t="s">
        <v>56</v>
      </c>
      <c r="E119" s="39" t="s">
        <v>1908</v>
      </c>
    </row>
    <row r="120" spans="1:16" ht="12.75">
      <c r="A120" t="s">
        <v>49</v>
      </c>
      <c s="34" t="s">
        <v>153</v>
      </c>
      <c s="34" t="s">
        <v>1909</v>
      </c>
      <c s="35" t="s">
        <v>5</v>
      </c>
      <c s="6" t="s">
        <v>1910</v>
      </c>
      <c s="36" t="s">
        <v>76</v>
      </c>
      <c s="37">
        <v>125.19</v>
      </c>
      <c s="36">
        <v>0</v>
      </c>
      <c s="36">
        <f>ROUND(G120*H120,6)</f>
      </c>
      <c r="L120" s="38">
        <v>0</v>
      </c>
      <c s="32">
        <f>ROUND(ROUND(L120,2)*ROUND(G120,3),2)</f>
      </c>
      <c s="36" t="s">
        <v>53</v>
      </c>
      <c>
        <f>(M120*21)/100</f>
      </c>
      <c t="s">
        <v>27</v>
      </c>
    </row>
    <row r="121" spans="1:5" ht="63.75">
      <c r="A121" s="35" t="s">
        <v>54</v>
      </c>
      <c r="E121" s="39" t="s">
        <v>1911</v>
      </c>
    </row>
    <row r="122" spans="1:5" ht="51">
      <c r="A122" s="35" t="s">
        <v>55</v>
      </c>
      <c r="E122" s="40" t="s">
        <v>1912</v>
      </c>
    </row>
    <row r="123" spans="1:5" ht="38.25">
      <c r="A123" t="s">
        <v>56</v>
      </c>
      <c r="E123" s="39" t="s">
        <v>1908</v>
      </c>
    </row>
    <row r="124" spans="1:16" ht="12.75">
      <c r="A124" t="s">
        <v>49</v>
      </c>
      <c s="34" t="s">
        <v>158</v>
      </c>
      <c s="34" t="s">
        <v>1913</v>
      </c>
      <c s="35" t="s">
        <v>5</v>
      </c>
      <c s="6" t="s">
        <v>1914</v>
      </c>
      <c s="36" t="s">
        <v>76</v>
      </c>
      <c s="37">
        <v>43.34</v>
      </c>
      <c s="36">
        <v>0</v>
      </c>
      <c s="36">
        <f>ROUND(G124*H124,6)</f>
      </c>
      <c r="L124" s="38">
        <v>0</v>
      </c>
      <c s="32">
        <f>ROUND(ROUND(L124,2)*ROUND(G124,3),2)</f>
      </c>
      <c s="36" t="s">
        <v>53</v>
      </c>
      <c>
        <f>(M124*21)/100</f>
      </c>
      <c t="s">
        <v>27</v>
      </c>
    </row>
    <row r="125" spans="1:5" ht="25.5">
      <c r="A125" s="35" t="s">
        <v>54</v>
      </c>
      <c r="E125" s="39" t="s">
        <v>1915</v>
      </c>
    </row>
    <row r="126" spans="1:5" ht="51">
      <c r="A126" s="35" t="s">
        <v>55</v>
      </c>
      <c r="E126" s="40" t="s">
        <v>1916</v>
      </c>
    </row>
    <row r="127" spans="1:5" ht="51">
      <c r="A127" t="s">
        <v>56</v>
      </c>
      <c r="E127" s="39" t="s">
        <v>1917</v>
      </c>
    </row>
    <row r="128" spans="1:16" ht="12.75">
      <c r="A128" t="s">
        <v>49</v>
      </c>
      <c s="34" t="s">
        <v>161</v>
      </c>
      <c s="34" t="s">
        <v>1918</v>
      </c>
      <c s="35" t="s">
        <v>5</v>
      </c>
      <c s="6" t="s">
        <v>1919</v>
      </c>
      <c s="36" t="s">
        <v>76</v>
      </c>
      <c s="37">
        <v>284.95</v>
      </c>
      <c s="36">
        <v>0</v>
      </c>
      <c s="36">
        <f>ROUND(G128*H128,6)</f>
      </c>
      <c r="L128" s="38">
        <v>0</v>
      </c>
      <c s="32">
        <f>ROUND(ROUND(L128,2)*ROUND(G128,3),2)</f>
      </c>
      <c s="36" t="s">
        <v>53</v>
      </c>
      <c>
        <f>(M128*21)/100</f>
      </c>
      <c t="s">
        <v>27</v>
      </c>
    </row>
    <row r="129" spans="1:5" ht="63.75">
      <c r="A129" s="35" t="s">
        <v>54</v>
      </c>
      <c r="E129" s="39" t="s">
        <v>1920</v>
      </c>
    </row>
    <row r="130" spans="1:5" ht="63.75">
      <c r="A130" s="35" t="s">
        <v>55</v>
      </c>
      <c r="E130" s="40" t="s">
        <v>1921</v>
      </c>
    </row>
    <row r="131" spans="1:5" ht="51">
      <c r="A131" t="s">
        <v>56</v>
      </c>
      <c r="E131" s="39" t="s">
        <v>1922</v>
      </c>
    </row>
    <row r="132" spans="1:16" ht="25.5">
      <c r="A132" t="s">
        <v>49</v>
      </c>
      <c s="34" t="s">
        <v>164</v>
      </c>
      <c s="34" t="s">
        <v>1923</v>
      </c>
      <c s="35" t="s">
        <v>5</v>
      </c>
      <c s="6" t="s">
        <v>1924</v>
      </c>
      <c s="36" t="s">
        <v>76</v>
      </c>
      <c s="37">
        <v>164.78</v>
      </c>
      <c s="36">
        <v>0</v>
      </c>
      <c s="36">
        <f>ROUND(G132*H132,6)</f>
      </c>
      <c r="L132" s="38">
        <v>0</v>
      </c>
      <c s="32">
        <f>ROUND(ROUND(L132,2)*ROUND(G132,3),2)</f>
      </c>
      <c s="36" t="s">
        <v>347</v>
      </c>
      <c>
        <f>(M132*21)/100</f>
      </c>
      <c t="s">
        <v>27</v>
      </c>
    </row>
    <row r="133" spans="1:5" ht="102">
      <c r="A133" s="35" t="s">
        <v>54</v>
      </c>
      <c r="E133" s="39" t="s">
        <v>1925</v>
      </c>
    </row>
    <row r="134" spans="1:5" ht="51">
      <c r="A134" s="35" t="s">
        <v>55</v>
      </c>
      <c r="E134" s="40" t="s">
        <v>1926</v>
      </c>
    </row>
    <row r="135" spans="1:5" ht="191.25">
      <c r="A135" t="s">
        <v>56</v>
      </c>
      <c r="E135" s="39" t="s">
        <v>1927</v>
      </c>
    </row>
    <row r="136" spans="1:13" ht="12.75">
      <c r="A136" t="s">
        <v>46</v>
      </c>
      <c r="C136" s="31" t="s">
        <v>83</v>
      </c>
      <c r="E136" s="33" t="s">
        <v>1239</v>
      </c>
      <c r="J136" s="32">
        <f>0</f>
      </c>
      <c s="32">
        <f>0</f>
      </c>
      <c s="32">
        <f>0+L137</f>
      </c>
      <c s="32">
        <f>0+M137</f>
      </c>
    </row>
    <row r="137" spans="1:16" ht="12.75">
      <c r="A137" t="s">
        <v>49</v>
      </c>
      <c s="34" t="s">
        <v>167</v>
      </c>
      <c s="34" t="s">
        <v>1928</v>
      </c>
      <c s="35" t="s">
        <v>5</v>
      </c>
      <c s="6" t="s">
        <v>1929</v>
      </c>
      <c s="36" t="s">
        <v>67</v>
      </c>
      <c s="37">
        <v>24</v>
      </c>
      <c s="36">
        <v>0</v>
      </c>
      <c s="36">
        <f>ROUND(G137*H137,6)</f>
      </c>
      <c r="L137" s="38">
        <v>0</v>
      </c>
      <c s="32">
        <f>ROUND(ROUND(L137,2)*ROUND(G137,3),2)</f>
      </c>
      <c s="36" t="s">
        <v>53</v>
      </c>
      <c>
        <f>(M137*21)/100</f>
      </c>
      <c t="s">
        <v>27</v>
      </c>
    </row>
    <row r="138" spans="1:5" ht="12.75">
      <c r="A138" s="35" t="s">
        <v>54</v>
      </c>
      <c r="E138" s="39" t="s">
        <v>1930</v>
      </c>
    </row>
    <row r="139" spans="1:5" ht="51">
      <c r="A139" s="35" t="s">
        <v>55</v>
      </c>
      <c r="E139" s="40" t="s">
        <v>1931</v>
      </c>
    </row>
    <row r="140" spans="1:5" ht="242.25">
      <c r="A140" t="s">
        <v>56</v>
      </c>
      <c r="E140" s="39" t="s">
        <v>1932</v>
      </c>
    </row>
    <row r="141" spans="1:13" ht="12.75">
      <c r="A141" t="s">
        <v>46</v>
      </c>
      <c r="C141" s="31" t="s">
        <v>87</v>
      </c>
      <c r="E141" s="33" t="s">
        <v>922</v>
      </c>
      <c r="J141" s="32">
        <f>0</f>
      </c>
      <c s="32">
        <f>0</f>
      </c>
      <c s="32">
        <f>0+L142+L146+L150+L154+L158+L162</f>
      </c>
      <c s="32">
        <f>0+M142+M146+M150+M154+M158+M162</f>
      </c>
    </row>
    <row r="142" spans="1:16" ht="12.75">
      <c r="A142" t="s">
        <v>49</v>
      </c>
      <c s="34" t="s">
        <v>171</v>
      </c>
      <c s="34" t="s">
        <v>1518</v>
      </c>
      <c s="35" t="s">
        <v>5</v>
      </c>
      <c s="6" t="s">
        <v>1519</v>
      </c>
      <c s="36" t="s">
        <v>67</v>
      </c>
      <c s="37">
        <v>30</v>
      </c>
      <c s="36">
        <v>0</v>
      </c>
      <c s="36">
        <f>ROUND(G142*H142,6)</f>
      </c>
      <c r="L142" s="38">
        <v>0</v>
      </c>
      <c s="32">
        <f>ROUND(ROUND(L142,2)*ROUND(G142,3),2)</f>
      </c>
      <c s="36" t="s">
        <v>53</v>
      </c>
      <c>
        <f>(M142*21)/100</f>
      </c>
      <c t="s">
        <v>27</v>
      </c>
    </row>
    <row r="143" spans="1:5" ht="12.75">
      <c r="A143" s="35" t="s">
        <v>54</v>
      </c>
      <c r="E143" s="39" t="s">
        <v>1933</v>
      </c>
    </row>
    <row r="144" spans="1:5" ht="51">
      <c r="A144" s="35" t="s">
        <v>55</v>
      </c>
      <c r="E144" s="40" t="s">
        <v>1934</v>
      </c>
    </row>
    <row r="145" spans="1:5" ht="51">
      <c r="A145" t="s">
        <v>56</v>
      </c>
      <c r="E145" s="39" t="s">
        <v>1935</v>
      </c>
    </row>
    <row r="146" spans="1:16" ht="12.75">
      <c r="A146" t="s">
        <v>49</v>
      </c>
      <c s="34" t="s">
        <v>175</v>
      </c>
      <c s="34" t="s">
        <v>1936</v>
      </c>
      <c s="35" t="s">
        <v>5</v>
      </c>
      <c s="6" t="s">
        <v>1937</v>
      </c>
      <c s="36" t="s">
        <v>76</v>
      </c>
      <c s="37">
        <v>170.3</v>
      </c>
      <c s="36">
        <v>0</v>
      </c>
      <c s="36">
        <f>ROUND(G146*H146,6)</f>
      </c>
      <c r="L146" s="38">
        <v>0</v>
      </c>
      <c s="32">
        <f>ROUND(ROUND(L146,2)*ROUND(G146,3),2)</f>
      </c>
      <c s="36" t="s">
        <v>53</v>
      </c>
      <c>
        <f>(M146*21)/100</f>
      </c>
      <c t="s">
        <v>27</v>
      </c>
    </row>
    <row r="147" spans="1:5" ht="51">
      <c r="A147" s="35" t="s">
        <v>54</v>
      </c>
      <c r="E147" s="39" t="s">
        <v>1938</v>
      </c>
    </row>
    <row r="148" spans="1:5" ht="51">
      <c r="A148" s="35" t="s">
        <v>55</v>
      </c>
      <c r="E148" s="40" t="s">
        <v>1902</v>
      </c>
    </row>
    <row r="149" spans="1:5" ht="25.5">
      <c r="A149" t="s">
        <v>56</v>
      </c>
      <c r="E149" s="39" t="s">
        <v>1939</v>
      </c>
    </row>
    <row r="150" spans="1:16" ht="12.75">
      <c r="A150" t="s">
        <v>49</v>
      </c>
      <c s="34" t="s">
        <v>179</v>
      </c>
      <c s="34" t="s">
        <v>1940</v>
      </c>
      <c s="35" t="s">
        <v>5</v>
      </c>
      <c s="6" t="s">
        <v>1941</v>
      </c>
      <c s="36" t="s">
        <v>76</v>
      </c>
      <c s="37">
        <v>114.65</v>
      </c>
      <c s="36">
        <v>0</v>
      </c>
      <c s="36">
        <f>ROUND(G150*H150,6)</f>
      </c>
      <c r="L150" s="38">
        <v>0</v>
      </c>
      <c s="32">
        <f>ROUND(ROUND(L150,2)*ROUND(G150,3),2)</f>
      </c>
      <c s="36" t="s">
        <v>53</v>
      </c>
      <c>
        <f>(M150*21)/100</f>
      </c>
      <c t="s">
        <v>27</v>
      </c>
    </row>
    <row r="151" spans="1:5" ht="63.75">
      <c r="A151" s="35" t="s">
        <v>54</v>
      </c>
      <c r="E151" s="39" t="s">
        <v>1942</v>
      </c>
    </row>
    <row r="152" spans="1:5" ht="51">
      <c r="A152" s="35" t="s">
        <v>55</v>
      </c>
      <c r="E152" s="40" t="s">
        <v>1893</v>
      </c>
    </row>
    <row r="153" spans="1:5" ht="25.5">
      <c r="A153" t="s">
        <v>56</v>
      </c>
      <c r="E153" s="39" t="s">
        <v>1939</v>
      </c>
    </row>
    <row r="154" spans="1:16" ht="12.75">
      <c r="A154" t="s">
        <v>49</v>
      </c>
      <c s="34" t="s">
        <v>182</v>
      </c>
      <c s="34" t="s">
        <v>1943</v>
      </c>
      <c s="35" t="s">
        <v>5</v>
      </c>
      <c s="6" t="s">
        <v>1944</v>
      </c>
      <c s="36" t="s">
        <v>76</v>
      </c>
      <c s="37">
        <v>43.34</v>
      </c>
      <c s="36">
        <v>0</v>
      </c>
      <c s="36">
        <f>ROUND(G154*H154,6)</f>
      </c>
      <c r="L154" s="38">
        <v>0</v>
      </c>
      <c s="32">
        <f>ROUND(ROUND(L154,2)*ROUND(G154,3),2)</f>
      </c>
      <c s="36" t="s">
        <v>53</v>
      </c>
      <c>
        <f>(M154*21)/100</f>
      </c>
      <c t="s">
        <v>27</v>
      </c>
    </row>
    <row r="155" spans="1:5" ht="12.75">
      <c r="A155" s="35" t="s">
        <v>54</v>
      </c>
      <c r="E155" s="39" t="s">
        <v>1945</v>
      </c>
    </row>
    <row r="156" spans="1:5" ht="51">
      <c r="A156" s="35" t="s">
        <v>55</v>
      </c>
      <c r="E156" s="40" t="s">
        <v>1916</v>
      </c>
    </row>
    <row r="157" spans="1:5" ht="25.5">
      <c r="A157" t="s">
        <v>56</v>
      </c>
      <c r="E157" s="39" t="s">
        <v>1939</v>
      </c>
    </row>
    <row r="158" spans="1:16" ht="12.75">
      <c r="A158" t="s">
        <v>49</v>
      </c>
      <c s="34" t="s">
        <v>186</v>
      </c>
      <c s="34" t="s">
        <v>1946</v>
      </c>
      <c s="35" t="s">
        <v>5</v>
      </c>
      <c s="6" t="s">
        <v>1947</v>
      </c>
      <c s="36" t="s">
        <v>1948</v>
      </c>
      <c s="37">
        <v>497</v>
      </c>
      <c s="36">
        <v>0</v>
      </c>
      <c s="36">
        <f>ROUND(G158*H158,6)</f>
      </c>
      <c r="L158" s="38">
        <v>0</v>
      </c>
      <c s="32">
        <f>ROUND(ROUND(L158,2)*ROUND(G158,3),2)</f>
      </c>
      <c s="36" t="s">
        <v>53</v>
      </c>
      <c>
        <f>(M158*21)/100</f>
      </c>
      <c t="s">
        <v>27</v>
      </c>
    </row>
    <row r="159" spans="1:5" ht="12.75">
      <c r="A159" s="35" t="s">
        <v>54</v>
      </c>
      <c r="E159" s="39" t="s">
        <v>5</v>
      </c>
    </row>
    <row r="160" spans="1:5" ht="51">
      <c r="A160" s="35" t="s">
        <v>55</v>
      </c>
      <c r="E160" s="40" t="s">
        <v>1949</v>
      </c>
    </row>
    <row r="161" spans="1:5" ht="25.5">
      <c r="A161" t="s">
        <v>56</v>
      </c>
      <c r="E161" s="39" t="s">
        <v>1950</v>
      </c>
    </row>
    <row r="162" spans="1:16" ht="12.75">
      <c r="A162" t="s">
        <v>49</v>
      </c>
      <c s="34" t="s">
        <v>189</v>
      </c>
      <c s="34" t="s">
        <v>1951</v>
      </c>
      <c s="35" t="s">
        <v>5</v>
      </c>
      <c s="6" t="s">
        <v>1952</v>
      </c>
      <c s="36" t="s">
        <v>60</v>
      </c>
      <c s="37">
        <v>7</v>
      </c>
      <c s="36">
        <v>0</v>
      </c>
      <c s="36">
        <f>ROUND(G162*H162,6)</f>
      </c>
      <c r="L162" s="38">
        <v>0</v>
      </c>
      <c s="32">
        <f>ROUND(ROUND(L162,2)*ROUND(G162,3),2)</f>
      </c>
      <c s="36" t="s">
        <v>53</v>
      </c>
      <c>
        <f>(M162*21)/100</f>
      </c>
      <c t="s">
        <v>27</v>
      </c>
    </row>
    <row r="163" spans="1:5" ht="63.75">
      <c r="A163" s="35" t="s">
        <v>54</v>
      </c>
      <c r="E163" s="39" t="s">
        <v>1953</v>
      </c>
    </row>
    <row r="164" spans="1:5" ht="51">
      <c r="A164" s="35" t="s">
        <v>55</v>
      </c>
      <c r="E164" s="40" t="s">
        <v>1873</v>
      </c>
    </row>
    <row r="165" spans="1:5" ht="102">
      <c r="A165" t="s">
        <v>56</v>
      </c>
      <c r="E165" s="39" t="s">
        <v>1282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1795</v>
      </c>
      <c s="41">
        <f>Rekapitulace!C36</f>
      </c>
      <c s="20" t="s">
        <v>0</v>
      </c>
      <c t="s">
        <v>23</v>
      </c>
      <c t="s">
        <v>27</v>
      </c>
    </row>
    <row r="4" spans="1:16" ht="32" customHeight="1">
      <c r="A4" s="24" t="s">
        <v>20</v>
      </c>
      <c s="25" t="s">
        <v>28</v>
      </c>
      <c s="27" t="s">
        <v>1795</v>
      </c>
      <c r="E4" s="26" t="s">
        <v>1796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1956</v>
      </c>
      <c r="E8" s="30" t="s">
        <v>1955</v>
      </c>
      <c r="J8" s="29">
        <f>0+J9+J22+J27+J32</f>
      </c>
      <c s="29">
        <f>0+K9+K22+K27+K32</f>
      </c>
      <c s="29">
        <f>0+L9+L22+L27+L32</f>
      </c>
      <c s="29">
        <f>0+M9+M22+M27+M32</f>
      </c>
    </row>
    <row r="9" spans="1:13" ht="12.75">
      <c r="A9" t="s">
        <v>46</v>
      </c>
      <c r="C9" s="31" t="s">
        <v>965</v>
      </c>
      <c r="E9" s="33" t="s">
        <v>966</v>
      </c>
      <c r="J9" s="32">
        <f>0</f>
      </c>
      <c s="32">
        <f>0</f>
      </c>
      <c s="32">
        <f>0+L10+L14+L18</f>
      </c>
      <c s="32">
        <f>0+M10+M14+M18</f>
      </c>
    </row>
    <row r="10" spans="1:16" ht="12.75">
      <c r="A10" t="s">
        <v>49</v>
      </c>
      <c s="34" t="s">
        <v>4</v>
      </c>
      <c s="34" t="s">
        <v>1800</v>
      </c>
      <c s="35" t="s">
        <v>5</v>
      </c>
      <c s="6" t="s">
        <v>1286</v>
      </c>
      <c s="36" t="s">
        <v>792</v>
      </c>
      <c s="37">
        <v>1</v>
      </c>
      <c s="36">
        <v>0</v>
      </c>
      <c s="36">
        <f>ROUND(G10*H10,6)</f>
      </c>
      <c r="L10" s="38">
        <v>0</v>
      </c>
      <c s="32">
        <f>ROUND(ROUND(L10,2)*ROUND(G10,3),2)</f>
      </c>
      <c s="36" t="s">
        <v>53</v>
      </c>
      <c>
        <f>(M10*21)/100</f>
      </c>
      <c t="s">
        <v>27</v>
      </c>
    </row>
    <row r="11" spans="1:5" ht="12.75">
      <c r="A11" s="35" t="s">
        <v>54</v>
      </c>
      <c r="E11" s="39" t="s">
        <v>1801</v>
      </c>
    </row>
    <row r="12" spans="1:5" ht="38.25">
      <c r="A12" s="35" t="s">
        <v>55</v>
      </c>
      <c r="E12" s="40" t="s">
        <v>1957</v>
      </c>
    </row>
    <row r="13" spans="1:5" ht="12.75">
      <c r="A13" t="s">
        <v>56</v>
      </c>
      <c r="E13" s="39" t="s">
        <v>57</v>
      </c>
    </row>
    <row r="14" spans="1:16" ht="25.5">
      <c r="A14" t="s">
        <v>49</v>
      </c>
      <c s="34" t="s">
        <v>27</v>
      </c>
      <c s="34" t="s">
        <v>916</v>
      </c>
      <c s="35" t="s">
        <v>917</v>
      </c>
      <c s="6" t="s">
        <v>918</v>
      </c>
      <c s="36" t="s">
        <v>346</v>
      </c>
      <c s="37">
        <v>0.5</v>
      </c>
      <c s="36">
        <v>0</v>
      </c>
      <c s="36">
        <f>ROUND(G14*H14,6)</f>
      </c>
      <c r="L14" s="38">
        <v>0</v>
      </c>
      <c s="32">
        <f>ROUND(ROUND(L14,2)*ROUND(G14,3),2)</f>
      </c>
      <c s="36" t="s">
        <v>347</v>
      </c>
      <c>
        <f>(M14*21)/100</f>
      </c>
      <c t="s">
        <v>27</v>
      </c>
    </row>
    <row r="15" spans="1:5" ht="51">
      <c r="A15" s="35" t="s">
        <v>54</v>
      </c>
      <c r="E15" s="39" t="s">
        <v>1958</v>
      </c>
    </row>
    <row r="16" spans="1:5" ht="51">
      <c r="A16" s="35" t="s">
        <v>55</v>
      </c>
      <c r="E16" s="40" t="s">
        <v>1959</v>
      </c>
    </row>
    <row r="17" spans="1:5" ht="127.5">
      <c r="A17" t="s">
        <v>56</v>
      </c>
      <c r="E17" s="39" t="s">
        <v>1805</v>
      </c>
    </row>
    <row r="18" spans="1:16" ht="25.5">
      <c r="A18" t="s">
        <v>49</v>
      </c>
      <c s="34" t="s">
        <v>26</v>
      </c>
      <c s="34" t="s">
        <v>1960</v>
      </c>
      <c s="35" t="s">
        <v>1961</v>
      </c>
      <c s="6" t="s">
        <v>1962</v>
      </c>
      <c s="36" t="s">
        <v>346</v>
      </c>
      <c s="37">
        <v>0.451</v>
      </c>
      <c s="36">
        <v>0</v>
      </c>
      <c s="36">
        <f>ROUND(G18*H18,6)</f>
      </c>
      <c r="L18" s="38">
        <v>0</v>
      </c>
      <c s="32">
        <f>ROUND(ROUND(L18,2)*ROUND(G18,3),2)</f>
      </c>
      <c s="36" t="s">
        <v>347</v>
      </c>
      <c>
        <f>(M18*21)/100</f>
      </c>
      <c t="s">
        <v>27</v>
      </c>
    </row>
    <row r="19" spans="1:5" ht="63.75">
      <c r="A19" s="35" t="s">
        <v>54</v>
      </c>
      <c r="E19" s="39" t="s">
        <v>1963</v>
      </c>
    </row>
    <row r="20" spans="1:5" ht="51">
      <c r="A20" s="35" t="s">
        <v>55</v>
      </c>
      <c r="E20" s="40" t="s">
        <v>1964</v>
      </c>
    </row>
    <row r="21" spans="1:5" ht="140.25">
      <c r="A21" t="s">
        <v>56</v>
      </c>
      <c r="E21" s="39" t="s">
        <v>349</v>
      </c>
    </row>
    <row r="22" spans="1:13" ht="12.75">
      <c r="A22" t="s">
        <v>46</v>
      </c>
      <c r="C22" s="31" t="s">
        <v>26</v>
      </c>
      <c r="E22" s="33" t="s">
        <v>1432</v>
      </c>
      <c r="J22" s="32">
        <f>0</f>
      </c>
      <c s="32">
        <f>0</f>
      </c>
      <c s="32">
        <f>0+L23</f>
      </c>
      <c s="32">
        <f>0+M23</f>
      </c>
    </row>
    <row r="23" spans="1:16" ht="12.75">
      <c r="A23" t="s">
        <v>49</v>
      </c>
      <c s="34" t="s">
        <v>64</v>
      </c>
      <c s="34" t="s">
        <v>1965</v>
      </c>
      <c s="35" t="s">
        <v>5</v>
      </c>
      <c s="6" t="s">
        <v>1966</v>
      </c>
      <c s="36" t="s">
        <v>792</v>
      </c>
      <c s="37">
        <v>2</v>
      </c>
      <c s="36">
        <v>0</v>
      </c>
      <c s="36">
        <f>ROUND(G23*H23,6)</f>
      </c>
      <c r="L23" s="38">
        <v>0</v>
      </c>
      <c s="32">
        <f>ROUND(ROUND(L23,2)*ROUND(G23,3),2)</f>
      </c>
      <c s="36" t="s">
        <v>347</v>
      </c>
      <c>
        <f>(M23*21)/100</f>
      </c>
      <c t="s">
        <v>27</v>
      </c>
    </row>
    <row r="24" spans="1:5" ht="25.5">
      <c r="A24" s="35" t="s">
        <v>54</v>
      </c>
      <c r="E24" s="39" t="s">
        <v>1967</v>
      </c>
    </row>
    <row r="25" spans="1:5" ht="51">
      <c r="A25" s="35" t="s">
        <v>55</v>
      </c>
      <c r="E25" s="40" t="s">
        <v>1052</v>
      </c>
    </row>
    <row r="26" spans="1:5" ht="242.25">
      <c r="A26" t="s">
        <v>56</v>
      </c>
      <c r="E26" s="39" t="s">
        <v>1968</v>
      </c>
    </row>
    <row r="27" spans="1:13" ht="12.75">
      <c r="A27" t="s">
        <v>46</v>
      </c>
      <c r="C27" s="31" t="s">
        <v>78</v>
      </c>
      <c r="E27" s="33" t="s">
        <v>1048</v>
      </c>
      <c r="J27" s="32">
        <f>0</f>
      </c>
      <c s="32">
        <f>0</f>
      </c>
      <c s="32">
        <f>0+L28</f>
      </c>
      <c s="32">
        <f>0+M28</f>
      </c>
    </row>
    <row r="28" spans="1:16" ht="12.75">
      <c r="A28" t="s">
        <v>49</v>
      </c>
      <c s="34" t="s">
        <v>69</v>
      </c>
      <c s="34" t="s">
        <v>1969</v>
      </c>
      <c s="35" t="s">
        <v>5</v>
      </c>
      <c s="6" t="s">
        <v>1970</v>
      </c>
      <c s="36" t="s">
        <v>76</v>
      </c>
      <c s="37">
        <v>9.024</v>
      </c>
      <c s="36">
        <v>0</v>
      </c>
      <c s="36">
        <f>ROUND(G28*H28,6)</f>
      </c>
      <c r="L28" s="38">
        <v>0</v>
      </c>
      <c s="32">
        <f>ROUND(ROUND(L28,2)*ROUND(G28,3),2)</f>
      </c>
      <c s="36" t="s">
        <v>347</v>
      </c>
      <c>
        <f>(M28*21)/100</f>
      </c>
      <c t="s">
        <v>27</v>
      </c>
    </row>
    <row r="29" spans="1:5" ht="12.75">
      <c r="A29" s="35" t="s">
        <v>54</v>
      </c>
      <c r="E29" s="39" t="s">
        <v>1971</v>
      </c>
    </row>
    <row r="30" spans="1:5" ht="51">
      <c r="A30" s="35" t="s">
        <v>55</v>
      </c>
      <c r="E30" s="40" t="s">
        <v>1972</v>
      </c>
    </row>
    <row r="31" spans="1:5" ht="102">
      <c r="A31" t="s">
        <v>56</v>
      </c>
      <c r="E31" s="39" t="s">
        <v>1973</v>
      </c>
    </row>
    <row r="32" spans="1:13" ht="12.75">
      <c r="A32" t="s">
        <v>46</v>
      </c>
      <c r="C32" s="31" t="s">
        <v>87</v>
      </c>
      <c r="E32" s="33" t="s">
        <v>922</v>
      </c>
      <c r="J32" s="32">
        <f>0</f>
      </c>
      <c s="32">
        <f>0</f>
      </c>
      <c s="32">
        <f>0+L33+L37+L41+L45+L49+L53</f>
      </c>
      <c s="32">
        <f>0+M33+M37+M41+M45+M49+M53</f>
      </c>
    </row>
    <row r="33" spans="1:16" ht="12.75">
      <c r="A33" t="s">
        <v>49</v>
      </c>
      <c s="34" t="s">
        <v>73</v>
      </c>
      <c s="34" t="s">
        <v>1974</v>
      </c>
      <c s="35" t="s">
        <v>5</v>
      </c>
      <c s="6" t="s">
        <v>1975</v>
      </c>
      <c s="36" t="s">
        <v>76</v>
      </c>
      <c s="37">
        <v>33</v>
      </c>
      <c s="36">
        <v>0</v>
      </c>
      <c s="36">
        <f>ROUND(G33*H33,6)</f>
      </c>
      <c r="L33" s="38">
        <v>0</v>
      </c>
      <c s="32">
        <f>ROUND(ROUND(L33,2)*ROUND(G33,3),2)</f>
      </c>
      <c s="36" t="s">
        <v>53</v>
      </c>
      <c>
        <f>(M33*21)/100</f>
      </c>
      <c t="s">
        <v>27</v>
      </c>
    </row>
    <row r="34" spans="1:5" ht="38.25">
      <c r="A34" s="35" t="s">
        <v>54</v>
      </c>
      <c r="E34" s="39" t="s">
        <v>1976</v>
      </c>
    </row>
    <row r="35" spans="1:5" ht="51">
      <c r="A35" s="35" t="s">
        <v>55</v>
      </c>
      <c r="E35" s="40" t="s">
        <v>1977</v>
      </c>
    </row>
    <row r="36" spans="1:5" ht="51">
      <c r="A36" t="s">
        <v>56</v>
      </c>
      <c r="E36" s="39" t="s">
        <v>1978</v>
      </c>
    </row>
    <row r="37" spans="1:16" ht="12.75">
      <c r="A37" t="s">
        <v>49</v>
      </c>
      <c s="34" t="s">
        <v>78</v>
      </c>
      <c s="34" t="s">
        <v>1979</v>
      </c>
      <c s="35" t="s">
        <v>5</v>
      </c>
      <c s="6" t="s">
        <v>1980</v>
      </c>
      <c s="36" t="s">
        <v>76</v>
      </c>
      <c s="37">
        <v>8.46</v>
      </c>
      <c s="36">
        <v>0</v>
      </c>
      <c s="36">
        <f>ROUND(G37*H37,6)</f>
      </c>
      <c r="L37" s="38">
        <v>0</v>
      </c>
      <c s="32">
        <f>ROUND(ROUND(L37,2)*ROUND(G37,3),2)</f>
      </c>
      <c s="36" t="s">
        <v>53</v>
      </c>
      <c>
        <f>(M37*21)/100</f>
      </c>
      <c t="s">
        <v>27</v>
      </c>
    </row>
    <row r="38" spans="1:5" ht="38.25">
      <c r="A38" s="35" t="s">
        <v>54</v>
      </c>
      <c r="E38" s="39" t="s">
        <v>1981</v>
      </c>
    </row>
    <row r="39" spans="1:5" ht="51">
      <c r="A39" s="35" t="s">
        <v>55</v>
      </c>
      <c r="E39" s="40" t="s">
        <v>1982</v>
      </c>
    </row>
    <row r="40" spans="1:5" ht="25.5">
      <c r="A40" t="s">
        <v>56</v>
      </c>
      <c r="E40" s="39" t="s">
        <v>1939</v>
      </c>
    </row>
    <row r="41" spans="1:16" ht="12.75">
      <c r="A41" t="s">
        <v>49</v>
      </c>
      <c s="34" t="s">
        <v>83</v>
      </c>
      <c s="34" t="s">
        <v>1983</v>
      </c>
      <c s="35" t="s">
        <v>5</v>
      </c>
      <c s="6" t="s">
        <v>1984</v>
      </c>
      <c s="36" t="s">
        <v>67</v>
      </c>
      <c s="37">
        <v>2</v>
      </c>
      <c s="36">
        <v>0</v>
      </c>
      <c s="36">
        <f>ROUND(G41*H41,6)</f>
      </c>
      <c r="L41" s="38">
        <v>0</v>
      </c>
      <c s="32">
        <f>ROUND(ROUND(L41,2)*ROUND(G41,3),2)</f>
      </c>
      <c s="36" t="s">
        <v>347</v>
      </c>
      <c>
        <f>(M41*21)/100</f>
      </c>
      <c t="s">
        <v>27</v>
      </c>
    </row>
    <row r="42" spans="1:5" ht="25.5">
      <c r="A42" s="35" t="s">
        <v>54</v>
      </c>
      <c r="E42" s="39" t="s">
        <v>1985</v>
      </c>
    </row>
    <row r="43" spans="1:5" ht="51">
      <c r="A43" s="35" t="s">
        <v>55</v>
      </c>
      <c r="E43" s="40" t="s">
        <v>1986</v>
      </c>
    </row>
    <row r="44" spans="1:5" ht="12.75">
      <c r="A44" t="s">
        <v>56</v>
      </c>
      <c r="E44" s="39" t="s">
        <v>1987</v>
      </c>
    </row>
    <row r="45" spans="1:16" ht="12.75">
      <c r="A45" t="s">
        <v>49</v>
      </c>
      <c s="34" t="s">
        <v>87</v>
      </c>
      <c s="34" t="s">
        <v>1988</v>
      </c>
      <c s="35" t="s">
        <v>5</v>
      </c>
      <c s="6" t="s">
        <v>1989</v>
      </c>
      <c s="36" t="s">
        <v>67</v>
      </c>
      <c s="37">
        <v>30</v>
      </c>
      <c s="36">
        <v>0</v>
      </c>
      <c s="36">
        <f>ROUND(G45*H45,6)</f>
      </c>
      <c r="L45" s="38">
        <v>0</v>
      </c>
      <c s="32">
        <f>ROUND(ROUND(L45,2)*ROUND(G45,3),2)</f>
      </c>
      <c s="36" t="s">
        <v>347</v>
      </c>
      <c>
        <f>(M45*21)/100</f>
      </c>
      <c t="s">
        <v>27</v>
      </c>
    </row>
    <row r="46" spans="1:5" ht="12.75">
      <c r="A46" s="35" t="s">
        <v>54</v>
      </c>
      <c r="E46" s="39" t="s">
        <v>1990</v>
      </c>
    </row>
    <row r="47" spans="1:5" ht="51">
      <c r="A47" s="35" t="s">
        <v>55</v>
      </c>
      <c r="E47" s="40" t="s">
        <v>1991</v>
      </c>
    </row>
    <row r="48" spans="1:5" ht="12.75">
      <c r="A48" t="s">
        <v>56</v>
      </c>
      <c r="E48" s="39" t="s">
        <v>1992</v>
      </c>
    </row>
    <row r="49" spans="1:16" ht="12.75">
      <c r="A49" t="s">
        <v>49</v>
      </c>
      <c s="34" t="s">
        <v>91</v>
      </c>
      <c s="34" t="s">
        <v>1993</v>
      </c>
      <c s="35" t="s">
        <v>5</v>
      </c>
      <c s="6" t="s">
        <v>1994</v>
      </c>
      <c s="36" t="s">
        <v>76</v>
      </c>
      <c s="37">
        <v>31.376</v>
      </c>
      <c s="36">
        <v>0</v>
      </c>
      <c s="36">
        <f>ROUND(G49*H49,6)</f>
      </c>
      <c r="L49" s="38">
        <v>0</v>
      </c>
      <c s="32">
        <f>ROUND(ROUND(L49,2)*ROUND(G49,3),2)</f>
      </c>
      <c s="36" t="s">
        <v>347</v>
      </c>
      <c>
        <f>(M49*21)/100</f>
      </c>
      <c t="s">
        <v>27</v>
      </c>
    </row>
    <row r="50" spans="1:5" ht="267.75">
      <c r="A50" s="35" t="s">
        <v>54</v>
      </c>
      <c r="E50" s="39" t="s">
        <v>1995</v>
      </c>
    </row>
    <row r="51" spans="1:5" ht="51">
      <c r="A51" s="35" t="s">
        <v>55</v>
      </c>
      <c r="E51" s="40" t="s">
        <v>1996</v>
      </c>
    </row>
    <row r="52" spans="1:5" ht="51">
      <c r="A52" t="s">
        <v>56</v>
      </c>
      <c r="E52" s="39" t="s">
        <v>1997</v>
      </c>
    </row>
    <row r="53" spans="1:16" ht="12.75">
      <c r="A53" t="s">
        <v>49</v>
      </c>
      <c s="34" t="s">
        <v>94</v>
      </c>
      <c s="34" t="s">
        <v>1998</v>
      </c>
      <c s="35" t="s">
        <v>5</v>
      </c>
      <c s="6" t="s">
        <v>1999</v>
      </c>
      <c s="36" t="s">
        <v>792</v>
      </c>
      <c s="37">
        <v>1</v>
      </c>
      <c s="36">
        <v>0</v>
      </c>
      <c s="36">
        <f>ROUND(G53*H53,6)</f>
      </c>
      <c r="L53" s="38">
        <v>0</v>
      </c>
      <c s="32">
        <f>ROUND(ROUND(L53,2)*ROUND(G53,3),2)</f>
      </c>
      <c s="36" t="s">
        <v>347</v>
      </c>
      <c>
        <f>(M53*21)/100</f>
      </c>
      <c t="s">
        <v>27</v>
      </c>
    </row>
    <row r="54" spans="1:5" ht="191.25">
      <c r="A54" s="35" t="s">
        <v>54</v>
      </c>
      <c r="E54" s="39" t="s">
        <v>2000</v>
      </c>
    </row>
    <row r="55" spans="1:5" ht="51">
      <c r="A55" s="35" t="s">
        <v>55</v>
      </c>
      <c r="E55" s="40" t="s">
        <v>2001</v>
      </c>
    </row>
    <row r="56" spans="1:5" ht="25.5">
      <c r="A56" t="s">
        <v>56</v>
      </c>
      <c r="E56" s="39" t="s">
        <v>1950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1795</v>
      </c>
      <c s="41">
        <f>Rekapitulace!C36</f>
      </c>
      <c s="20" t="s">
        <v>0</v>
      </c>
      <c t="s">
        <v>23</v>
      </c>
      <c t="s">
        <v>27</v>
      </c>
    </row>
    <row r="4" spans="1:16" ht="32" customHeight="1">
      <c r="A4" s="24" t="s">
        <v>20</v>
      </c>
      <c s="25" t="s">
        <v>28</v>
      </c>
      <c s="27" t="s">
        <v>1795</v>
      </c>
      <c r="E4" s="26" t="s">
        <v>1796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2004</v>
      </c>
      <c r="E8" s="30" t="s">
        <v>2003</v>
      </c>
      <c r="J8" s="29">
        <f>0+J9+J14+J39+J76+J93+J110+J115</f>
      </c>
      <c s="29">
        <f>0+K9+K14+K39+K76+K93+K110+K115</f>
      </c>
      <c s="29">
        <f>0+L9+L14+L39+L76+L93+L110+L115</f>
      </c>
      <c s="29">
        <f>0+M9+M14+M39+M76+M93+M110+M115</f>
      </c>
    </row>
    <row r="9" spans="1:13" ht="12.75">
      <c r="A9" t="s">
        <v>46</v>
      </c>
      <c r="C9" s="31" t="s">
        <v>965</v>
      </c>
      <c r="E9" s="33" t="s">
        <v>966</v>
      </c>
      <c r="J9" s="32">
        <f>0</f>
      </c>
      <c s="32">
        <f>0</f>
      </c>
      <c s="32">
        <f>0+L10</f>
      </c>
      <c s="32">
        <f>0+M10</f>
      </c>
    </row>
    <row r="10" spans="1:16" ht="12.75">
      <c r="A10" t="s">
        <v>49</v>
      </c>
      <c s="34" t="s">
        <v>4</v>
      </c>
      <c s="34" t="s">
        <v>971</v>
      </c>
      <c s="35" t="s">
        <v>5</v>
      </c>
      <c s="6" t="s">
        <v>1286</v>
      </c>
      <c s="36" t="s">
        <v>792</v>
      </c>
      <c s="37">
        <v>1</v>
      </c>
      <c s="36">
        <v>0</v>
      </c>
      <c s="36">
        <f>ROUND(G10*H10,6)</f>
      </c>
      <c r="L10" s="38">
        <v>0</v>
      </c>
      <c s="32">
        <f>ROUND(ROUND(L10,2)*ROUND(G10,3),2)</f>
      </c>
      <c s="36" t="s">
        <v>347</v>
      </c>
      <c>
        <f>(M10*21)/100</f>
      </c>
      <c t="s">
        <v>27</v>
      </c>
    </row>
    <row r="11" spans="1:5" ht="12.75">
      <c r="A11" s="35" t="s">
        <v>54</v>
      </c>
      <c r="E11" s="39" t="s">
        <v>1801</v>
      </c>
    </row>
    <row r="12" spans="1:5" ht="63.75">
      <c r="A12" s="35" t="s">
        <v>55</v>
      </c>
      <c r="E12" s="40" t="s">
        <v>1802</v>
      </c>
    </row>
    <row r="13" spans="1:5" ht="12.75">
      <c r="A13" t="s">
        <v>56</v>
      </c>
      <c r="E13" s="39" t="s">
        <v>57</v>
      </c>
    </row>
    <row r="14" spans="1:13" ht="12.75">
      <c r="A14" t="s">
        <v>46</v>
      </c>
      <c r="C14" s="31" t="s">
        <v>909</v>
      </c>
      <c r="E14" s="33" t="s">
        <v>910</v>
      </c>
      <c r="J14" s="32">
        <f>0</f>
      </c>
      <c s="32">
        <f>0</f>
      </c>
      <c s="32">
        <f>0+L15+L19+L23+L27+L31+L35</f>
      </c>
      <c s="32">
        <f>0+M15+M19+M23+M27+M31+M35</f>
      </c>
    </row>
    <row r="15" spans="1:16" ht="38.25">
      <c r="A15" t="s">
        <v>49</v>
      </c>
      <c s="34" t="s">
        <v>27</v>
      </c>
      <c s="34" t="s">
        <v>911</v>
      </c>
      <c s="35" t="s">
        <v>912</v>
      </c>
      <c s="6" t="s">
        <v>913</v>
      </c>
      <c s="36" t="s">
        <v>346</v>
      </c>
      <c s="37">
        <v>668.234</v>
      </c>
      <c s="36">
        <v>0</v>
      </c>
      <c s="36">
        <f>ROUND(G15*H15,6)</f>
      </c>
      <c r="L15" s="38">
        <v>0</v>
      </c>
      <c s="32">
        <f>ROUND(ROUND(L15,2)*ROUND(G15,3),2)</f>
      </c>
      <c s="36" t="s">
        <v>347</v>
      </c>
      <c>
        <f>(M15*21)/100</f>
      </c>
      <c t="s">
        <v>27</v>
      </c>
    </row>
    <row r="16" spans="1:5" ht="25.5">
      <c r="A16" s="35" t="s">
        <v>54</v>
      </c>
      <c r="E16" s="39" t="s">
        <v>348</v>
      </c>
    </row>
    <row r="17" spans="1:5" ht="102">
      <c r="A17" s="35" t="s">
        <v>55</v>
      </c>
      <c r="E17" s="40" t="s">
        <v>2005</v>
      </c>
    </row>
    <row r="18" spans="1:5" ht="140.25">
      <c r="A18" t="s">
        <v>56</v>
      </c>
      <c r="E18" s="39" t="s">
        <v>349</v>
      </c>
    </row>
    <row r="19" spans="1:16" ht="38.25">
      <c r="A19" t="s">
        <v>49</v>
      </c>
      <c s="34" t="s">
        <v>26</v>
      </c>
      <c s="34" t="s">
        <v>351</v>
      </c>
      <c s="35" t="s">
        <v>352</v>
      </c>
      <c s="6" t="s">
        <v>353</v>
      </c>
      <c s="36" t="s">
        <v>346</v>
      </c>
      <c s="37">
        <v>189.456</v>
      </c>
      <c s="36">
        <v>0</v>
      </c>
      <c s="36">
        <f>ROUND(G19*H19,6)</f>
      </c>
      <c r="L19" s="38">
        <v>0</v>
      </c>
      <c s="32">
        <f>ROUND(ROUND(L19,2)*ROUND(G19,3),2)</f>
      </c>
      <c s="36" t="s">
        <v>347</v>
      </c>
      <c>
        <f>(M19*21)/100</f>
      </c>
      <c t="s">
        <v>27</v>
      </c>
    </row>
    <row r="20" spans="1:5" ht="38.25">
      <c r="A20" s="35" t="s">
        <v>54</v>
      </c>
      <c r="E20" s="39" t="s">
        <v>2006</v>
      </c>
    </row>
    <row r="21" spans="1:5" ht="102">
      <c r="A21" s="35" t="s">
        <v>55</v>
      </c>
      <c r="E21" s="40" t="s">
        <v>2007</v>
      </c>
    </row>
    <row r="22" spans="1:5" ht="140.25">
      <c r="A22" t="s">
        <v>56</v>
      </c>
      <c r="E22" s="39" t="s">
        <v>349</v>
      </c>
    </row>
    <row r="23" spans="1:16" ht="38.25">
      <c r="A23" t="s">
        <v>49</v>
      </c>
      <c s="34" t="s">
        <v>64</v>
      </c>
      <c s="34" t="s">
        <v>994</v>
      </c>
      <c s="35" t="s">
        <v>995</v>
      </c>
      <c s="6" t="s">
        <v>996</v>
      </c>
      <c s="36" t="s">
        <v>346</v>
      </c>
      <c s="37">
        <v>0.082</v>
      </c>
      <c s="36">
        <v>0</v>
      </c>
      <c s="36">
        <f>ROUND(G23*H23,6)</f>
      </c>
      <c r="L23" s="38">
        <v>0</v>
      </c>
      <c s="32">
        <f>ROUND(ROUND(L23,2)*ROUND(G23,3),2)</f>
      </c>
      <c s="36" t="s">
        <v>347</v>
      </c>
      <c>
        <f>(M23*21)/100</f>
      </c>
      <c t="s">
        <v>27</v>
      </c>
    </row>
    <row r="24" spans="1:5" ht="25.5">
      <c r="A24" s="35" t="s">
        <v>54</v>
      </c>
      <c r="E24" s="39" t="s">
        <v>348</v>
      </c>
    </row>
    <row r="25" spans="1:5" ht="63.75">
      <c r="A25" s="35" t="s">
        <v>55</v>
      </c>
      <c r="E25" s="40" t="s">
        <v>2008</v>
      </c>
    </row>
    <row r="26" spans="1:5" ht="140.25">
      <c r="A26" t="s">
        <v>56</v>
      </c>
      <c r="E26" s="39" t="s">
        <v>349</v>
      </c>
    </row>
    <row r="27" spans="1:16" ht="38.25">
      <c r="A27" t="s">
        <v>49</v>
      </c>
      <c s="34" t="s">
        <v>69</v>
      </c>
      <c s="34" t="s">
        <v>2009</v>
      </c>
      <c s="35" t="s">
        <v>2010</v>
      </c>
      <c s="6" t="s">
        <v>2011</v>
      </c>
      <c s="36" t="s">
        <v>346</v>
      </c>
      <c s="37">
        <v>0.1</v>
      </c>
      <c s="36">
        <v>0</v>
      </c>
      <c s="36">
        <f>ROUND(G27*H27,6)</f>
      </c>
      <c r="L27" s="38">
        <v>0</v>
      </c>
      <c s="32">
        <f>ROUND(ROUND(L27,2)*ROUND(G27,3),2)</f>
      </c>
      <c s="36" t="s">
        <v>347</v>
      </c>
      <c>
        <f>(M27*21)/100</f>
      </c>
      <c t="s">
        <v>27</v>
      </c>
    </row>
    <row r="28" spans="1:5" ht="25.5">
      <c r="A28" s="35" t="s">
        <v>54</v>
      </c>
      <c r="E28" s="39" t="s">
        <v>348</v>
      </c>
    </row>
    <row r="29" spans="1:5" ht="51">
      <c r="A29" s="35" t="s">
        <v>55</v>
      </c>
      <c r="E29" s="40" t="s">
        <v>2012</v>
      </c>
    </row>
    <row r="30" spans="1:5" ht="140.25">
      <c r="A30" t="s">
        <v>56</v>
      </c>
      <c r="E30" s="39" t="s">
        <v>349</v>
      </c>
    </row>
    <row r="31" spans="1:16" ht="25.5">
      <c r="A31" t="s">
        <v>49</v>
      </c>
      <c s="34" t="s">
        <v>73</v>
      </c>
      <c s="34" t="s">
        <v>2013</v>
      </c>
      <c s="35" t="s">
        <v>2014</v>
      </c>
      <c s="6" t="s">
        <v>2015</v>
      </c>
      <c s="36" t="s">
        <v>346</v>
      </c>
      <c s="37">
        <v>100.899</v>
      </c>
      <c s="36">
        <v>0</v>
      </c>
      <c s="36">
        <f>ROUND(G31*H31,6)</f>
      </c>
      <c r="L31" s="38">
        <v>0</v>
      </c>
      <c s="32">
        <f>ROUND(ROUND(L31,2)*ROUND(G31,3),2)</f>
      </c>
      <c s="36" t="s">
        <v>347</v>
      </c>
      <c>
        <f>(M31*21)/100</f>
      </c>
      <c t="s">
        <v>27</v>
      </c>
    </row>
    <row r="32" spans="1:5" ht="25.5">
      <c r="A32" s="35" t="s">
        <v>54</v>
      </c>
      <c r="E32" s="39" t="s">
        <v>348</v>
      </c>
    </row>
    <row r="33" spans="1:5" ht="63.75">
      <c r="A33" s="35" t="s">
        <v>55</v>
      </c>
      <c r="E33" s="40" t="s">
        <v>2016</v>
      </c>
    </row>
    <row r="34" spans="1:5" ht="140.25">
      <c r="A34" t="s">
        <v>56</v>
      </c>
      <c r="E34" s="39" t="s">
        <v>349</v>
      </c>
    </row>
    <row r="35" spans="1:16" ht="25.5">
      <c r="A35" t="s">
        <v>49</v>
      </c>
      <c s="34" t="s">
        <v>78</v>
      </c>
      <c s="34" t="s">
        <v>2017</v>
      </c>
      <c s="35" t="s">
        <v>2018</v>
      </c>
      <c s="6" t="s">
        <v>2019</v>
      </c>
      <c s="36" t="s">
        <v>346</v>
      </c>
      <c s="37">
        <v>0.271</v>
      </c>
      <c s="36">
        <v>0</v>
      </c>
      <c s="36">
        <f>ROUND(G35*H35,6)</f>
      </c>
      <c r="L35" s="38">
        <v>0</v>
      </c>
      <c s="32">
        <f>ROUND(ROUND(L35,2)*ROUND(G35,3),2)</f>
      </c>
      <c s="36" t="s">
        <v>347</v>
      </c>
      <c>
        <f>(M35*21)/100</f>
      </c>
      <c t="s">
        <v>27</v>
      </c>
    </row>
    <row r="36" spans="1:5" ht="38.25">
      <c r="A36" s="35" t="s">
        <v>54</v>
      </c>
      <c r="E36" s="39" t="s">
        <v>2020</v>
      </c>
    </row>
    <row r="37" spans="1:5" ht="63.75">
      <c r="A37" s="35" t="s">
        <v>55</v>
      </c>
      <c r="E37" s="40" t="s">
        <v>2021</v>
      </c>
    </row>
    <row r="38" spans="1:5" ht="140.25">
      <c r="A38" t="s">
        <v>56</v>
      </c>
      <c r="E38" s="39" t="s">
        <v>349</v>
      </c>
    </row>
    <row r="39" spans="1:13" ht="12.75">
      <c r="A39" t="s">
        <v>46</v>
      </c>
      <c r="C39" s="31" t="s">
        <v>4</v>
      </c>
      <c r="E39" s="33" t="s">
        <v>1114</v>
      </c>
      <c r="J39" s="32">
        <f>0</f>
      </c>
      <c s="32">
        <f>0</f>
      </c>
      <c s="32">
        <f>0+L40+L44+L48+L52+L56+L60+L64+L68+L72</f>
      </c>
      <c s="32">
        <f>0+M40+M44+M48+M52+M56+M60+M64+M68+M72</f>
      </c>
    </row>
    <row r="40" spans="1:16" ht="12.75">
      <c r="A40" t="s">
        <v>49</v>
      </c>
      <c s="34" t="s">
        <v>83</v>
      </c>
      <c s="34" t="s">
        <v>2022</v>
      </c>
      <c s="35" t="s">
        <v>5</v>
      </c>
      <c s="6" t="s">
        <v>2023</v>
      </c>
      <c s="36" t="s">
        <v>60</v>
      </c>
      <c s="37">
        <v>13.29</v>
      </c>
      <c s="36">
        <v>0</v>
      </c>
      <c s="36">
        <f>ROUND(G40*H40,6)</f>
      </c>
      <c r="L40" s="38">
        <v>0</v>
      </c>
      <c s="32">
        <f>ROUND(ROUND(L40,2)*ROUND(G40,3),2)</f>
      </c>
      <c s="36" t="s">
        <v>53</v>
      </c>
      <c>
        <f>(M40*21)/100</f>
      </c>
      <c t="s">
        <v>27</v>
      </c>
    </row>
    <row r="41" spans="1:5" ht="12.75">
      <c r="A41" s="35" t="s">
        <v>54</v>
      </c>
      <c r="E41" s="39" t="s">
        <v>2024</v>
      </c>
    </row>
    <row r="42" spans="1:5" ht="63.75">
      <c r="A42" s="35" t="s">
        <v>55</v>
      </c>
      <c r="E42" s="40" t="s">
        <v>2025</v>
      </c>
    </row>
    <row r="43" spans="1:5" ht="89.25">
      <c r="A43" t="s">
        <v>56</v>
      </c>
      <c r="E43" s="39" t="s">
        <v>2026</v>
      </c>
    </row>
    <row r="44" spans="1:16" ht="12.75">
      <c r="A44" t="s">
        <v>49</v>
      </c>
      <c s="34" t="s">
        <v>87</v>
      </c>
      <c s="34" t="s">
        <v>2027</v>
      </c>
      <c s="35" t="s">
        <v>5</v>
      </c>
      <c s="6" t="s">
        <v>2028</v>
      </c>
      <c s="36" t="s">
        <v>60</v>
      </c>
      <c s="37">
        <v>19.369</v>
      </c>
      <c s="36">
        <v>0</v>
      </c>
      <c s="36">
        <f>ROUND(G44*H44,6)</f>
      </c>
      <c r="L44" s="38">
        <v>0</v>
      </c>
      <c s="32">
        <f>ROUND(ROUND(L44,2)*ROUND(G44,3),2)</f>
      </c>
      <c s="36" t="s">
        <v>53</v>
      </c>
      <c>
        <f>(M44*21)/100</f>
      </c>
      <c t="s">
        <v>27</v>
      </c>
    </row>
    <row r="45" spans="1:5" ht="12.75">
      <c r="A45" s="35" t="s">
        <v>54</v>
      </c>
      <c r="E45" s="39" t="s">
        <v>2029</v>
      </c>
    </row>
    <row r="46" spans="1:5" ht="89.25">
      <c r="A46" s="35" t="s">
        <v>55</v>
      </c>
      <c r="E46" s="40" t="s">
        <v>2030</v>
      </c>
    </row>
    <row r="47" spans="1:5" ht="25.5">
      <c r="A47" t="s">
        <v>56</v>
      </c>
      <c r="E47" s="39" t="s">
        <v>1326</v>
      </c>
    </row>
    <row r="48" spans="1:16" ht="12.75">
      <c r="A48" t="s">
        <v>49</v>
      </c>
      <c s="34" t="s">
        <v>91</v>
      </c>
      <c s="34" t="s">
        <v>1124</v>
      </c>
      <c s="35" t="s">
        <v>5</v>
      </c>
      <c s="6" t="s">
        <v>1125</v>
      </c>
      <c s="36" t="s">
        <v>60</v>
      </c>
      <c s="37">
        <v>9.77</v>
      </c>
      <c s="36">
        <v>0</v>
      </c>
      <c s="36">
        <f>ROUND(G48*H48,6)</f>
      </c>
      <c r="L48" s="38">
        <v>0</v>
      </c>
      <c s="32">
        <f>ROUND(ROUND(L48,2)*ROUND(G48,3),2)</f>
      </c>
      <c s="36" t="s">
        <v>53</v>
      </c>
      <c>
        <f>(M48*21)/100</f>
      </c>
      <c t="s">
        <v>27</v>
      </c>
    </row>
    <row r="49" spans="1:5" ht="12.75">
      <c r="A49" s="35" t="s">
        <v>54</v>
      </c>
      <c r="E49" s="39" t="s">
        <v>2031</v>
      </c>
    </row>
    <row r="50" spans="1:5" ht="63.75">
      <c r="A50" s="35" t="s">
        <v>55</v>
      </c>
      <c r="E50" s="40" t="s">
        <v>2032</v>
      </c>
    </row>
    <row r="51" spans="1:5" ht="382.5">
      <c r="A51" t="s">
        <v>56</v>
      </c>
      <c r="E51" s="39" t="s">
        <v>1128</v>
      </c>
    </row>
    <row r="52" spans="1:16" ht="12.75">
      <c r="A52" t="s">
        <v>49</v>
      </c>
      <c s="34" t="s">
        <v>94</v>
      </c>
      <c s="34" t="s">
        <v>1138</v>
      </c>
      <c s="35" t="s">
        <v>5</v>
      </c>
      <c s="6" t="s">
        <v>1139</v>
      </c>
      <c s="36" t="s">
        <v>60</v>
      </c>
      <c s="37">
        <v>298.838</v>
      </c>
      <c s="36">
        <v>0</v>
      </c>
      <c s="36">
        <f>ROUND(G52*H52,6)</f>
      </c>
      <c r="L52" s="38">
        <v>0</v>
      </c>
      <c s="32">
        <f>ROUND(ROUND(L52,2)*ROUND(G52,3),2)</f>
      </c>
      <c s="36" t="s">
        <v>53</v>
      </c>
      <c>
        <f>(M52*21)/100</f>
      </c>
      <c t="s">
        <v>27</v>
      </c>
    </row>
    <row r="53" spans="1:5" ht="25.5">
      <c r="A53" s="35" t="s">
        <v>54</v>
      </c>
      <c r="E53" s="39" t="s">
        <v>2033</v>
      </c>
    </row>
    <row r="54" spans="1:5" ht="63.75">
      <c r="A54" s="35" t="s">
        <v>55</v>
      </c>
      <c r="E54" s="40" t="s">
        <v>2034</v>
      </c>
    </row>
    <row r="55" spans="1:5" ht="344.25">
      <c r="A55" t="s">
        <v>56</v>
      </c>
      <c r="E55" s="39" t="s">
        <v>1142</v>
      </c>
    </row>
    <row r="56" spans="1:16" ht="12.75">
      <c r="A56" t="s">
        <v>49</v>
      </c>
      <c s="34" t="s">
        <v>98</v>
      </c>
      <c s="34" t="s">
        <v>2035</v>
      </c>
      <c s="35" t="s">
        <v>5</v>
      </c>
      <c s="6" t="s">
        <v>2036</v>
      </c>
      <c s="36" t="s">
        <v>60</v>
      </c>
      <c s="37">
        <v>205.768</v>
      </c>
      <c s="36">
        <v>0</v>
      </c>
      <c s="36">
        <f>ROUND(G56*H56,6)</f>
      </c>
      <c r="L56" s="38">
        <v>0</v>
      </c>
      <c s="32">
        <f>ROUND(ROUND(L56,2)*ROUND(G56,3),2)</f>
      </c>
      <c s="36" t="s">
        <v>53</v>
      </c>
      <c>
        <f>(M56*21)/100</f>
      </c>
      <c t="s">
        <v>27</v>
      </c>
    </row>
    <row r="57" spans="1:5" ht="12.75">
      <c r="A57" s="35" t="s">
        <v>54</v>
      </c>
      <c r="E57" s="39" t="s">
        <v>2037</v>
      </c>
    </row>
    <row r="58" spans="1:5" ht="63.75">
      <c r="A58" s="35" t="s">
        <v>55</v>
      </c>
      <c r="E58" s="40" t="s">
        <v>2038</v>
      </c>
    </row>
    <row r="59" spans="1:5" ht="242.25">
      <c r="A59" t="s">
        <v>56</v>
      </c>
      <c r="E59" s="39" t="s">
        <v>2039</v>
      </c>
    </row>
    <row r="60" spans="1:16" ht="12.75">
      <c r="A60" t="s">
        <v>49</v>
      </c>
      <c s="34" t="s">
        <v>102</v>
      </c>
      <c s="34" t="s">
        <v>2040</v>
      </c>
      <c s="35" t="s">
        <v>5</v>
      </c>
      <c s="6" t="s">
        <v>2041</v>
      </c>
      <c s="36" t="s">
        <v>60</v>
      </c>
      <c s="37">
        <v>9.77</v>
      </c>
      <c s="36">
        <v>0</v>
      </c>
      <c s="36">
        <f>ROUND(G60*H60,6)</f>
      </c>
      <c r="L60" s="38">
        <v>0</v>
      </c>
      <c s="32">
        <f>ROUND(ROUND(L60,2)*ROUND(G60,3),2)</f>
      </c>
      <c s="36" t="s">
        <v>53</v>
      </c>
      <c>
        <f>(M60*21)/100</f>
      </c>
      <c t="s">
        <v>27</v>
      </c>
    </row>
    <row r="61" spans="1:5" ht="12.75">
      <c r="A61" s="35" t="s">
        <v>54</v>
      </c>
      <c r="E61" s="39" t="s">
        <v>5</v>
      </c>
    </row>
    <row r="62" spans="1:5" ht="63.75">
      <c r="A62" s="35" t="s">
        <v>55</v>
      </c>
      <c r="E62" s="40" t="s">
        <v>2042</v>
      </c>
    </row>
    <row r="63" spans="1:5" ht="267.75">
      <c r="A63" t="s">
        <v>56</v>
      </c>
      <c r="E63" s="39" t="s">
        <v>2043</v>
      </c>
    </row>
    <row r="64" spans="1:16" ht="12.75">
      <c r="A64" t="s">
        <v>49</v>
      </c>
      <c s="34" t="s">
        <v>106</v>
      </c>
      <c s="34" t="s">
        <v>2044</v>
      </c>
      <c s="35" t="s">
        <v>5</v>
      </c>
      <c s="6" t="s">
        <v>2045</v>
      </c>
      <c s="36" t="s">
        <v>76</v>
      </c>
      <c s="37">
        <v>13.018</v>
      </c>
      <c s="36">
        <v>0</v>
      </c>
      <c s="36">
        <f>ROUND(G64*H64,6)</f>
      </c>
      <c r="L64" s="38">
        <v>0</v>
      </c>
      <c s="32">
        <f>ROUND(ROUND(L64,2)*ROUND(G64,3),2)</f>
      </c>
      <c s="36" t="s">
        <v>53</v>
      </c>
      <c>
        <f>(M64*21)/100</f>
      </c>
      <c t="s">
        <v>27</v>
      </c>
    </row>
    <row r="65" spans="1:5" ht="12.75">
      <c r="A65" s="35" t="s">
        <v>54</v>
      </c>
      <c r="E65" s="39" t="s">
        <v>2046</v>
      </c>
    </row>
    <row r="66" spans="1:5" ht="63.75">
      <c r="A66" s="35" t="s">
        <v>55</v>
      </c>
      <c r="E66" s="40" t="s">
        <v>2047</v>
      </c>
    </row>
    <row r="67" spans="1:5" ht="38.25">
      <c r="A67" t="s">
        <v>56</v>
      </c>
      <c r="E67" s="39" t="s">
        <v>2048</v>
      </c>
    </row>
    <row r="68" spans="1:16" ht="12.75">
      <c r="A68" t="s">
        <v>49</v>
      </c>
      <c s="34" t="s">
        <v>110</v>
      </c>
      <c s="34" t="s">
        <v>1397</v>
      </c>
      <c s="35" t="s">
        <v>5</v>
      </c>
      <c s="6" t="s">
        <v>1398</v>
      </c>
      <c s="36" t="s">
        <v>76</v>
      </c>
      <c s="37">
        <v>23.478</v>
      </c>
      <c s="36">
        <v>0</v>
      </c>
      <c s="36">
        <f>ROUND(G68*H68,6)</f>
      </c>
      <c r="L68" s="38">
        <v>0</v>
      </c>
      <c s="32">
        <f>ROUND(ROUND(L68,2)*ROUND(G68,3),2)</f>
      </c>
      <c s="36" t="s">
        <v>53</v>
      </c>
      <c>
        <f>(M68*21)/100</f>
      </c>
      <c t="s">
        <v>27</v>
      </c>
    </row>
    <row r="69" spans="1:5" ht="12.75">
      <c r="A69" s="35" t="s">
        <v>54</v>
      </c>
      <c r="E69" s="39" t="s">
        <v>2049</v>
      </c>
    </row>
    <row r="70" spans="1:5" ht="63.75">
      <c r="A70" s="35" t="s">
        <v>55</v>
      </c>
      <c r="E70" s="40" t="s">
        <v>2050</v>
      </c>
    </row>
    <row r="71" spans="1:5" ht="38.25">
      <c r="A71" t="s">
        <v>56</v>
      </c>
      <c r="E71" s="39" t="s">
        <v>1401</v>
      </c>
    </row>
    <row r="72" spans="1:16" ht="12.75">
      <c r="A72" t="s">
        <v>49</v>
      </c>
      <c s="34" t="s">
        <v>114</v>
      </c>
      <c s="34" t="s">
        <v>2051</v>
      </c>
      <c s="35" t="s">
        <v>5</v>
      </c>
      <c s="6" t="s">
        <v>1121</v>
      </c>
      <c s="36" t="s">
        <v>792</v>
      </c>
      <c s="37">
        <v>1</v>
      </c>
      <c s="36">
        <v>0</v>
      </c>
      <c s="36">
        <f>ROUND(G72*H72,6)</f>
      </c>
      <c r="L72" s="38">
        <v>0</v>
      </c>
      <c s="32">
        <f>ROUND(ROUND(L72,2)*ROUND(G72,3),2)</f>
      </c>
      <c s="36" t="s">
        <v>347</v>
      </c>
      <c>
        <f>(M72*21)/100</f>
      </c>
      <c t="s">
        <v>27</v>
      </c>
    </row>
    <row r="73" spans="1:5" ht="12.75">
      <c r="A73" s="35" t="s">
        <v>54</v>
      </c>
      <c r="E73" s="39" t="s">
        <v>2052</v>
      </c>
    </row>
    <row r="74" spans="1:5" ht="63.75">
      <c r="A74" s="35" t="s">
        <v>55</v>
      </c>
      <c r="E74" s="40" t="s">
        <v>2053</v>
      </c>
    </row>
    <row r="75" spans="1:5" ht="38.25">
      <c r="A75" t="s">
        <v>56</v>
      </c>
      <c r="E75" s="39" t="s">
        <v>1123</v>
      </c>
    </row>
    <row r="76" spans="1:13" ht="12.75">
      <c r="A76" t="s">
        <v>46</v>
      </c>
      <c r="C76" s="31" t="s">
        <v>27</v>
      </c>
      <c r="E76" s="33" t="s">
        <v>1155</v>
      </c>
      <c r="J76" s="32">
        <f>0</f>
      </c>
      <c s="32">
        <f>0</f>
      </c>
      <c s="32">
        <f>0+L77+L81+L85+L89</f>
      </c>
      <c s="32">
        <f>0+M77+M81+M85+M89</f>
      </c>
    </row>
    <row r="77" spans="1:16" ht="12.75">
      <c r="A77" t="s">
        <v>49</v>
      </c>
      <c s="34" t="s">
        <v>118</v>
      </c>
      <c s="34" t="s">
        <v>2054</v>
      </c>
      <c s="35" t="s">
        <v>5</v>
      </c>
      <c s="6" t="s">
        <v>2055</v>
      </c>
      <c s="36" t="s">
        <v>60</v>
      </c>
      <c s="37">
        <v>39.416</v>
      </c>
      <c s="36">
        <v>0</v>
      </c>
      <c s="36">
        <f>ROUND(G77*H77,6)</f>
      </c>
      <c r="L77" s="38">
        <v>0</v>
      </c>
      <c s="32">
        <f>ROUND(ROUND(L77,2)*ROUND(G77,3),2)</f>
      </c>
      <c s="36" t="s">
        <v>53</v>
      </c>
      <c>
        <f>(M77*21)/100</f>
      </c>
      <c t="s">
        <v>27</v>
      </c>
    </row>
    <row r="78" spans="1:5" ht="12.75">
      <c r="A78" s="35" t="s">
        <v>54</v>
      </c>
      <c r="E78" s="39" t="s">
        <v>2056</v>
      </c>
    </row>
    <row r="79" spans="1:5" ht="63.75">
      <c r="A79" s="35" t="s">
        <v>55</v>
      </c>
      <c r="E79" s="40" t="s">
        <v>2057</v>
      </c>
    </row>
    <row r="80" spans="1:5" ht="38.25">
      <c r="A80" t="s">
        <v>56</v>
      </c>
      <c r="E80" s="39" t="s">
        <v>1464</v>
      </c>
    </row>
    <row r="81" spans="1:16" ht="12.75">
      <c r="A81" t="s">
        <v>49</v>
      </c>
      <c s="34" t="s">
        <v>121</v>
      </c>
      <c s="34" t="s">
        <v>2058</v>
      </c>
      <c s="35" t="s">
        <v>5</v>
      </c>
      <c s="6" t="s">
        <v>2059</v>
      </c>
      <c s="36" t="s">
        <v>60</v>
      </c>
      <c s="37">
        <v>22.284</v>
      </c>
      <c s="36">
        <v>0</v>
      </c>
      <c s="36">
        <f>ROUND(G81*H81,6)</f>
      </c>
      <c r="L81" s="38">
        <v>0</v>
      </c>
      <c s="32">
        <f>ROUND(ROUND(L81,2)*ROUND(G81,3),2)</f>
      </c>
      <c s="36" t="s">
        <v>53</v>
      </c>
      <c>
        <f>(M81*21)/100</f>
      </c>
      <c t="s">
        <v>27</v>
      </c>
    </row>
    <row r="82" spans="1:5" ht="12.75">
      <c r="A82" s="35" t="s">
        <v>54</v>
      </c>
      <c r="E82" s="39" t="s">
        <v>2060</v>
      </c>
    </row>
    <row r="83" spans="1:5" ht="89.25">
      <c r="A83" s="35" t="s">
        <v>55</v>
      </c>
      <c r="E83" s="40" t="s">
        <v>2061</v>
      </c>
    </row>
    <row r="84" spans="1:5" ht="395.25">
      <c r="A84" t="s">
        <v>56</v>
      </c>
      <c r="E84" s="39" t="s">
        <v>1418</v>
      </c>
    </row>
    <row r="85" spans="1:16" ht="12.75">
      <c r="A85" t="s">
        <v>49</v>
      </c>
      <c s="34" t="s">
        <v>124</v>
      </c>
      <c s="34" t="s">
        <v>1428</v>
      </c>
      <c s="35" t="s">
        <v>5</v>
      </c>
      <c s="6" t="s">
        <v>1429</v>
      </c>
      <c s="36" t="s">
        <v>346</v>
      </c>
      <c s="37">
        <v>1.52</v>
      </c>
      <c s="36">
        <v>0</v>
      </c>
      <c s="36">
        <f>ROUND(G85*H85,6)</f>
      </c>
      <c r="L85" s="38">
        <v>0</v>
      </c>
      <c s="32">
        <f>ROUND(ROUND(L85,2)*ROUND(G85,3),2)</f>
      </c>
      <c s="36" t="s">
        <v>53</v>
      </c>
      <c>
        <f>(M85*21)/100</f>
      </c>
      <c t="s">
        <v>27</v>
      </c>
    </row>
    <row r="86" spans="1:5" ht="12.75">
      <c r="A86" s="35" t="s">
        <v>54</v>
      </c>
      <c r="E86" s="39" t="s">
        <v>2062</v>
      </c>
    </row>
    <row r="87" spans="1:5" ht="63.75">
      <c r="A87" s="35" t="s">
        <v>55</v>
      </c>
      <c r="E87" s="40" t="s">
        <v>2063</v>
      </c>
    </row>
    <row r="88" spans="1:5" ht="267.75">
      <c r="A88" t="s">
        <v>56</v>
      </c>
      <c r="E88" s="39" t="s">
        <v>1427</v>
      </c>
    </row>
    <row r="89" spans="1:16" ht="12.75">
      <c r="A89" t="s">
        <v>49</v>
      </c>
      <c s="34" t="s">
        <v>127</v>
      </c>
      <c s="34" t="s">
        <v>1197</v>
      </c>
      <c s="35" t="s">
        <v>5</v>
      </c>
      <c s="6" t="s">
        <v>1198</v>
      </c>
      <c s="36" t="s">
        <v>792</v>
      </c>
      <c s="37">
        <v>1</v>
      </c>
      <c s="36">
        <v>0</v>
      </c>
      <c s="36">
        <f>ROUND(G89*H89,6)</f>
      </c>
      <c r="L89" s="38">
        <v>0</v>
      </c>
      <c s="32">
        <f>ROUND(ROUND(L89,2)*ROUND(G89,3),2)</f>
      </c>
      <c s="36" t="s">
        <v>347</v>
      </c>
      <c>
        <f>(M89*21)/100</f>
      </c>
      <c t="s">
        <v>27</v>
      </c>
    </row>
    <row r="90" spans="1:5" ht="114.75">
      <c r="A90" s="35" t="s">
        <v>54</v>
      </c>
      <c r="E90" s="39" t="s">
        <v>1849</v>
      </c>
    </row>
    <row r="91" spans="1:5" ht="63.75">
      <c r="A91" s="35" t="s">
        <v>55</v>
      </c>
      <c r="E91" s="40" t="s">
        <v>2064</v>
      </c>
    </row>
    <row r="92" spans="1:5" ht="12.75">
      <c r="A92" t="s">
        <v>56</v>
      </c>
      <c r="E92" s="39" t="s">
        <v>1851</v>
      </c>
    </row>
    <row r="93" spans="1:13" ht="12.75">
      <c r="A93" t="s">
        <v>46</v>
      </c>
      <c r="C93" s="31" t="s">
        <v>64</v>
      </c>
      <c r="E93" s="33" t="s">
        <v>1202</v>
      </c>
      <c r="J93" s="32">
        <f>0</f>
      </c>
      <c s="32">
        <f>0</f>
      </c>
      <c s="32">
        <f>0+L94+L98+L102+L106</f>
      </c>
      <c s="32">
        <f>0+M94+M98+M102+M106</f>
      </c>
    </row>
    <row r="94" spans="1:16" ht="12.75">
      <c r="A94" t="s">
        <v>49</v>
      </c>
      <c s="34" t="s">
        <v>131</v>
      </c>
      <c s="34" t="s">
        <v>2065</v>
      </c>
      <c s="35" t="s">
        <v>5</v>
      </c>
      <c s="6" t="s">
        <v>2066</v>
      </c>
      <c s="36" t="s">
        <v>60</v>
      </c>
      <c s="37">
        <v>11.122</v>
      </c>
      <c s="36">
        <v>0</v>
      </c>
      <c s="36">
        <f>ROUND(G94*H94,6)</f>
      </c>
      <c r="L94" s="38">
        <v>0</v>
      </c>
      <c s="32">
        <f>ROUND(ROUND(L94,2)*ROUND(G94,3),2)</f>
      </c>
      <c s="36" t="s">
        <v>53</v>
      </c>
      <c>
        <f>(M94*21)/100</f>
      </c>
      <c t="s">
        <v>27</v>
      </c>
    </row>
    <row r="95" spans="1:5" ht="12.75">
      <c r="A95" s="35" t="s">
        <v>54</v>
      </c>
      <c r="E95" s="39" t="s">
        <v>2067</v>
      </c>
    </row>
    <row r="96" spans="1:5" ht="89.25">
      <c r="A96" s="35" t="s">
        <v>55</v>
      </c>
      <c r="E96" s="40" t="s">
        <v>2068</v>
      </c>
    </row>
    <row r="97" spans="1:5" ht="395.25">
      <c r="A97" t="s">
        <v>56</v>
      </c>
      <c r="E97" s="39" t="s">
        <v>1270</v>
      </c>
    </row>
    <row r="98" spans="1:16" ht="12.75">
      <c r="A98" t="s">
        <v>49</v>
      </c>
      <c s="34" t="s">
        <v>134</v>
      </c>
      <c s="34" t="s">
        <v>1857</v>
      </c>
      <c s="35" t="s">
        <v>5</v>
      </c>
      <c s="6" t="s">
        <v>1858</v>
      </c>
      <c s="36" t="s">
        <v>60</v>
      </c>
      <c s="37">
        <v>12.85</v>
      </c>
      <c s="36">
        <v>0</v>
      </c>
      <c s="36">
        <f>ROUND(G98*H98,6)</f>
      </c>
      <c r="L98" s="38">
        <v>0</v>
      </c>
      <c s="32">
        <f>ROUND(ROUND(L98,2)*ROUND(G98,3),2)</f>
      </c>
      <c s="36" t="s">
        <v>53</v>
      </c>
      <c>
        <f>(M98*21)/100</f>
      </c>
      <c t="s">
        <v>27</v>
      </c>
    </row>
    <row r="99" spans="1:5" ht="12.75">
      <c r="A99" s="35" t="s">
        <v>54</v>
      </c>
      <c r="E99" s="39" t="s">
        <v>2069</v>
      </c>
    </row>
    <row r="100" spans="1:5" ht="76.5">
      <c r="A100" s="35" t="s">
        <v>55</v>
      </c>
      <c r="E100" s="40" t="s">
        <v>2070</v>
      </c>
    </row>
    <row r="101" spans="1:5" ht="395.25">
      <c r="A101" t="s">
        <v>56</v>
      </c>
      <c r="E101" s="39" t="s">
        <v>1270</v>
      </c>
    </row>
    <row r="102" spans="1:16" ht="12.75">
      <c r="A102" t="s">
        <v>49</v>
      </c>
      <c s="34" t="s">
        <v>137</v>
      </c>
      <c s="34" t="s">
        <v>2071</v>
      </c>
      <c s="35" t="s">
        <v>5</v>
      </c>
      <c s="6" t="s">
        <v>2072</v>
      </c>
      <c s="36" t="s">
        <v>60</v>
      </c>
      <c s="37">
        <v>11.654</v>
      </c>
      <c s="36">
        <v>0</v>
      </c>
      <c s="36">
        <f>ROUND(G102*H102,6)</f>
      </c>
      <c r="L102" s="38">
        <v>0</v>
      </c>
      <c s="32">
        <f>ROUND(ROUND(L102,2)*ROUND(G102,3),2)</f>
      </c>
      <c s="36" t="s">
        <v>53</v>
      </c>
      <c>
        <f>(M102*21)/100</f>
      </c>
      <c t="s">
        <v>27</v>
      </c>
    </row>
    <row r="103" spans="1:5" ht="12.75">
      <c r="A103" s="35" t="s">
        <v>54</v>
      </c>
      <c r="E103" s="39" t="s">
        <v>2073</v>
      </c>
    </row>
    <row r="104" spans="1:5" ht="89.25">
      <c r="A104" s="35" t="s">
        <v>55</v>
      </c>
      <c r="E104" s="40" t="s">
        <v>2074</v>
      </c>
    </row>
    <row r="105" spans="1:5" ht="38.25">
      <c r="A105" t="s">
        <v>56</v>
      </c>
      <c r="E105" s="39" t="s">
        <v>1464</v>
      </c>
    </row>
    <row r="106" spans="1:16" ht="12.75">
      <c r="A106" t="s">
        <v>49</v>
      </c>
      <c s="34" t="s">
        <v>141</v>
      </c>
      <c s="34" t="s">
        <v>1208</v>
      </c>
      <c s="35" t="s">
        <v>5</v>
      </c>
      <c s="6" t="s">
        <v>1209</v>
      </c>
      <c s="36" t="s">
        <v>60</v>
      </c>
      <c s="37">
        <v>12.582</v>
      </c>
      <c s="36">
        <v>0</v>
      </c>
      <c s="36">
        <f>ROUND(G106*H106,6)</f>
      </c>
      <c r="L106" s="38">
        <v>0</v>
      </c>
      <c s="32">
        <f>ROUND(ROUND(L106,2)*ROUND(G106,3),2)</f>
      </c>
      <c s="36" t="s">
        <v>53</v>
      </c>
      <c>
        <f>(M106*21)/100</f>
      </c>
      <c t="s">
        <v>27</v>
      </c>
    </row>
    <row r="107" spans="1:5" ht="12.75">
      <c r="A107" s="35" t="s">
        <v>54</v>
      </c>
      <c r="E107" s="39" t="s">
        <v>2075</v>
      </c>
    </row>
    <row r="108" spans="1:5" ht="89.25">
      <c r="A108" s="35" t="s">
        <v>55</v>
      </c>
      <c r="E108" s="40" t="s">
        <v>2076</v>
      </c>
    </row>
    <row r="109" spans="1:5" ht="102">
      <c r="A109" t="s">
        <v>56</v>
      </c>
      <c r="E109" s="39" t="s">
        <v>1212</v>
      </c>
    </row>
    <row r="110" spans="1:13" ht="12.75">
      <c r="A110" t="s">
        <v>46</v>
      </c>
      <c r="C110" s="31" t="s">
        <v>78</v>
      </c>
      <c r="E110" s="33" t="s">
        <v>1048</v>
      </c>
      <c r="J110" s="32">
        <f>0</f>
      </c>
      <c s="32">
        <f>0</f>
      </c>
      <c s="32">
        <f>0+L111</f>
      </c>
      <c s="32">
        <f>0+M111</f>
      </c>
    </row>
    <row r="111" spans="1:16" ht="25.5">
      <c r="A111" t="s">
        <v>49</v>
      </c>
      <c s="34" t="s">
        <v>145</v>
      </c>
      <c s="34" t="s">
        <v>1490</v>
      </c>
      <c s="35" t="s">
        <v>5</v>
      </c>
      <c s="6" t="s">
        <v>1491</v>
      </c>
      <c s="36" t="s">
        <v>76</v>
      </c>
      <c s="37">
        <v>254.664</v>
      </c>
      <c s="36">
        <v>0</v>
      </c>
      <c s="36">
        <f>ROUND(G111*H111,6)</f>
      </c>
      <c r="L111" s="38">
        <v>0</v>
      </c>
      <c s="32">
        <f>ROUND(ROUND(L111,2)*ROUND(G111,3),2)</f>
      </c>
      <c s="36" t="s">
        <v>53</v>
      </c>
      <c>
        <f>(M111*21)/100</f>
      </c>
      <c t="s">
        <v>27</v>
      </c>
    </row>
    <row r="112" spans="1:5" ht="12.75">
      <c r="A112" s="35" t="s">
        <v>54</v>
      </c>
      <c r="E112" s="39" t="s">
        <v>2077</v>
      </c>
    </row>
    <row r="113" spans="1:5" ht="63.75">
      <c r="A113" s="35" t="s">
        <v>55</v>
      </c>
      <c r="E113" s="40" t="s">
        <v>2078</v>
      </c>
    </row>
    <row r="114" spans="1:5" ht="204">
      <c r="A114" t="s">
        <v>56</v>
      </c>
      <c r="E114" s="39" t="s">
        <v>1494</v>
      </c>
    </row>
    <row r="115" spans="1:13" ht="12.75">
      <c r="A115" t="s">
        <v>46</v>
      </c>
      <c r="C115" s="31" t="s">
        <v>87</v>
      </c>
      <c r="E115" s="33" t="s">
        <v>922</v>
      </c>
      <c r="J115" s="32">
        <f>0</f>
      </c>
      <c s="32">
        <f>0</f>
      </c>
      <c s="32">
        <f>0+L116+L120+L124+L128+L132+L136+L140+L144+L148</f>
      </c>
      <c s="32">
        <f>0+M116+M120+M124+M128+M132+M136+M140+M144+M148</f>
      </c>
    </row>
    <row r="116" spans="1:16" ht="12.75">
      <c r="A116" t="s">
        <v>49</v>
      </c>
      <c s="34" t="s">
        <v>149</v>
      </c>
      <c s="34" t="s">
        <v>2079</v>
      </c>
      <c s="35" t="s">
        <v>5</v>
      </c>
      <c s="6" t="s">
        <v>2080</v>
      </c>
      <c s="36" t="s">
        <v>67</v>
      </c>
      <c s="37">
        <v>18.2</v>
      </c>
      <c s="36">
        <v>0</v>
      </c>
      <c s="36">
        <f>ROUND(G116*H116,6)</f>
      </c>
      <c r="L116" s="38">
        <v>0</v>
      </c>
      <c s="32">
        <f>ROUND(ROUND(L116,2)*ROUND(G116,3),2)</f>
      </c>
      <c s="36" t="s">
        <v>53</v>
      </c>
      <c>
        <f>(M116*21)/100</f>
      </c>
      <c t="s">
        <v>27</v>
      </c>
    </row>
    <row r="117" spans="1:5" ht="12.75">
      <c r="A117" s="35" t="s">
        <v>54</v>
      </c>
      <c r="E117" s="39" t="s">
        <v>2081</v>
      </c>
    </row>
    <row r="118" spans="1:5" ht="63.75">
      <c r="A118" s="35" t="s">
        <v>55</v>
      </c>
      <c r="E118" s="40" t="s">
        <v>2082</v>
      </c>
    </row>
    <row r="119" spans="1:5" ht="76.5">
      <c r="A119" t="s">
        <v>56</v>
      </c>
      <c r="E119" s="39" t="s">
        <v>2083</v>
      </c>
    </row>
    <row r="120" spans="1:16" ht="12.75">
      <c r="A120" t="s">
        <v>49</v>
      </c>
      <c s="34" t="s">
        <v>153</v>
      </c>
      <c s="34" t="s">
        <v>2084</v>
      </c>
      <c s="35" t="s">
        <v>5</v>
      </c>
      <c s="6" t="s">
        <v>2085</v>
      </c>
      <c s="36" t="s">
        <v>60</v>
      </c>
      <c s="37">
        <v>0.017</v>
      </c>
      <c s="36">
        <v>0</v>
      </c>
      <c s="36">
        <f>ROUND(G120*H120,6)</f>
      </c>
      <c r="L120" s="38">
        <v>0</v>
      </c>
      <c s="32">
        <f>ROUND(ROUND(L120,2)*ROUND(G120,3),2)</f>
      </c>
      <c s="36" t="s">
        <v>53</v>
      </c>
      <c>
        <f>(M120*21)/100</f>
      </c>
      <c t="s">
        <v>27</v>
      </c>
    </row>
    <row r="121" spans="1:5" ht="12.75">
      <c r="A121" s="35" t="s">
        <v>54</v>
      </c>
      <c r="E121" s="39" t="s">
        <v>2086</v>
      </c>
    </row>
    <row r="122" spans="1:5" ht="63.75">
      <c r="A122" s="35" t="s">
        <v>55</v>
      </c>
      <c r="E122" s="40" t="s">
        <v>2087</v>
      </c>
    </row>
    <row r="123" spans="1:5" ht="25.5">
      <c r="A123" t="s">
        <v>56</v>
      </c>
      <c r="E123" s="39" t="s">
        <v>2088</v>
      </c>
    </row>
    <row r="124" spans="1:16" ht="12.75">
      <c r="A124" t="s">
        <v>49</v>
      </c>
      <c s="34" t="s">
        <v>158</v>
      </c>
      <c s="34" t="s">
        <v>2089</v>
      </c>
      <c s="35" t="s">
        <v>5</v>
      </c>
      <c s="6" t="s">
        <v>2090</v>
      </c>
      <c s="36" t="s">
        <v>60</v>
      </c>
      <c s="37">
        <v>0.069</v>
      </c>
      <c s="36">
        <v>0</v>
      </c>
      <c s="36">
        <f>ROUND(G124*H124,6)</f>
      </c>
      <c r="L124" s="38">
        <v>0</v>
      </c>
      <c s="32">
        <f>ROUND(ROUND(L124,2)*ROUND(G124,3),2)</f>
      </c>
      <c s="36" t="s">
        <v>53</v>
      </c>
      <c>
        <f>(M124*21)/100</f>
      </c>
      <c t="s">
        <v>27</v>
      </c>
    </row>
    <row r="125" spans="1:5" ht="12.75">
      <c r="A125" s="35" t="s">
        <v>54</v>
      </c>
      <c r="E125" s="39" t="s">
        <v>2091</v>
      </c>
    </row>
    <row r="126" spans="1:5" ht="63.75">
      <c r="A126" s="35" t="s">
        <v>55</v>
      </c>
      <c r="E126" s="40" t="s">
        <v>2092</v>
      </c>
    </row>
    <row r="127" spans="1:5" ht="38.25">
      <c r="A127" t="s">
        <v>56</v>
      </c>
      <c r="E127" s="39" t="s">
        <v>2093</v>
      </c>
    </row>
    <row r="128" spans="1:16" ht="12.75">
      <c r="A128" t="s">
        <v>49</v>
      </c>
      <c s="34" t="s">
        <v>161</v>
      </c>
      <c s="34" t="s">
        <v>2094</v>
      </c>
      <c s="35" t="s">
        <v>5</v>
      </c>
      <c s="6" t="s">
        <v>2095</v>
      </c>
      <c s="36" t="s">
        <v>60</v>
      </c>
      <c s="37">
        <v>27</v>
      </c>
      <c s="36">
        <v>0</v>
      </c>
      <c s="36">
        <f>ROUND(G128*H128,6)</f>
      </c>
      <c r="L128" s="38">
        <v>0</v>
      </c>
      <c s="32">
        <f>ROUND(ROUND(L128,2)*ROUND(G128,3),2)</f>
      </c>
      <c s="36" t="s">
        <v>53</v>
      </c>
      <c>
        <f>(M128*21)/100</f>
      </c>
      <c t="s">
        <v>27</v>
      </c>
    </row>
    <row r="129" spans="1:5" ht="12.75">
      <c r="A129" s="35" t="s">
        <v>54</v>
      </c>
      <c r="E129" s="39" t="s">
        <v>2096</v>
      </c>
    </row>
    <row r="130" spans="1:5" ht="63.75">
      <c r="A130" s="35" t="s">
        <v>55</v>
      </c>
      <c r="E130" s="40" t="s">
        <v>2097</v>
      </c>
    </row>
    <row r="131" spans="1:5" ht="102">
      <c r="A131" t="s">
        <v>56</v>
      </c>
      <c r="E131" s="39" t="s">
        <v>1282</v>
      </c>
    </row>
    <row r="132" spans="1:16" ht="12.75">
      <c r="A132" t="s">
        <v>49</v>
      </c>
      <c s="34" t="s">
        <v>164</v>
      </c>
      <c s="34" t="s">
        <v>1951</v>
      </c>
      <c s="35" t="s">
        <v>5</v>
      </c>
      <c s="6" t="s">
        <v>1952</v>
      </c>
      <c s="36" t="s">
        <v>60</v>
      </c>
      <c s="37">
        <v>71.964</v>
      </c>
      <c s="36">
        <v>0</v>
      </c>
      <c s="36">
        <f>ROUND(G132*H132,6)</f>
      </c>
      <c r="L132" s="38">
        <v>0</v>
      </c>
      <c s="32">
        <f>ROUND(ROUND(L132,2)*ROUND(G132,3),2)</f>
      </c>
      <c s="36" t="s">
        <v>53</v>
      </c>
      <c>
        <f>(M132*21)/100</f>
      </c>
      <c t="s">
        <v>27</v>
      </c>
    </row>
    <row r="133" spans="1:5" ht="12.75">
      <c r="A133" s="35" t="s">
        <v>54</v>
      </c>
      <c r="E133" s="39" t="s">
        <v>2098</v>
      </c>
    </row>
    <row r="134" spans="1:5" ht="89.25">
      <c r="A134" s="35" t="s">
        <v>55</v>
      </c>
      <c r="E134" s="40" t="s">
        <v>2099</v>
      </c>
    </row>
    <row r="135" spans="1:5" ht="102">
      <c r="A135" t="s">
        <v>56</v>
      </c>
      <c r="E135" s="39" t="s">
        <v>1282</v>
      </c>
    </row>
    <row r="136" spans="1:16" ht="12.75">
      <c r="A136" t="s">
        <v>49</v>
      </c>
      <c s="34" t="s">
        <v>167</v>
      </c>
      <c s="34" t="s">
        <v>2100</v>
      </c>
      <c s="35" t="s">
        <v>5</v>
      </c>
      <c s="6" t="s">
        <v>2101</v>
      </c>
      <c s="36" t="s">
        <v>67</v>
      </c>
      <c s="37">
        <v>15.1</v>
      </c>
      <c s="36">
        <v>0</v>
      </c>
      <c s="36">
        <f>ROUND(G136*H136,6)</f>
      </c>
      <c r="L136" s="38">
        <v>0</v>
      </c>
      <c s="32">
        <f>ROUND(ROUND(L136,2)*ROUND(G136,3),2)</f>
      </c>
      <c s="36" t="s">
        <v>53</v>
      </c>
      <c>
        <f>(M136*21)/100</f>
      </c>
      <c t="s">
        <v>27</v>
      </c>
    </row>
    <row r="137" spans="1:5" ht="12.75">
      <c r="A137" s="35" t="s">
        <v>54</v>
      </c>
      <c r="E137" s="39" t="s">
        <v>2102</v>
      </c>
    </row>
    <row r="138" spans="1:5" ht="63.75">
      <c r="A138" s="35" t="s">
        <v>55</v>
      </c>
      <c r="E138" s="40" t="s">
        <v>2103</v>
      </c>
    </row>
    <row r="139" spans="1:5" ht="114.75">
      <c r="A139" t="s">
        <v>56</v>
      </c>
      <c r="E139" s="39" t="s">
        <v>2104</v>
      </c>
    </row>
    <row r="140" spans="1:16" ht="12.75">
      <c r="A140" t="s">
        <v>49</v>
      </c>
      <c s="34" t="s">
        <v>171</v>
      </c>
      <c s="34" t="s">
        <v>2105</v>
      </c>
      <c s="35" t="s">
        <v>5</v>
      </c>
      <c s="6" t="s">
        <v>2106</v>
      </c>
      <c s="36" t="s">
        <v>67</v>
      </c>
      <c s="37">
        <v>30.52</v>
      </c>
      <c s="36">
        <v>0</v>
      </c>
      <c s="36">
        <f>ROUND(G140*H140,6)</f>
      </c>
      <c r="L140" s="38">
        <v>0</v>
      </c>
      <c s="32">
        <f>ROUND(ROUND(L140,2)*ROUND(G140,3),2)</f>
      </c>
      <c s="36" t="s">
        <v>53</v>
      </c>
      <c>
        <f>(M140*21)/100</f>
      </c>
      <c t="s">
        <v>27</v>
      </c>
    </row>
    <row r="141" spans="1:5" ht="12.75">
      <c r="A141" s="35" t="s">
        <v>54</v>
      </c>
      <c r="E141" s="39" t="s">
        <v>2107</v>
      </c>
    </row>
    <row r="142" spans="1:5" ht="63.75">
      <c r="A142" s="35" t="s">
        <v>55</v>
      </c>
      <c r="E142" s="40" t="s">
        <v>2108</v>
      </c>
    </row>
    <row r="143" spans="1:5" ht="89.25">
      <c r="A143" t="s">
        <v>56</v>
      </c>
      <c r="E143" s="39" t="s">
        <v>2109</v>
      </c>
    </row>
    <row r="144" spans="1:16" ht="12.75">
      <c r="A144" t="s">
        <v>49</v>
      </c>
      <c s="34" t="s">
        <v>175</v>
      </c>
      <c s="34" t="s">
        <v>2110</v>
      </c>
      <c s="35" t="s">
        <v>5</v>
      </c>
      <c s="6" t="s">
        <v>2111</v>
      </c>
      <c s="36" t="s">
        <v>76</v>
      </c>
      <c s="37">
        <v>62.995</v>
      </c>
      <c s="36">
        <v>0</v>
      </c>
      <c s="36">
        <f>ROUND(G144*H144,6)</f>
      </c>
      <c r="L144" s="38">
        <v>0</v>
      </c>
      <c s="32">
        <f>ROUND(ROUND(L144,2)*ROUND(G144,3),2)</f>
      </c>
      <c s="36" t="s">
        <v>53</v>
      </c>
      <c>
        <f>(M144*21)/100</f>
      </c>
      <c t="s">
        <v>27</v>
      </c>
    </row>
    <row r="145" spans="1:5" ht="12.75">
      <c r="A145" s="35" t="s">
        <v>54</v>
      </c>
      <c r="E145" s="39" t="s">
        <v>2112</v>
      </c>
    </row>
    <row r="146" spans="1:5" ht="63.75">
      <c r="A146" s="35" t="s">
        <v>55</v>
      </c>
      <c r="E146" s="40" t="s">
        <v>2113</v>
      </c>
    </row>
    <row r="147" spans="1:5" ht="89.25">
      <c r="A147" t="s">
        <v>56</v>
      </c>
      <c r="E147" s="39" t="s">
        <v>2109</v>
      </c>
    </row>
    <row r="148" spans="1:16" ht="12.75">
      <c r="A148" t="s">
        <v>49</v>
      </c>
      <c s="34" t="s">
        <v>179</v>
      </c>
      <c s="34" t="s">
        <v>2114</v>
      </c>
      <c s="35" t="s">
        <v>5</v>
      </c>
      <c s="6" t="s">
        <v>2115</v>
      </c>
      <c s="36" t="s">
        <v>469</v>
      </c>
      <c s="37">
        <v>2</v>
      </c>
      <c s="36">
        <v>0</v>
      </c>
      <c s="36">
        <f>ROUND(G148*H148,6)</f>
      </c>
      <c r="L148" s="38">
        <v>0</v>
      </c>
      <c s="32">
        <f>ROUND(ROUND(L148,2)*ROUND(G148,3),2)</f>
      </c>
      <c s="36" t="s">
        <v>347</v>
      </c>
      <c>
        <f>(M148*21)/100</f>
      </c>
      <c t="s">
        <v>27</v>
      </c>
    </row>
    <row r="149" spans="1:5" ht="12.75">
      <c r="A149" s="35" t="s">
        <v>54</v>
      </c>
      <c r="E149" s="39" t="s">
        <v>2116</v>
      </c>
    </row>
    <row r="150" spans="1:5" ht="63.75">
      <c r="A150" s="35" t="s">
        <v>55</v>
      </c>
      <c r="E150" s="40" t="s">
        <v>2117</v>
      </c>
    </row>
    <row r="151" spans="1:5" ht="395.25">
      <c r="A151" t="s">
        <v>56</v>
      </c>
      <c r="E151" s="39" t="s">
        <v>1270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1795</v>
      </c>
      <c s="41">
        <f>Rekapitulace!C36</f>
      </c>
      <c s="20" t="s">
        <v>0</v>
      </c>
      <c t="s">
        <v>23</v>
      </c>
      <c t="s">
        <v>27</v>
      </c>
    </row>
    <row r="4" spans="1:16" ht="32" customHeight="1">
      <c r="A4" s="24" t="s">
        <v>20</v>
      </c>
      <c s="25" t="s">
        <v>28</v>
      </c>
      <c s="27" t="s">
        <v>1795</v>
      </c>
      <c r="E4" s="26" t="s">
        <v>1796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2120</v>
      </c>
      <c r="E8" s="30" t="s">
        <v>2119</v>
      </c>
      <c r="J8" s="29">
        <f>0+J9+J14+J35+J72+J89+J106+J111</f>
      </c>
      <c s="29">
        <f>0+K9+K14+K35+K72+K89+K106+K111</f>
      </c>
      <c s="29">
        <f>0+L9+L14+L35+L72+L89+L106+L111</f>
      </c>
      <c s="29">
        <f>0+M9+M14+M35+M72+M89+M106+M111</f>
      </c>
    </row>
    <row r="9" spans="1:13" ht="12.75">
      <c r="A9" t="s">
        <v>46</v>
      </c>
      <c r="C9" s="31" t="s">
        <v>965</v>
      </c>
      <c r="E9" s="33" t="s">
        <v>966</v>
      </c>
      <c r="J9" s="32">
        <f>0</f>
      </c>
      <c s="32">
        <f>0</f>
      </c>
      <c s="32">
        <f>0+L10</f>
      </c>
      <c s="32">
        <f>0+M10</f>
      </c>
    </row>
    <row r="10" spans="1:16" ht="12.75">
      <c r="A10" t="s">
        <v>49</v>
      </c>
      <c s="34" t="s">
        <v>4</v>
      </c>
      <c s="34" t="s">
        <v>971</v>
      </c>
      <c s="35" t="s">
        <v>5</v>
      </c>
      <c s="6" t="s">
        <v>1286</v>
      </c>
      <c s="36" t="s">
        <v>792</v>
      </c>
      <c s="37">
        <v>1</v>
      </c>
      <c s="36">
        <v>0</v>
      </c>
      <c s="36">
        <f>ROUND(G10*H10,6)</f>
      </c>
      <c r="L10" s="38">
        <v>0</v>
      </c>
      <c s="32">
        <f>ROUND(ROUND(L10,2)*ROUND(G10,3),2)</f>
      </c>
      <c s="36" t="s">
        <v>347</v>
      </c>
      <c>
        <f>(M10*21)/100</f>
      </c>
      <c t="s">
        <v>27</v>
      </c>
    </row>
    <row r="11" spans="1:5" ht="12.75">
      <c r="A11" s="35" t="s">
        <v>54</v>
      </c>
      <c r="E11" s="39" t="s">
        <v>1801</v>
      </c>
    </row>
    <row r="12" spans="1:5" ht="51">
      <c r="A12" s="35" t="s">
        <v>55</v>
      </c>
      <c r="E12" s="40" t="s">
        <v>970</v>
      </c>
    </row>
    <row r="13" spans="1:5" ht="12.75">
      <c r="A13" t="s">
        <v>56</v>
      </c>
      <c r="E13" s="39" t="s">
        <v>57</v>
      </c>
    </row>
    <row r="14" spans="1:13" ht="12.75">
      <c r="A14" t="s">
        <v>46</v>
      </c>
      <c r="C14" s="31" t="s">
        <v>909</v>
      </c>
      <c r="E14" s="33" t="s">
        <v>910</v>
      </c>
      <c r="J14" s="32">
        <f>0</f>
      </c>
      <c s="32">
        <f>0</f>
      </c>
      <c s="32">
        <f>0+L15+L19+L23+L27+L31</f>
      </c>
      <c s="32">
        <f>0+M15+M19+M23+M27+M31</f>
      </c>
    </row>
    <row r="15" spans="1:16" ht="38.25">
      <c r="A15" t="s">
        <v>49</v>
      </c>
      <c s="34" t="s">
        <v>27</v>
      </c>
      <c s="34" t="s">
        <v>911</v>
      </c>
      <c s="35" t="s">
        <v>912</v>
      </c>
      <c s="6" t="s">
        <v>913</v>
      </c>
      <c s="36" t="s">
        <v>346</v>
      </c>
      <c s="37">
        <v>433.593</v>
      </c>
      <c s="36">
        <v>0</v>
      </c>
      <c s="36">
        <f>ROUND(G15*H15,6)</f>
      </c>
      <c r="L15" s="38">
        <v>0</v>
      </c>
      <c s="32">
        <f>ROUND(ROUND(L15,2)*ROUND(G15,3),2)</f>
      </c>
      <c s="36" t="s">
        <v>347</v>
      </c>
      <c>
        <f>(M15*21)/100</f>
      </c>
      <c t="s">
        <v>27</v>
      </c>
    </row>
    <row r="16" spans="1:5" ht="25.5">
      <c r="A16" s="35" t="s">
        <v>54</v>
      </c>
      <c r="E16" s="39" t="s">
        <v>348</v>
      </c>
    </row>
    <row r="17" spans="1:5" ht="89.25">
      <c r="A17" s="35" t="s">
        <v>55</v>
      </c>
      <c r="E17" s="40" t="s">
        <v>2121</v>
      </c>
    </row>
    <row r="18" spans="1:5" ht="140.25">
      <c r="A18" t="s">
        <v>56</v>
      </c>
      <c r="E18" s="39" t="s">
        <v>349</v>
      </c>
    </row>
    <row r="19" spans="1:16" ht="38.25">
      <c r="A19" t="s">
        <v>49</v>
      </c>
      <c s="34" t="s">
        <v>26</v>
      </c>
      <c s="34" t="s">
        <v>351</v>
      </c>
      <c s="35" t="s">
        <v>352</v>
      </c>
      <c s="6" t="s">
        <v>353</v>
      </c>
      <c s="36" t="s">
        <v>346</v>
      </c>
      <c s="37">
        <v>251.383</v>
      </c>
      <c s="36">
        <v>0</v>
      </c>
      <c s="36">
        <f>ROUND(G19*H19,6)</f>
      </c>
      <c r="L19" s="38">
        <v>0</v>
      </c>
      <c s="32">
        <f>ROUND(ROUND(L19,2)*ROUND(G19,3),2)</f>
      </c>
      <c s="36" t="s">
        <v>347</v>
      </c>
      <c>
        <f>(M19*21)/100</f>
      </c>
      <c t="s">
        <v>27</v>
      </c>
    </row>
    <row r="20" spans="1:5" ht="25.5">
      <c r="A20" s="35" t="s">
        <v>54</v>
      </c>
      <c r="E20" s="39" t="s">
        <v>348</v>
      </c>
    </row>
    <row r="21" spans="1:5" ht="76.5">
      <c r="A21" s="35" t="s">
        <v>55</v>
      </c>
      <c r="E21" s="40" t="s">
        <v>2122</v>
      </c>
    </row>
    <row r="22" spans="1:5" ht="140.25">
      <c r="A22" t="s">
        <v>56</v>
      </c>
      <c r="E22" s="39" t="s">
        <v>349</v>
      </c>
    </row>
    <row r="23" spans="1:16" ht="38.25">
      <c r="A23" t="s">
        <v>49</v>
      </c>
      <c s="34" t="s">
        <v>64</v>
      </c>
      <c s="34" t="s">
        <v>2009</v>
      </c>
      <c s="35" t="s">
        <v>2010</v>
      </c>
      <c s="6" t="s">
        <v>2011</v>
      </c>
      <c s="36" t="s">
        <v>346</v>
      </c>
      <c s="37">
        <v>0.5</v>
      </c>
      <c s="36">
        <v>0</v>
      </c>
      <c s="36">
        <f>ROUND(G23*H23,6)</f>
      </c>
      <c r="L23" s="38">
        <v>0</v>
      </c>
      <c s="32">
        <f>ROUND(ROUND(L23,2)*ROUND(G23,3),2)</f>
      </c>
      <c s="36" t="s">
        <v>347</v>
      </c>
      <c>
        <f>(M23*21)/100</f>
      </c>
      <c t="s">
        <v>27</v>
      </c>
    </row>
    <row r="24" spans="1:5" ht="25.5">
      <c r="A24" s="35" t="s">
        <v>54</v>
      </c>
      <c r="E24" s="39" t="s">
        <v>348</v>
      </c>
    </row>
    <row r="25" spans="1:5" ht="51">
      <c r="A25" s="35" t="s">
        <v>55</v>
      </c>
      <c r="E25" s="40" t="s">
        <v>1959</v>
      </c>
    </row>
    <row r="26" spans="1:5" ht="140.25">
      <c r="A26" t="s">
        <v>56</v>
      </c>
      <c r="E26" s="39" t="s">
        <v>349</v>
      </c>
    </row>
    <row r="27" spans="1:16" ht="25.5">
      <c r="A27" t="s">
        <v>49</v>
      </c>
      <c s="34" t="s">
        <v>69</v>
      </c>
      <c s="34" t="s">
        <v>2013</v>
      </c>
      <c s="35" t="s">
        <v>2014</v>
      </c>
      <c s="6" t="s">
        <v>2015</v>
      </c>
      <c s="36" t="s">
        <v>346</v>
      </c>
      <c s="37">
        <v>312.098</v>
      </c>
      <c s="36">
        <v>0</v>
      </c>
      <c s="36">
        <f>ROUND(G27*H27,6)</f>
      </c>
      <c r="L27" s="38">
        <v>0</v>
      </c>
      <c s="32">
        <f>ROUND(ROUND(L27,2)*ROUND(G27,3),2)</f>
      </c>
      <c s="36" t="s">
        <v>347</v>
      </c>
      <c>
        <f>(M27*21)/100</f>
      </c>
      <c t="s">
        <v>27</v>
      </c>
    </row>
    <row r="28" spans="1:5" ht="25.5">
      <c r="A28" s="35" t="s">
        <v>54</v>
      </c>
      <c r="E28" s="39" t="s">
        <v>348</v>
      </c>
    </row>
    <row r="29" spans="1:5" ht="51">
      <c r="A29" s="35" t="s">
        <v>55</v>
      </c>
      <c r="E29" s="40" t="s">
        <v>2123</v>
      </c>
    </row>
    <row r="30" spans="1:5" ht="140.25">
      <c r="A30" t="s">
        <v>56</v>
      </c>
      <c r="E30" s="39" t="s">
        <v>349</v>
      </c>
    </row>
    <row r="31" spans="1:16" ht="25.5">
      <c r="A31" t="s">
        <v>49</v>
      </c>
      <c s="34" t="s">
        <v>73</v>
      </c>
      <c s="34" t="s">
        <v>2017</v>
      </c>
      <c s="35" t="s">
        <v>2018</v>
      </c>
      <c s="6" t="s">
        <v>2019</v>
      </c>
      <c s="36" t="s">
        <v>346</v>
      </c>
      <c s="37">
        <v>0.567</v>
      </c>
      <c s="36">
        <v>0</v>
      </c>
      <c s="36">
        <f>ROUND(G31*H31,6)</f>
      </c>
      <c r="L31" s="38">
        <v>0</v>
      </c>
      <c s="32">
        <f>ROUND(ROUND(L31,2)*ROUND(G31,3),2)</f>
      </c>
      <c s="36" t="s">
        <v>347</v>
      </c>
      <c>
        <f>(M31*21)/100</f>
      </c>
      <c t="s">
        <v>27</v>
      </c>
    </row>
    <row r="32" spans="1:5" ht="25.5">
      <c r="A32" s="35" t="s">
        <v>54</v>
      </c>
      <c r="E32" s="39" t="s">
        <v>348</v>
      </c>
    </row>
    <row r="33" spans="1:5" ht="51">
      <c r="A33" s="35" t="s">
        <v>55</v>
      </c>
      <c r="E33" s="40" t="s">
        <v>2124</v>
      </c>
    </row>
    <row r="34" spans="1:5" ht="140.25">
      <c r="A34" t="s">
        <v>56</v>
      </c>
      <c r="E34" s="39" t="s">
        <v>349</v>
      </c>
    </row>
    <row r="35" spans="1:13" ht="12.75">
      <c r="A35" t="s">
        <v>46</v>
      </c>
      <c r="C35" s="31" t="s">
        <v>4</v>
      </c>
      <c r="E35" s="33" t="s">
        <v>1114</v>
      </c>
      <c r="J35" s="32">
        <f>0</f>
      </c>
      <c s="32">
        <f>0</f>
      </c>
      <c s="32">
        <f>0+L36+L40+L44+L48+L52+L56+L60+L64+L68</f>
      </c>
      <c s="32">
        <f>0+M36+M40+M44+M48+M52+M56+M60+M64+M68</f>
      </c>
    </row>
    <row r="36" spans="1:16" ht="12.75">
      <c r="A36" t="s">
        <v>49</v>
      </c>
      <c s="34" t="s">
        <v>78</v>
      </c>
      <c s="34" t="s">
        <v>2022</v>
      </c>
      <c s="35" t="s">
        <v>5</v>
      </c>
      <c s="6" t="s">
        <v>2023</v>
      </c>
      <c s="36" t="s">
        <v>60</v>
      </c>
      <c s="37">
        <v>14.687</v>
      </c>
      <c s="36">
        <v>0</v>
      </c>
      <c s="36">
        <f>ROUND(G36*H36,6)</f>
      </c>
      <c r="L36" s="38">
        <v>0</v>
      </c>
      <c s="32">
        <f>ROUND(ROUND(L36,2)*ROUND(G36,3),2)</f>
      </c>
      <c s="36" t="s">
        <v>53</v>
      </c>
      <c>
        <f>(M36*21)/100</f>
      </c>
      <c t="s">
        <v>27</v>
      </c>
    </row>
    <row r="37" spans="1:5" ht="12.75">
      <c r="A37" s="35" t="s">
        <v>54</v>
      </c>
      <c r="E37" s="39" t="s">
        <v>2024</v>
      </c>
    </row>
    <row r="38" spans="1:5" ht="63.75">
      <c r="A38" s="35" t="s">
        <v>55</v>
      </c>
      <c r="E38" s="40" t="s">
        <v>2125</v>
      </c>
    </row>
    <row r="39" spans="1:5" ht="89.25">
      <c r="A39" t="s">
        <v>56</v>
      </c>
      <c r="E39" s="39" t="s">
        <v>2026</v>
      </c>
    </row>
    <row r="40" spans="1:16" ht="12.75">
      <c r="A40" t="s">
        <v>49</v>
      </c>
      <c s="34" t="s">
        <v>83</v>
      </c>
      <c s="34" t="s">
        <v>2027</v>
      </c>
      <c s="35" t="s">
        <v>5</v>
      </c>
      <c s="6" t="s">
        <v>2028</v>
      </c>
      <c s="36" t="s">
        <v>60</v>
      </c>
      <c s="37">
        <v>16.442</v>
      </c>
      <c s="36">
        <v>0</v>
      </c>
      <c s="36">
        <f>ROUND(G40*H40,6)</f>
      </c>
      <c r="L40" s="38">
        <v>0</v>
      </c>
      <c s="32">
        <f>ROUND(ROUND(L40,2)*ROUND(G40,3),2)</f>
      </c>
      <c s="36" t="s">
        <v>53</v>
      </c>
      <c>
        <f>(M40*21)/100</f>
      </c>
      <c t="s">
        <v>27</v>
      </c>
    </row>
    <row r="41" spans="1:5" ht="12.75">
      <c r="A41" s="35" t="s">
        <v>54</v>
      </c>
      <c r="E41" s="39" t="s">
        <v>2029</v>
      </c>
    </row>
    <row r="42" spans="1:5" ht="89.25">
      <c r="A42" s="35" t="s">
        <v>55</v>
      </c>
      <c r="E42" s="40" t="s">
        <v>2126</v>
      </c>
    </row>
    <row r="43" spans="1:5" ht="25.5">
      <c r="A43" t="s">
        <v>56</v>
      </c>
      <c r="E43" s="39" t="s">
        <v>1326</v>
      </c>
    </row>
    <row r="44" spans="1:16" ht="12.75">
      <c r="A44" t="s">
        <v>49</v>
      </c>
      <c s="34" t="s">
        <v>87</v>
      </c>
      <c s="34" t="s">
        <v>1124</v>
      </c>
      <c s="35" t="s">
        <v>5</v>
      </c>
      <c s="6" t="s">
        <v>1125</v>
      </c>
      <c s="36" t="s">
        <v>60</v>
      </c>
      <c s="37">
        <v>8.218</v>
      </c>
      <c s="36">
        <v>0</v>
      </c>
      <c s="36">
        <f>ROUND(G44*H44,6)</f>
      </c>
      <c r="L44" s="38">
        <v>0</v>
      </c>
      <c s="32">
        <f>ROUND(ROUND(L44,2)*ROUND(G44,3),2)</f>
      </c>
      <c s="36" t="s">
        <v>53</v>
      </c>
      <c>
        <f>(M44*21)/100</f>
      </c>
      <c t="s">
        <v>27</v>
      </c>
    </row>
    <row r="45" spans="1:5" ht="12.75">
      <c r="A45" s="35" t="s">
        <v>54</v>
      </c>
      <c r="E45" s="39" t="s">
        <v>2031</v>
      </c>
    </row>
    <row r="46" spans="1:5" ht="76.5">
      <c r="A46" s="35" t="s">
        <v>55</v>
      </c>
      <c r="E46" s="40" t="s">
        <v>2127</v>
      </c>
    </row>
    <row r="47" spans="1:5" ht="382.5">
      <c r="A47" t="s">
        <v>56</v>
      </c>
      <c r="E47" s="39" t="s">
        <v>1128</v>
      </c>
    </row>
    <row r="48" spans="1:16" ht="12.75">
      <c r="A48" t="s">
        <v>49</v>
      </c>
      <c s="34" t="s">
        <v>91</v>
      </c>
      <c s="34" t="s">
        <v>1138</v>
      </c>
      <c s="35" t="s">
        <v>5</v>
      </c>
      <c s="6" t="s">
        <v>1139</v>
      </c>
      <c s="36" t="s">
        <v>60</v>
      </c>
      <c s="37">
        <v>190.031</v>
      </c>
      <c s="36">
        <v>0</v>
      </c>
      <c s="36">
        <f>ROUND(G48*H48,6)</f>
      </c>
      <c r="L48" s="38">
        <v>0</v>
      </c>
      <c s="32">
        <f>ROUND(ROUND(L48,2)*ROUND(G48,3),2)</f>
      </c>
      <c s="36" t="s">
        <v>53</v>
      </c>
      <c>
        <f>(M48*21)/100</f>
      </c>
      <c t="s">
        <v>27</v>
      </c>
    </row>
    <row r="49" spans="1:5" ht="25.5">
      <c r="A49" s="35" t="s">
        <v>54</v>
      </c>
      <c r="E49" s="39" t="s">
        <v>2128</v>
      </c>
    </row>
    <row r="50" spans="1:5" ht="76.5">
      <c r="A50" s="35" t="s">
        <v>55</v>
      </c>
      <c r="E50" s="40" t="s">
        <v>2129</v>
      </c>
    </row>
    <row r="51" spans="1:5" ht="344.25">
      <c r="A51" t="s">
        <v>56</v>
      </c>
      <c r="E51" s="39" t="s">
        <v>1142</v>
      </c>
    </row>
    <row r="52" spans="1:16" ht="12.75">
      <c r="A52" t="s">
        <v>49</v>
      </c>
      <c s="34" t="s">
        <v>94</v>
      </c>
      <c s="34" t="s">
        <v>2035</v>
      </c>
      <c s="35" t="s">
        <v>5</v>
      </c>
      <c s="6" t="s">
        <v>2036</v>
      </c>
      <c s="36" t="s">
        <v>60</v>
      </c>
      <c s="37">
        <v>184.549</v>
      </c>
      <c s="36">
        <v>0</v>
      </c>
      <c s="36">
        <f>ROUND(G52*H52,6)</f>
      </c>
      <c r="L52" s="38">
        <v>0</v>
      </c>
      <c s="32">
        <f>ROUND(ROUND(L52,2)*ROUND(G52,3),2)</f>
      </c>
      <c s="36" t="s">
        <v>53</v>
      </c>
      <c>
        <f>(M52*21)/100</f>
      </c>
      <c t="s">
        <v>27</v>
      </c>
    </row>
    <row r="53" spans="1:5" ht="12.75">
      <c r="A53" s="35" t="s">
        <v>54</v>
      </c>
      <c r="E53" s="39" t="s">
        <v>2037</v>
      </c>
    </row>
    <row r="54" spans="1:5" ht="63.75">
      <c r="A54" s="35" t="s">
        <v>55</v>
      </c>
      <c r="E54" s="40" t="s">
        <v>2130</v>
      </c>
    </row>
    <row r="55" spans="1:5" ht="242.25">
      <c r="A55" t="s">
        <v>56</v>
      </c>
      <c r="E55" s="39" t="s">
        <v>2039</v>
      </c>
    </row>
    <row r="56" spans="1:16" ht="12.75">
      <c r="A56" t="s">
        <v>49</v>
      </c>
      <c s="34" t="s">
        <v>98</v>
      </c>
      <c s="34" t="s">
        <v>2040</v>
      </c>
      <c s="35" t="s">
        <v>5</v>
      </c>
      <c s="6" t="s">
        <v>2041</v>
      </c>
      <c s="36" t="s">
        <v>60</v>
      </c>
      <c s="37">
        <v>8.218</v>
      </c>
      <c s="36">
        <v>0</v>
      </c>
      <c s="36">
        <f>ROUND(G56*H56,6)</f>
      </c>
      <c r="L56" s="38">
        <v>0</v>
      </c>
      <c s="32">
        <f>ROUND(ROUND(L56,2)*ROUND(G56,3),2)</f>
      </c>
      <c s="36" t="s">
        <v>53</v>
      </c>
      <c>
        <f>(M56*21)/100</f>
      </c>
      <c t="s">
        <v>27</v>
      </c>
    </row>
    <row r="57" spans="1:5" ht="12.75">
      <c r="A57" s="35" t="s">
        <v>54</v>
      </c>
      <c r="E57" s="39" t="s">
        <v>2131</v>
      </c>
    </row>
    <row r="58" spans="1:5" ht="76.5">
      <c r="A58" s="35" t="s">
        <v>55</v>
      </c>
      <c r="E58" s="40" t="s">
        <v>2132</v>
      </c>
    </row>
    <row r="59" spans="1:5" ht="267.75">
      <c r="A59" t="s">
        <v>56</v>
      </c>
      <c r="E59" s="39" t="s">
        <v>1410</v>
      </c>
    </row>
    <row r="60" spans="1:16" ht="12.75">
      <c r="A60" t="s">
        <v>49</v>
      </c>
      <c s="34" t="s">
        <v>102</v>
      </c>
      <c s="34" t="s">
        <v>2044</v>
      </c>
      <c s="35" t="s">
        <v>5</v>
      </c>
      <c s="6" t="s">
        <v>2045</v>
      </c>
      <c s="36" t="s">
        <v>76</v>
      </c>
      <c s="37">
        <v>3.527</v>
      </c>
      <c s="36">
        <v>0</v>
      </c>
      <c s="36">
        <f>ROUND(G60*H60,6)</f>
      </c>
      <c r="L60" s="38">
        <v>0</v>
      </c>
      <c s="32">
        <f>ROUND(ROUND(L60,2)*ROUND(G60,3),2)</f>
      </c>
      <c s="36" t="s">
        <v>53</v>
      </c>
      <c>
        <f>(M60*21)/100</f>
      </c>
      <c t="s">
        <v>27</v>
      </c>
    </row>
    <row r="61" spans="1:5" ht="12.75">
      <c r="A61" s="35" t="s">
        <v>54</v>
      </c>
      <c r="E61" s="39" t="s">
        <v>2046</v>
      </c>
    </row>
    <row r="62" spans="1:5" ht="63.75">
      <c r="A62" s="35" t="s">
        <v>55</v>
      </c>
      <c r="E62" s="40" t="s">
        <v>2133</v>
      </c>
    </row>
    <row r="63" spans="1:5" ht="38.25">
      <c r="A63" t="s">
        <v>56</v>
      </c>
      <c r="E63" s="39" t="s">
        <v>2048</v>
      </c>
    </row>
    <row r="64" spans="1:16" ht="12.75">
      <c r="A64" t="s">
        <v>49</v>
      </c>
      <c s="34" t="s">
        <v>106</v>
      </c>
      <c s="34" t="s">
        <v>1397</v>
      </c>
      <c s="35" t="s">
        <v>5</v>
      </c>
      <c s="6" t="s">
        <v>1398</v>
      </c>
      <c s="36" t="s">
        <v>76</v>
      </c>
      <c s="37">
        <v>23.513</v>
      </c>
      <c s="36">
        <v>0</v>
      </c>
      <c s="36">
        <f>ROUND(G64*H64,6)</f>
      </c>
      <c r="L64" s="38">
        <v>0</v>
      </c>
      <c s="32">
        <f>ROUND(ROUND(L64,2)*ROUND(G64,3),2)</f>
      </c>
      <c s="36" t="s">
        <v>53</v>
      </c>
      <c>
        <f>(M64*21)/100</f>
      </c>
      <c t="s">
        <v>27</v>
      </c>
    </row>
    <row r="65" spans="1:5" ht="12.75">
      <c r="A65" s="35" t="s">
        <v>54</v>
      </c>
      <c r="E65" s="39" t="s">
        <v>2134</v>
      </c>
    </row>
    <row r="66" spans="1:5" ht="63.75">
      <c r="A66" s="35" t="s">
        <v>55</v>
      </c>
      <c r="E66" s="40" t="s">
        <v>2135</v>
      </c>
    </row>
    <row r="67" spans="1:5" ht="38.25">
      <c r="A67" t="s">
        <v>56</v>
      </c>
      <c r="E67" s="39" t="s">
        <v>1401</v>
      </c>
    </row>
    <row r="68" spans="1:16" ht="12.75">
      <c r="A68" t="s">
        <v>49</v>
      </c>
      <c s="34" t="s">
        <v>110</v>
      </c>
      <c s="34" t="s">
        <v>2051</v>
      </c>
      <c s="35" t="s">
        <v>5</v>
      </c>
      <c s="6" t="s">
        <v>1121</v>
      </c>
      <c s="36" t="s">
        <v>792</v>
      </c>
      <c s="37">
        <v>1</v>
      </c>
      <c s="36">
        <v>0</v>
      </c>
      <c s="36">
        <f>ROUND(G68*H68,6)</f>
      </c>
      <c r="L68" s="38">
        <v>0</v>
      </c>
      <c s="32">
        <f>ROUND(ROUND(L68,2)*ROUND(G68,3),2)</f>
      </c>
      <c s="36" t="s">
        <v>347</v>
      </c>
      <c>
        <f>(M68*21)/100</f>
      </c>
      <c t="s">
        <v>27</v>
      </c>
    </row>
    <row r="69" spans="1:5" ht="12.75">
      <c r="A69" s="35" t="s">
        <v>54</v>
      </c>
      <c r="E69" s="39" t="s">
        <v>2052</v>
      </c>
    </row>
    <row r="70" spans="1:5" ht="63.75">
      <c r="A70" s="35" t="s">
        <v>55</v>
      </c>
      <c r="E70" s="40" t="s">
        <v>2053</v>
      </c>
    </row>
    <row r="71" spans="1:5" ht="38.25">
      <c r="A71" t="s">
        <v>56</v>
      </c>
      <c r="E71" s="39" t="s">
        <v>1123</v>
      </c>
    </row>
    <row r="72" spans="1:13" ht="12.75">
      <c r="A72" t="s">
        <v>46</v>
      </c>
      <c r="C72" s="31" t="s">
        <v>27</v>
      </c>
      <c r="E72" s="33" t="s">
        <v>1155</v>
      </c>
      <c r="J72" s="32">
        <f>0</f>
      </c>
      <c s="32">
        <f>0</f>
      </c>
      <c s="32">
        <f>0+L73+L77+L81+L85</f>
      </c>
      <c s="32">
        <f>0+M73+M77+M81+M85</f>
      </c>
    </row>
    <row r="73" spans="1:16" ht="12.75">
      <c r="A73" t="s">
        <v>49</v>
      </c>
      <c s="34" t="s">
        <v>114</v>
      </c>
      <c s="34" t="s">
        <v>2054</v>
      </c>
      <c s="35" t="s">
        <v>5</v>
      </c>
      <c s="6" t="s">
        <v>2055</v>
      </c>
      <c s="36" t="s">
        <v>60</v>
      </c>
      <c s="37">
        <v>74.322</v>
      </c>
      <c s="36">
        <v>0</v>
      </c>
      <c s="36">
        <f>ROUND(G73*H73,6)</f>
      </c>
      <c r="L73" s="38">
        <v>0</v>
      </c>
      <c s="32">
        <f>ROUND(ROUND(L73,2)*ROUND(G73,3),2)</f>
      </c>
      <c s="36" t="s">
        <v>53</v>
      </c>
      <c>
        <f>(M73*21)/100</f>
      </c>
      <c t="s">
        <v>27</v>
      </c>
    </row>
    <row r="74" spans="1:5" ht="12.75">
      <c r="A74" s="35" t="s">
        <v>54</v>
      </c>
      <c r="E74" s="39" t="s">
        <v>2056</v>
      </c>
    </row>
    <row r="75" spans="1:5" ht="63.75">
      <c r="A75" s="35" t="s">
        <v>55</v>
      </c>
      <c r="E75" s="40" t="s">
        <v>2136</v>
      </c>
    </row>
    <row r="76" spans="1:5" ht="38.25">
      <c r="A76" t="s">
        <v>56</v>
      </c>
      <c r="E76" s="39" t="s">
        <v>1464</v>
      </c>
    </row>
    <row r="77" spans="1:16" ht="12.75">
      <c r="A77" t="s">
        <v>49</v>
      </c>
      <c s="34" t="s">
        <v>118</v>
      </c>
      <c s="34" t="s">
        <v>2058</v>
      </c>
      <c s="35" t="s">
        <v>5</v>
      </c>
      <c s="6" t="s">
        <v>2059</v>
      </c>
      <c s="36" t="s">
        <v>60</v>
      </c>
      <c s="37">
        <v>21.434</v>
      </c>
      <c s="36">
        <v>0</v>
      </c>
      <c s="36">
        <f>ROUND(G77*H77,6)</f>
      </c>
      <c r="L77" s="38">
        <v>0</v>
      </c>
      <c s="32">
        <f>ROUND(ROUND(L77,2)*ROUND(G77,3),2)</f>
      </c>
      <c s="36" t="s">
        <v>53</v>
      </c>
      <c>
        <f>(M77*21)/100</f>
      </c>
      <c t="s">
        <v>27</v>
      </c>
    </row>
    <row r="78" spans="1:5" ht="12.75">
      <c r="A78" s="35" t="s">
        <v>54</v>
      </c>
      <c r="E78" s="39" t="s">
        <v>2060</v>
      </c>
    </row>
    <row r="79" spans="1:5" ht="89.25">
      <c r="A79" s="35" t="s">
        <v>55</v>
      </c>
      <c r="E79" s="40" t="s">
        <v>2137</v>
      </c>
    </row>
    <row r="80" spans="1:5" ht="395.25">
      <c r="A80" t="s">
        <v>56</v>
      </c>
      <c r="E80" s="39" t="s">
        <v>1418</v>
      </c>
    </row>
    <row r="81" spans="1:16" ht="12.75">
      <c r="A81" t="s">
        <v>49</v>
      </c>
      <c s="34" t="s">
        <v>121</v>
      </c>
      <c s="34" t="s">
        <v>1428</v>
      </c>
      <c s="35" t="s">
        <v>5</v>
      </c>
      <c s="6" t="s">
        <v>1429</v>
      </c>
      <c s="36" t="s">
        <v>346</v>
      </c>
      <c s="37">
        <v>1.449</v>
      </c>
      <c s="36">
        <v>0</v>
      </c>
      <c s="36">
        <f>ROUND(G81*H81,6)</f>
      </c>
      <c r="L81" s="38">
        <v>0</v>
      </c>
      <c s="32">
        <f>ROUND(ROUND(L81,2)*ROUND(G81,3),2)</f>
      </c>
      <c s="36" t="s">
        <v>53</v>
      </c>
      <c>
        <f>(M81*21)/100</f>
      </c>
      <c t="s">
        <v>27</v>
      </c>
    </row>
    <row r="82" spans="1:5" ht="12.75">
      <c r="A82" s="35" t="s">
        <v>54</v>
      </c>
      <c r="E82" s="39" t="s">
        <v>2062</v>
      </c>
    </row>
    <row r="83" spans="1:5" ht="63.75">
      <c r="A83" s="35" t="s">
        <v>55</v>
      </c>
      <c r="E83" s="40" t="s">
        <v>2138</v>
      </c>
    </row>
    <row r="84" spans="1:5" ht="267.75">
      <c r="A84" t="s">
        <v>56</v>
      </c>
      <c r="E84" s="39" t="s">
        <v>1427</v>
      </c>
    </row>
    <row r="85" spans="1:16" ht="12.75">
      <c r="A85" t="s">
        <v>49</v>
      </c>
      <c s="34" t="s">
        <v>124</v>
      </c>
      <c s="34" t="s">
        <v>1197</v>
      </c>
      <c s="35" t="s">
        <v>5</v>
      </c>
      <c s="6" t="s">
        <v>2139</v>
      </c>
      <c s="36" t="s">
        <v>792</v>
      </c>
      <c s="37">
        <v>1</v>
      </c>
      <c s="36">
        <v>0</v>
      </c>
      <c s="36">
        <f>ROUND(G85*H85,6)</f>
      </c>
      <c r="L85" s="38">
        <v>0</v>
      </c>
      <c s="32">
        <f>ROUND(ROUND(L85,2)*ROUND(G85,3),2)</f>
      </c>
      <c s="36" t="s">
        <v>347</v>
      </c>
      <c>
        <f>(M85*21)/100</f>
      </c>
      <c t="s">
        <v>27</v>
      </c>
    </row>
    <row r="86" spans="1:5" ht="114.75">
      <c r="A86" s="35" t="s">
        <v>54</v>
      </c>
      <c r="E86" s="39" t="s">
        <v>1849</v>
      </c>
    </row>
    <row r="87" spans="1:5" ht="63.75">
      <c r="A87" s="35" t="s">
        <v>55</v>
      </c>
      <c r="E87" s="40" t="s">
        <v>2140</v>
      </c>
    </row>
    <row r="88" spans="1:5" ht="12.75">
      <c r="A88" t="s">
        <v>56</v>
      </c>
      <c r="E88" s="39" t="s">
        <v>1851</v>
      </c>
    </row>
    <row r="89" spans="1:13" ht="12.75">
      <c r="A89" t="s">
        <v>46</v>
      </c>
      <c r="C89" s="31" t="s">
        <v>64</v>
      </c>
      <c r="E89" s="33" t="s">
        <v>1202</v>
      </c>
      <c r="J89" s="32">
        <f>0</f>
      </c>
      <c s="32">
        <f>0</f>
      </c>
      <c s="32">
        <f>0+L90+L94+L98+L102</f>
      </c>
      <c s="32">
        <f>0+M90+M94+M98+M102</f>
      </c>
    </row>
    <row r="90" spans="1:16" ht="12.75">
      <c r="A90" t="s">
        <v>49</v>
      </c>
      <c s="34" t="s">
        <v>127</v>
      </c>
      <c s="34" t="s">
        <v>2065</v>
      </c>
      <c s="35" t="s">
        <v>5</v>
      </c>
      <c s="6" t="s">
        <v>2066</v>
      </c>
      <c s="36" t="s">
        <v>60</v>
      </c>
      <c s="37">
        <v>9.128</v>
      </c>
      <c s="36">
        <v>0</v>
      </c>
      <c s="36">
        <f>ROUND(G90*H90,6)</f>
      </c>
      <c r="L90" s="38">
        <v>0</v>
      </c>
      <c s="32">
        <f>ROUND(ROUND(L90,2)*ROUND(G90,3),2)</f>
      </c>
      <c s="36" t="s">
        <v>53</v>
      </c>
      <c>
        <f>(M90*21)/100</f>
      </c>
      <c t="s">
        <v>27</v>
      </c>
    </row>
    <row r="91" spans="1:5" ht="12.75">
      <c r="A91" s="35" t="s">
        <v>54</v>
      </c>
      <c r="E91" s="39" t="s">
        <v>2141</v>
      </c>
    </row>
    <row r="92" spans="1:5" ht="89.25">
      <c r="A92" s="35" t="s">
        <v>55</v>
      </c>
      <c r="E92" s="40" t="s">
        <v>2142</v>
      </c>
    </row>
    <row r="93" spans="1:5" ht="395.25">
      <c r="A93" t="s">
        <v>56</v>
      </c>
      <c r="E93" s="39" t="s">
        <v>1270</v>
      </c>
    </row>
    <row r="94" spans="1:16" ht="12.75">
      <c r="A94" t="s">
        <v>49</v>
      </c>
      <c s="34" t="s">
        <v>131</v>
      </c>
      <c s="34" t="s">
        <v>1857</v>
      </c>
      <c s="35" t="s">
        <v>5</v>
      </c>
      <c s="6" t="s">
        <v>1858</v>
      </c>
      <c s="36" t="s">
        <v>60</v>
      </c>
      <c s="37">
        <v>13.874</v>
      </c>
      <c s="36">
        <v>0</v>
      </c>
      <c s="36">
        <f>ROUND(G94*H94,6)</f>
      </c>
      <c r="L94" s="38">
        <v>0</v>
      </c>
      <c s="32">
        <f>ROUND(ROUND(L94,2)*ROUND(G94,3),2)</f>
      </c>
      <c s="36" t="s">
        <v>53</v>
      </c>
      <c>
        <f>(M94*21)/100</f>
      </c>
      <c t="s">
        <v>27</v>
      </c>
    </row>
    <row r="95" spans="1:5" ht="12.75">
      <c r="A95" s="35" t="s">
        <v>54</v>
      </c>
      <c r="E95" s="39" t="s">
        <v>2069</v>
      </c>
    </row>
    <row r="96" spans="1:5" ht="63.75">
      <c r="A96" s="35" t="s">
        <v>55</v>
      </c>
      <c r="E96" s="40" t="s">
        <v>2143</v>
      </c>
    </row>
    <row r="97" spans="1:5" ht="395.25">
      <c r="A97" t="s">
        <v>56</v>
      </c>
      <c r="E97" s="39" t="s">
        <v>1270</v>
      </c>
    </row>
    <row r="98" spans="1:16" ht="12.75">
      <c r="A98" t="s">
        <v>49</v>
      </c>
      <c s="34" t="s">
        <v>134</v>
      </c>
      <c s="34" t="s">
        <v>2071</v>
      </c>
      <c s="35" t="s">
        <v>5</v>
      </c>
      <c s="6" t="s">
        <v>2072</v>
      </c>
      <c s="36" t="s">
        <v>60</v>
      </c>
      <c s="37">
        <v>11.262</v>
      </c>
      <c s="36">
        <v>0</v>
      </c>
      <c s="36">
        <f>ROUND(G98*H98,6)</f>
      </c>
      <c r="L98" s="38">
        <v>0</v>
      </c>
      <c s="32">
        <f>ROUND(ROUND(L98,2)*ROUND(G98,3),2)</f>
      </c>
      <c s="36" t="s">
        <v>53</v>
      </c>
      <c>
        <f>(M98*21)/100</f>
      </c>
      <c t="s">
        <v>27</v>
      </c>
    </row>
    <row r="99" spans="1:5" ht="12.75">
      <c r="A99" s="35" t="s">
        <v>54</v>
      </c>
      <c r="E99" s="39" t="s">
        <v>2144</v>
      </c>
    </row>
    <row r="100" spans="1:5" ht="63.75">
      <c r="A100" s="35" t="s">
        <v>55</v>
      </c>
      <c r="E100" s="40" t="s">
        <v>2145</v>
      </c>
    </row>
    <row r="101" spans="1:5" ht="38.25">
      <c r="A101" t="s">
        <v>56</v>
      </c>
      <c r="E101" s="39" t="s">
        <v>1464</v>
      </c>
    </row>
    <row r="102" spans="1:16" ht="12.75">
      <c r="A102" t="s">
        <v>49</v>
      </c>
      <c s="34" t="s">
        <v>137</v>
      </c>
      <c s="34" t="s">
        <v>1208</v>
      </c>
      <c s="35" t="s">
        <v>5</v>
      </c>
      <c s="6" t="s">
        <v>1209</v>
      </c>
      <c s="36" t="s">
        <v>60</v>
      </c>
      <c s="37">
        <v>10.203</v>
      </c>
      <c s="36">
        <v>0</v>
      </c>
      <c s="36">
        <f>ROUND(G102*H102,6)</f>
      </c>
      <c r="L102" s="38">
        <v>0</v>
      </c>
      <c s="32">
        <f>ROUND(ROUND(L102,2)*ROUND(G102,3),2)</f>
      </c>
      <c s="36" t="s">
        <v>53</v>
      </c>
      <c>
        <f>(M102*21)/100</f>
      </c>
      <c t="s">
        <v>27</v>
      </c>
    </row>
    <row r="103" spans="1:5" ht="12.75">
      <c r="A103" s="35" t="s">
        <v>54</v>
      </c>
      <c r="E103" s="39" t="s">
        <v>2146</v>
      </c>
    </row>
    <row r="104" spans="1:5" ht="89.25">
      <c r="A104" s="35" t="s">
        <v>55</v>
      </c>
      <c r="E104" s="40" t="s">
        <v>2147</v>
      </c>
    </row>
    <row r="105" spans="1:5" ht="102">
      <c r="A105" t="s">
        <v>56</v>
      </c>
      <c r="E105" s="39" t="s">
        <v>1212</v>
      </c>
    </row>
    <row r="106" spans="1:13" ht="12.75">
      <c r="A106" t="s">
        <v>46</v>
      </c>
      <c r="C106" s="31" t="s">
        <v>78</v>
      </c>
      <c r="E106" s="33" t="s">
        <v>1048</v>
      </c>
      <c r="J106" s="32">
        <f>0</f>
      </c>
      <c s="32">
        <f>0</f>
      </c>
      <c s="32">
        <f>0+L107</f>
      </c>
      <c s="32">
        <f>0+M107</f>
      </c>
    </row>
    <row r="107" spans="1:16" ht="25.5">
      <c r="A107" t="s">
        <v>49</v>
      </c>
      <c s="34" t="s">
        <v>141</v>
      </c>
      <c s="34" t="s">
        <v>1490</v>
      </c>
      <c s="35" t="s">
        <v>5</v>
      </c>
      <c s="6" t="s">
        <v>1491</v>
      </c>
      <c s="36" t="s">
        <v>76</v>
      </c>
      <c s="37">
        <v>238.944</v>
      </c>
      <c s="36">
        <v>0</v>
      </c>
      <c s="36">
        <f>ROUND(G107*H107,6)</f>
      </c>
      <c r="L107" s="38">
        <v>0</v>
      </c>
      <c s="32">
        <f>ROUND(ROUND(L107,2)*ROUND(G107,3),2)</f>
      </c>
      <c s="36" t="s">
        <v>53</v>
      </c>
      <c>
        <f>(M107*21)/100</f>
      </c>
      <c t="s">
        <v>27</v>
      </c>
    </row>
    <row r="108" spans="1:5" ht="12.75">
      <c r="A108" s="35" t="s">
        <v>54</v>
      </c>
      <c r="E108" s="39" t="s">
        <v>2148</v>
      </c>
    </row>
    <row r="109" spans="1:5" ht="63.75">
      <c r="A109" s="35" t="s">
        <v>55</v>
      </c>
      <c r="E109" s="40" t="s">
        <v>2149</v>
      </c>
    </row>
    <row r="110" spans="1:5" ht="204">
      <c r="A110" t="s">
        <v>56</v>
      </c>
      <c r="E110" s="39" t="s">
        <v>1494</v>
      </c>
    </row>
    <row r="111" spans="1:13" ht="12.75">
      <c r="A111" t="s">
        <v>46</v>
      </c>
      <c r="C111" s="31" t="s">
        <v>87</v>
      </c>
      <c r="E111" s="33" t="s">
        <v>922</v>
      </c>
      <c r="J111" s="32">
        <f>0</f>
      </c>
      <c s="32">
        <f>0</f>
      </c>
      <c s="32">
        <f>0+L112+L116+L120+L124+L128+L132+L136+L140</f>
      </c>
      <c s="32">
        <f>0+M112+M116+M120+M124+M128+M132+M136+M140</f>
      </c>
    </row>
    <row r="112" spans="1:16" ht="12.75">
      <c r="A112" t="s">
        <v>49</v>
      </c>
      <c s="34" t="s">
        <v>145</v>
      </c>
      <c s="34" t="s">
        <v>2079</v>
      </c>
      <c s="35" t="s">
        <v>5</v>
      </c>
      <c s="6" t="s">
        <v>2080</v>
      </c>
      <c s="36" t="s">
        <v>67</v>
      </c>
      <c s="37">
        <v>17.2</v>
      </c>
      <c s="36">
        <v>0</v>
      </c>
      <c s="36">
        <f>ROUND(G112*H112,6)</f>
      </c>
      <c r="L112" s="38">
        <v>0</v>
      </c>
      <c s="32">
        <f>ROUND(ROUND(L112,2)*ROUND(G112,3),2)</f>
      </c>
      <c s="36" t="s">
        <v>53</v>
      </c>
      <c>
        <f>(M112*21)/100</f>
      </c>
      <c t="s">
        <v>27</v>
      </c>
    </row>
    <row r="113" spans="1:5" ht="12.75">
      <c r="A113" s="35" t="s">
        <v>54</v>
      </c>
      <c r="E113" s="39" t="s">
        <v>2081</v>
      </c>
    </row>
    <row r="114" spans="1:5" ht="63.75">
      <c r="A114" s="35" t="s">
        <v>55</v>
      </c>
      <c r="E114" s="40" t="s">
        <v>2150</v>
      </c>
    </row>
    <row r="115" spans="1:5" ht="76.5">
      <c r="A115" t="s">
        <v>56</v>
      </c>
      <c r="E115" s="39" t="s">
        <v>2083</v>
      </c>
    </row>
    <row r="116" spans="1:16" ht="12.75">
      <c r="A116" t="s">
        <v>49</v>
      </c>
      <c s="34" t="s">
        <v>149</v>
      </c>
      <c s="34" t="s">
        <v>2084</v>
      </c>
      <c s="35" t="s">
        <v>5</v>
      </c>
      <c s="6" t="s">
        <v>2085</v>
      </c>
      <c s="36" t="s">
        <v>60</v>
      </c>
      <c s="37">
        <v>0.017</v>
      </c>
      <c s="36">
        <v>0</v>
      </c>
      <c s="36">
        <f>ROUND(G116*H116,6)</f>
      </c>
      <c r="L116" s="38">
        <v>0</v>
      </c>
      <c s="32">
        <f>ROUND(ROUND(L116,2)*ROUND(G116,3),2)</f>
      </c>
      <c s="36" t="s">
        <v>53</v>
      </c>
      <c>
        <f>(M116*21)/100</f>
      </c>
      <c t="s">
        <v>27</v>
      </c>
    </row>
    <row r="117" spans="1:5" ht="12.75">
      <c r="A117" s="35" t="s">
        <v>54</v>
      </c>
      <c r="E117" s="39" t="s">
        <v>2086</v>
      </c>
    </row>
    <row r="118" spans="1:5" ht="51">
      <c r="A118" s="35" t="s">
        <v>55</v>
      </c>
      <c r="E118" s="40" t="s">
        <v>2151</v>
      </c>
    </row>
    <row r="119" spans="1:5" ht="25.5">
      <c r="A119" t="s">
        <v>56</v>
      </c>
      <c r="E119" s="39" t="s">
        <v>2088</v>
      </c>
    </row>
    <row r="120" spans="1:16" ht="12.75">
      <c r="A120" t="s">
        <v>49</v>
      </c>
      <c s="34" t="s">
        <v>153</v>
      </c>
      <c s="34" t="s">
        <v>2089</v>
      </c>
      <c s="35" t="s">
        <v>5</v>
      </c>
      <c s="6" t="s">
        <v>2090</v>
      </c>
      <c s="36" t="s">
        <v>60</v>
      </c>
      <c s="37">
        <v>0.069</v>
      </c>
      <c s="36">
        <v>0</v>
      </c>
      <c s="36">
        <f>ROUND(G120*H120,6)</f>
      </c>
      <c r="L120" s="38">
        <v>0</v>
      </c>
      <c s="32">
        <f>ROUND(ROUND(L120,2)*ROUND(G120,3),2)</f>
      </c>
      <c s="36" t="s">
        <v>53</v>
      </c>
      <c>
        <f>(M120*21)/100</f>
      </c>
      <c t="s">
        <v>27</v>
      </c>
    </row>
    <row r="121" spans="1:5" ht="12.75">
      <c r="A121" s="35" t="s">
        <v>54</v>
      </c>
      <c r="E121" s="39" t="s">
        <v>2152</v>
      </c>
    </row>
    <row r="122" spans="1:5" ht="63.75">
      <c r="A122" s="35" t="s">
        <v>55</v>
      </c>
      <c r="E122" s="40" t="s">
        <v>2092</v>
      </c>
    </row>
    <row r="123" spans="1:5" ht="38.25">
      <c r="A123" t="s">
        <v>56</v>
      </c>
      <c r="E123" s="39" t="s">
        <v>2093</v>
      </c>
    </row>
    <row r="124" spans="1:16" ht="12.75">
      <c r="A124" t="s">
        <v>49</v>
      </c>
      <c s="34" t="s">
        <v>158</v>
      </c>
      <c s="34" t="s">
        <v>2094</v>
      </c>
      <c s="35" t="s">
        <v>5</v>
      </c>
      <c s="6" t="s">
        <v>2095</v>
      </c>
      <c s="36" t="s">
        <v>60</v>
      </c>
      <c s="37">
        <v>124.839</v>
      </c>
      <c s="36">
        <v>0</v>
      </c>
      <c s="36">
        <f>ROUND(G124*H124,6)</f>
      </c>
      <c r="L124" s="38">
        <v>0</v>
      </c>
      <c s="32">
        <f>ROUND(ROUND(L124,2)*ROUND(G124,3),2)</f>
      </c>
      <c s="36" t="s">
        <v>53</v>
      </c>
      <c>
        <f>(M124*21)/100</f>
      </c>
      <c t="s">
        <v>27</v>
      </c>
    </row>
    <row r="125" spans="1:5" ht="12.75">
      <c r="A125" s="35" t="s">
        <v>54</v>
      </c>
      <c r="E125" s="39" t="s">
        <v>2153</v>
      </c>
    </row>
    <row r="126" spans="1:5" ht="63.75">
      <c r="A126" s="35" t="s">
        <v>55</v>
      </c>
      <c r="E126" s="40" t="s">
        <v>2154</v>
      </c>
    </row>
    <row r="127" spans="1:5" ht="102">
      <c r="A127" t="s">
        <v>56</v>
      </c>
      <c r="E127" s="39" t="s">
        <v>1282</v>
      </c>
    </row>
    <row r="128" spans="1:16" ht="12.75">
      <c r="A128" t="s">
        <v>49</v>
      </c>
      <c s="34" t="s">
        <v>161</v>
      </c>
      <c s="34" t="s">
        <v>1951</v>
      </c>
      <c s="35" t="s">
        <v>5</v>
      </c>
      <c s="6" t="s">
        <v>1952</v>
      </c>
      <c s="36" t="s">
        <v>60</v>
      </c>
      <c s="37">
        <v>97.259</v>
      </c>
      <c s="36">
        <v>0</v>
      </c>
      <c s="36">
        <f>ROUND(G128*H128,6)</f>
      </c>
      <c r="L128" s="38">
        <v>0</v>
      </c>
      <c s="32">
        <f>ROUND(ROUND(L128,2)*ROUND(G128,3),2)</f>
      </c>
      <c s="36" t="s">
        <v>53</v>
      </c>
      <c>
        <f>(M128*21)/100</f>
      </c>
      <c t="s">
        <v>27</v>
      </c>
    </row>
    <row r="129" spans="1:5" ht="25.5">
      <c r="A129" s="35" t="s">
        <v>54</v>
      </c>
      <c r="E129" s="39" t="s">
        <v>2155</v>
      </c>
    </row>
    <row r="130" spans="1:5" ht="89.25">
      <c r="A130" s="35" t="s">
        <v>55</v>
      </c>
      <c r="E130" s="40" t="s">
        <v>2156</v>
      </c>
    </row>
    <row r="131" spans="1:5" ht="102">
      <c r="A131" t="s">
        <v>56</v>
      </c>
      <c r="E131" s="39" t="s">
        <v>1282</v>
      </c>
    </row>
    <row r="132" spans="1:16" ht="12.75">
      <c r="A132" t="s">
        <v>49</v>
      </c>
      <c s="34" t="s">
        <v>164</v>
      </c>
      <c s="34" t="s">
        <v>2100</v>
      </c>
      <c s="35" t="s">
        <v>5</v>
      </c>
      <c s="6" t="s">
        <v>2101</v>
      </c>
      <c s="36" t="s">
        <v>67</v>
      </c>
      <c s="37">
        <v>16.2</v>
      </c>
      <c s="36">
        <v>0</v>
      </c>
      <c s="36">
        <f>ROUND(G132*H132,6)</f>
      </c>
      <c r="L132" s="38">
        <v>0</v>
      </c>
      <c s="32">
        <f>ROUND(ROUND(L132,2)*ROUND(G132,3),2)</f>
      </c>
      <c s="36" t="s">
        <v>53</v>
      </c>
      <c>
        <f>(M132*21)/100</f>
      </c>
      <c t="s">
        <v>27</v>
      </c>
    </row>
    <row r="133" spans="1:5" ht="12.75">
      <c r="A133" s="35" t="s">
        <v>54</v>
      </c>
      <c r="E133" s="39" t="s">
        <v>2157</v>
      </c>
    </row>
    <row r="134" spans="1:5" ht="63.75">
      <c r="A134" s="35" t="s">
        <v>55</v>
      </c>
      <c r="E134" s="40" t="s">
        <v>2158</v>
      </c>
    </row>
    <row r="135" spans="1:5" ht="114.75">
      <c r="A135" t="s">
        <v>56</v>
      </c>
      <c r="E135" s="39" t="s">
        <v>2104</v>
      </c>
    </row>
    <row r="136" spans="1:16" ht="12.75">
      <c r="A136" t="s">
        <v>49</v>
      </c>
      <c s="34" t="s">
        <v>167</v>
      </c>
      <c s="34" t="s">
        <v>2110</v>
      </c>
      <c s="35" t="s">
        <v>5</v>
      </c>
      <c s="6" t="s">
        <v>2111</v>
      </c>
      <c s="36" t="s">
        <v>76</v>
      </c>
      <c s="37">
        <v>131.895</v>
      </c>
      <c s="36">
        <v>0</v>
      </c>
      <c s="36">
        <f>ROUND(G136*H136,6)</f>
      </c>
      <c r="L136" s="38">
        <v>0</v>
      </c>
      <c s="32">
        <f>ROUND(ROUND(L136,2)*ROUND(G136,3),2)</f>
      </c>
      <c s="36" t="s">
        <v>53</v>
      </c>
      <c>
        <f>(M136*21)/100</f>
      </c>
      <c t="s">
        <v>27</v>
      </c>
    </row>
    <row r="137" spans="1:5" ht="12.75">
      <c r="A137" s="35" t="s">
        <v>54</v>
      </c>
      <c r="E137" s="39" t="s">
        <v>2159</v>
      </c>
    </row>
    <row r="138" spans="1:5" ht="63.75">
      <c r="A138" s="35" t="s">
        <v>55</v>
      </c>
      <c r="E138" s="40" t="s">
        <v>2160</v>
      </c>
    </row>
    <row r="139" spans="1:5" ht="89.25">
      <c r="A139" t="s">
        <v>56</v>
      </c>
      <c r="E139" s="39" t="s">
        <v>2109</v>
      </c>
    </row>
    <row r="140" spans="1:16" ht="12.75">
      <c r="A140" t="s">
        <v>49</v>
      </c>
      <c s="34" t="s">
        <v>171</v>
      </c>
      <c s="34" t="s">
        <v>2114</v>
      </c>
      <c s="35" t="s">
        <v>5</v>
      </c>
      <c s="6" t="s">
        <v>2115</v>
      </c>
      <c s="36" t="s">
        <v>469</v>
      </c>
      <c s="37">
        <v>2</v>
      </c>
      <c s="36">
        <v>0</v>
      </c>
      <c s="36">
        <f>ROUND(G140*H140,6)</f>
      </c>
      <c r="L140" s="38">
        <v>0</v>
      </c>
      <c s="32">
        <f>ROUND(ROUND(L140,2)*ROUND(G140,3),2)</f>
      </c>
      <c s="36" t="s">
        <v>347</v>
      </c>
      <c>
        <f>(M140*21)/100</f>
      </c>
      <c t="s">
        <v>27</v>
      </c>
    </row>
    <row r="141" spans="1:5" ht="12.75">
      <c r="A141" s="35" t="s">
        <v>54</v>
      </c>
      <c r="E141" s="39" t="s">
        <v>2116</v>
      </c>
    </row>
    <row r="142" spans="1:5" ht="63.75">
      <c r="A142" s="35" t="s">
        <v>55</v>
      </c>
      <c r="E142" s="40" t="s">
        <v>2161</v>
      </c>
    </row>
    <row r="143" spans="1:5" ht="395.25">
      <c r="A143" t="s">
        <v>56</v>
      </c>
      <c r="E143" s="39" t="s">
        <v>1270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2162</v>
      </c>
      <c s="41">
        <f>Rekapitulace!C41</f>
      </c>
      <c s="20" t="s">
        <v>0</v>
      </c>
      <c t="s">
        <v>23</v>
      </c>
      <c t="s">
        <v>27</v>
      </c>
    </row>
    <row r="4" spans="1:16" ht="32" customHeight="1">
      <c r="A4" s="24" t="s">
        <v>20</v>
      </c>
      <c s="25" t="s">
        <v>28</v>
      </c>
      <c s="27" t="s">
        <v>2162</v>
      </c>
      <c r="E4" s="26" t="s">
        <v>2163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COUNTIFS(L8:L207,"=0",A8:A207,"P")+COUNTIFS(L8:L207,"",A8:A207,"P")+SUM(Q8:Q207)</f>
      </c>
    </row>
    <row r="8" spans="1:13" ht="12.75">
      <c r="A8" t="s">
        <v>44</v>
      </c>
      <c r="C8" s="28" t="s">
        <v>2166</v>
      </c>
      <c r="E8" s="30" t="s">
        <v>2165</v>
      </c>
      <c r="J8" s="29">
        <f>0+J9+J74</f>
      </c>
      <c s="29">
        <f>0+K9+K74</f>
      </c>
      <c s="29">
        <f>0+L9+L74</f>
      </c>
      <c s="29">
        <f>0+M9+M74</f>
      </c>
    </row>
    <row r="9" spans="1:13" ht="12.75">
      <c r="A9" t="s">
        <v>46</v>
      </c>
      <c r="C9" s="31" t="s">
        <v>4</v>
      </c>
      <c r="E9" s="33" t="s">
        <v>396</v>
      </c>
      <c r="J9" s="32">
        <f>0</f>
      </c>
      <c s="32">
        <f>0</f>
      </c>
      <c s="32">
        <f>0+L10+L14+L18+L22+L26+L30+L34+L38+L42+L46+L50+L54+L58+L62+L66+L70</f>
      </c>
      <c s="32">
        <f>0+M10+M14+M18+M22+M26+M30+M34+M38+M42+M46+M50+M54+M58+M62+M66+M70</f>
      </c>
    </row>
    <row r="10" spans="1:16" ht="12.75">
      <c r="A10" t="s">
        <v>49</v>
      </c>
      <c s="34" t="s">
        <v>4</v>
      </c>
      <c s="34" t="s">
        <v>397</v>
      </c>
      <c s="35" t="s">
        <v>5</v>
      </c>
      <c s="6" t="s">
        <v>398</v>
      </c>
      <c s="36" t="s">
        <v>60</v>
      </c>
      <c s="37">
        <v>12</v>
      </c>
      <c s="36">
        <v>0</v>
      </c>
      <c s="36">
        <f>ROUND(G10*H10,6)</f>
      </c>
      <c r="L10" s="38">
        <v>0</v>
      </c>
      <c s="32">
        <f>ROUND(ROUND(L10,2)*ROUND(G10,3),2)</f>
      </c>
      <c s="36" t="s">
        <v>53</v>
      </c>
      <c>
        <f>(M10*21)/100</f>
      </c>
      <c t="s">
        <v>27</v>
      </c>
    </row>
    <row r="11" spans="1:5" ht="12.75">
      <c r="A11" s="35" t="s">
        <v>54</v>
      </c>
      <c r="E11" s="39" t="s">
        <v>5</v>
      </c>
    </row>
    <row r="12" spans="1:5" ht="38.25">
      <c r="A12" s="35" t="s">
        <v>55</v>
      </c>
      <c r="E12" s="40" t="s">
        <v>531</v>
      </c>
    </row>
    <row r="13" spans="1:5" ht="12.75">
      <c r="A13" t="s">
        <v>56</v>
      </c>
      <c r="E13" s="39" t="s">
        <v>5</v>
      </c>
    </row>
    <row r="14" spans="1:16" ht="12.75">
      <c r="A14" t="s">
        <v>49</v>
      </c>
      <c s="34" t="s">
        <v>27</v>
      </c>
      <c s="34" t="s">
        <v>401</v>
      </c>
      <c s="35" t="s">
        <v>5</v>
      </c>
      <c s="6" t="s">
        <v>402</v>
      </c>
      <c s="36" t="s">
        <v>60</v>
      </c>
      <c s="37">
        <v>2</v>
      </c>
      <c s="36">
        <v>0</v>
      </c>
      <c s="36">
        <f>ROUND(G14*H14,6)</f>
      </c>
      <c r="L14" s="38">
        <v>0</v>
      </c>
      <c s="32">
        <f>ROUND(ROUND(L14,2)*ROUND(G14,3),2)</f>
      </c>
      <c s="36" t="s">
        <v>53</v>
      </c>
      <c>
        <f>(M14*21)/100</f>
      </c>
      <c t="s">
        <v>27</v>
      </c>
    </row>
    <row r="15" spans="1:5" ht="12.75">
      <c r="A15" s="35" t="s">
        <v>54</v>
      </c>
      <c r="E15" s="39" t="s">
        <v>5</v>
      </c>
    </row>
    <row r="16" spans="1:5" ht="38.25">
      <c r="A16" s="35" t="s">
        <v>55</v>
      </c>
      <c r="E16" s="40" t="s">
        <v>549</v>
      </c>
    </row>
    <row r="17" spans="1:5" ht="12.75">
      <c r="A17" t="s">
        <v>56</v>
      </c>
      <c r="E17" s="39" t="s">
        <v>5</v>
      </c>
    </row>
    <row r="18" spans="1:16" ht="12.75">
      <c r="A18" t="s">
        <v>49</v>
      </c>
      <c s="34" t="s">
        <v>26</v>
      </c>
      <c s="34" t="s">
        <v>404</v>
      </c>
      <c s="35" t="s">
        <v>5</v>
      </c>
      <c s="6" t="s">
        <v>405</v>
      </c>
      <c s="36" t="s">
        <v>60</v>
      </c>
      <c s="37">
        <v>50</v>
      </c>
      <c s="36">
        <v>0</v>
      </c>
      <c s="36">
        <f>ROUND(G18*H18,6)</f>
      </c>
      <c r="L18" s="38">
        <v>0</v>
      </c>
      <c s="32">
        <f>ROUND(ROUND(L18,2)*ROUND(G18,3),2)</f>
      </c>
      <c s="36" t="s">
        <v>53</v>
      </c>
      <c>
        <f>(M18*21)/100</f>
      </c>
      <c t="s">
        <v>27</v>
      </c>
    </row>
    <row r="19" spans="1:5" ht="12.75">
      <c r="A19" s="35" t="s">
        <v>54</v>
      </c>
      <c r="E19" s="39" t="s">
        <v>5</v>
      </c>
    </row>
    <row r="20" spans="1:5" ht="38.25">
      <c r="A20" s="35" t="s">
        <v>55</v>
      </c>
      <c r="E20" s="40" t="s">
        <v>415</v>
      </c>
    </row>
    <row r="21" spans="1:5" ht="12.75">
      <c r="A21" t="s">
        <v>56</v>
      </c>
      <c r="E21" s="39" t="s">
        <v>5</v>
      </c>
    </row>
    <row r="22" spans="1:16" ht="12.75">
      <c r="A22" t="s">
        <v>49</v>
      </c>
      <c s="34" t="s">
        <v>64</v>
      </c>
      <c s="34" t="s">
        <v>407</v>
      </c>
      <c s="35" t="s">
        <v>5</v>
      </c>
      <c s="6" t="s">
        <v>408</v>
      </c>
      <c s="36" t="s">
        <v>60</v>
      </c>
      <c s="37">
        <v>4</v>
      </c>
      <c s="36">
        <v>0</v>
      </c>
      <c s="36">
        <f>ROUND(G22*H22,6)</f>
      </c>
      <c r="L22" s="38">
        <v>0</v>
      </c>
      <c s="32">
        <f>ROUND(ROUND(L22,2)*ROUND(G22,3),2)</f>
      </c>
      <c s="36" t="s">
        <v>53</v>
      </c>
      <c>
        <f>(M22*21)/100</f>
      </c>
      <c t="s">
        <v>27</v>
      </c>
    </row>
    <row r="23" spans="1:5" ht="12.75">
      <c r="A23" s="35" t="s">
        <v>54</v>
      </c>
      <c r="E23" s="39" t="s">
        <v>5</v>
      </c>
    </row>
    <row r="24" spans="1:5" ht="38.25">
      <c r="A24" s="35" t="s">
        <v>55</v>
      </c>
      <c r="E24" s="40" t="s">
        <v>601</v>
      </c>
    </row>
    <row r="25" spans="1:5" ht="12.75">
      <c r="A25" t="s">
        <v>56</v>
      </c>
      <c r="E25" s="39" t="s">
        <v>5</v>
      </c>
    </row>
    <row r="26" spans="1:16" ht="12.75">
      <c r="A26" t="s">
        <v>49</v>
      </c>
      <c s="34" t="s">
        <v>69</v>
      </c>
      <c s="34" t="s">
        <v>65</v>
      </c>
      <c s="35" t="s">
        <v>5</v>
      </c>
      <c s="6" t="s">
        <v>66</v>
      </c>
      <c s="36" t="s">
        <v>67</v>
      </c>
      <c s="37">
        <v>130</v>
      </c>
      <c s="36">
        <v>0</v>
      </c>
      <c s="36">
        <f>ROUND(G26*H26,6)</f>
      </c>
      <c r="L26" s="38">
        <v>0</v>
      </c>
      <c s="32">
        <f>ROUND(ROUND(L26,2)*ROUND(G26,3),2)</f>
      </c>
      <c s="36" t="s">
        <v>53</v>
      </c>
      <c>
        <f>(M26*21)/100</f>
      </c>
      <c t="s">
        <v>27</v>
      </c>
    </row>
    <row r="27" spans="1:5" ht="12.75">
      <c r="A27" s="35" t="s">
        <v>54</v>
      </c>
      <c r="E27" s="39" t="s">
        <v>5</v>
      </c>
    </row>
    <row r="28" spans="1:5" ht="38.25">
      <c r="A28" s="35" t="s">
        <v>55</v>
      </c>
      <c r="E28" s="40" t="s">
        <v>410</v>
      </c>
    </row>
    <row r="29" spans="1:5" ht="12.75">
      <c r="A29" t="s">
        <v>56</v>
      </c>
      <c r="E29" s="39" t="s">
        <v>5</v>
      </c>
    </row>
    <row r="30" spans="1:16" ht="12.75">
      <c r="A30" t="s">
        <v>49</v>
      </c>
      <c s="34" t="s">
        <v>73</v>
      </c>
      <c s="34" t="s">
        <v>70</v>
      </c>
      <c s="35" t="s">
        <v>5</v>
      </c>
      <c s="6" t="s">
        <v>71</v>
      </c>
      <c s="36" t="s">
        <v>60</v>
      </c>
      <c s="37">
        <v>62</v>
      </c>
      <c s="36">
        <v>0</v>
      </c>
      <c s="36">
        <f>ROUND(G30*H30,6)</f>
      </c>
      <c r="L30" s="38">
        <v>0</v>
      </c>
      <c s="32">
        <f>ROUND(ROUND(L30,2)*ROUND(G30,3),2)</f>
      </c>
      <c s="36" t="s">
        <v>53</v>
      </c>
      <c>
        <f>(M30*21)/100</f>
      </c>
      <c t="s">
        <v>27</v>
      </c>
    </row>
    <row r="31" spans="1:5" ht="12.75">
      <c r="A31" s="35" t="s">
        <v>54</v>
      </c>
      <c r="E31" s="39" t="s">
        <v>5</v>
      </c>
    </row>
    <row r="32" spans="1:5" ht="38.25">
      <c r="A32" s="35" t="s">
        <v>55</v>
      </c>
      <c r="E32" s="40" t="s">
        <v>2167</v>
      </c>
    </row>
    <row r="33" spans="1:5" ht="12.75">
      <c r="A33" t="s">
        <v>56</v>
      </c>
      <c r="E33" s="39" t="s">
        <v>5</v>
      </c>
    </row>
    <row r="34" spans="1:16" ht="25.5">
      <c r="A34" t="s">
        <v>49</v>
      </c>
      <c s="34" t="s">
        <v>78</v>
      </c>
      <c s="34" t="s">
        <v>413</v>
      </c>
      <c s="35" t="s">
        <v>5</v>
      </c>
      <c s="6" t="s">
        <v>414</v>
      </c>
      <c s="36" t="s">
        <v>81</v>
      </c>
      <c s="37">
        <v>12</v>
      </c>
      <c s="36">
        <v>0</v>
      </c>
      <c s="36">
        <f>ROUND(G34*H34,6)</f>
      </c>
      <c r="L34" s="38">
        <v>0</v>
      </c>
      <c s="32">
        <f>ROUND(ROUND(L34,2)*ROUND(G34,3),2)</f>
      </c>
      <c s="36" t="s">
        <v>53</v>
      </c>
      <c>
        <f>(M34*21)/100</f>
      </c>
      <c t="s">
        <v>27</v>
      </c>
    </row>
    <row r="35" spans="1:5" ht="12.75">
      <c r="A35" s="35" t="s">
        <v>54</v>
      </c>
      <c r="E35" s="39" t="s">
        <v>5</v>
      </c>
    </row>
    <row r="36" spans="1:5" ht="38.25">
      <c r="A36" s="35" t="s">
        <v>55</v>
      </c>
      <c r="E36" s="40" t="s">
        <v>531</v>
      </c>
    </row>
    <row r="37" spans="1:5" ht="12.75">
      <c r="A37" t="s">
        <v>56</v>
      </c>
      <c r="E37" s="39" t="s">
        <v>5</v>
      </c>
    </row>
    <row r="38" spans="1:16" ht="12.75">
      <c r="A38" t="s">
        <v>49</v>
      </c>
      <c s="34" t="s">
        <v>83</v>
      </c>
      <c s="34" t="s">
        <v>417</v>
      </c>
      <c s="35" t="s">
        <v>5</v>
      </c>
      <c s="6" t="s">
        <v>418</v>
      </c>
      <c s="36" t="s">
        <v>81</v>
      </c>
      <c s="37">
        <v>12</v>
      </c>
      <c s="36">
        <v>0</v>
      </c>
      <c s="36">
        <f>ROUND(G38*H38,6)</f>
      </c>
      <c r="L38" s="38">
        <v>0</v>
      </c>
      <c s="32">
        <f>ROUND(ROUND(L38,2)*ROUND(G38,3),2)</f>
      </c>
      <c s="36" t="s">
        <v>53</v>
      </c>
      <c>
        <f>(M38*21)/100</f>
      </c>
      <c t="s">
        <v>27</v>
      </c>
    </row>
    <row r="39" spans="1:5" ht="12.75">
      <c r="A39" s="35" t="s">
        <v>54</v>
      </c>
      <c r="E39" s="39" t="s">
        <v>5</v>
      </c>
    </row>
    <row r="40" spans="1:5" ht="38.25">
      <c r="A40" s="35" t="s">
        <v>55</v>
      </c>
      <c r="E40" s="40" t="s">
        <v>531</v>
      </c>
    </row>
    <row r="41" spans="1:5" ht="12.75">
      <c r="A41" t="s">
        <v>56</v>
      </c>
      <c r="E41" s="39" t="s">
        <v>5</v>
      </c>
    </row>
    <row r="42" spans="1:16" ht="12.75">
      <c r="A42" t="s">
        <v>49</v>
      </c>
      <c s="34" t="s">
        <v>87</v>
      </c>
      <c s="34" t="s">
        <v>79</v>
      </c>
      <c s="35" t="s">
        <v>5</v>
      </c>
      <c s="6" t="s">
        <v>80</v>
      </c>
      <c s="36" t="s">
        <v>81</v>
      </c>
      <c s="37">
        <v>12</v>
      </c>
      <c s="36">
        <v>0</v>
      </c>
      <c s="36">
        <f>ROUND(G42*H42,6)</f>
      </c>
      <c r="L42" s="38">
        <v>0</v>
      </c>
      <c s="32">
        <f>ROUND(ROUND(L42,2)*ROUND(G42,3),2)</f>
      </c>
      <c s="36" t="s">
        <v>53</v>
      </c>
      <c>
        <f>(M42*21)/100</f>
      </c>
      <c t="s">
        <v>27</v>
      </c>
    </row>
    <row r="43" spans="1:5" ht="12.75">
      <c r="A43" s="35" t="s">
        <v>54</v>
      </c>
      <c r="E43" s="39" t="s">
        <v>5</v>
      </c>
    </row>
    <row r="44" spans="1:5" ht="38.25">
      <c r="A44" s="35" t="s">
        <v>55</v>
      </c>
      <c r="E44" s="40" t="s">
        <v>531</v>
      </c>
    </row>
    <row r="45" spans="1:5" ht="12.75">
      <c r="A45" t="s">
        <v>56</v>
      </c>
      <c r="E45" s="39" t="s">
        <v>5</v>
      </c>
    </row>
    <row r="46" spans="1:16" ht="12.75">
      <c r="A46" t="s">
        <v>49</v>
      </c>
      <c s="34" t="s">
        <v>91</v>
      </c>
      <c s="34" t="s">
        <v>92</v>
      </c>
      <c s="35" t="s">
        <v>5</v>
      </c>
      <c s="6" t="s">
        <v>93</v>
      </c>
      <c s="36" t="s">
        <v>67</v>
      </c>
      <c s="37">
        <v>150</v>
      </c>
      <c s="36">
        <v>0</v>
      </c>
      <c s="36">
        <f>ROUND(G46*H46,6)</f>
      </c>
      <c r="L46" s="38">
        <v>0</v>
      </c>
      <c s="32">
        <f>ROUND(ROUND(L46,2)*ROUND(G46,3),2)</f>
      </c>
      <c s="36" t="s">
        <v>53</v>
      </c>
      <c>
        <f>(M46*21)/100</f>
      </c>
      <c t="s">
        <v>27</v>
      </c>
    </row>
    <row r="47" spans="1:5" ht="12.75">
      <c r="A47" s="35" t="s">
        <v>54</v>
      </c>
      <c r="E47" s="39" t="s">
        <v>5</v>
      </c>
    </row>
    <row r="48" spans="1:5" ht="38.25">
      <c r="A48" s="35" t="s">
        <v>55</v>
      </c>
      <c r="E48" s="40" t="s">
        <v>2168</v>
      </c>
    </row>
    <row r="49" spans="1:5" ht="12.75">
      <c r="A49" t="s">
        <v>56</v>
      </c>
      <c r="E49" s="39" t="s">
        <v>5</v>
      </c>
    </row>
    <row r="50" spans="1:16" ht="12.75">
      <c r="A50" t="s">
        <v>49</v>
      </c>
      <c s="34" t="s">
        <v>94</v>
      </c>
      <c s="34" t="s">
        <v>95</v>
      </c>
      <c s="35" t="s">
        <v>5</v>
      </c>
      <c s="6" t="s">
        <v>96</v>
      </c>
      <c s="36" t="s">
        <v>67</v>
      </c>
      <c s="37">
        <v>300</v>
      </c>
      <c s="36">
        <v>0</v>
      </c>
      <c s="36">
        <f>ROUND(G50*H50,6)</f>
      </c>
      <c r="L50" s="38">
        <v>0</v>
      </c>
      <c s="32">
        <f>ROUND(ROUND(L50,2)*ROUND(G50,3),2)</f>
      </c>
      <c s="36" t="s">
        <v>53</v>
      </c>
      <c>
        <f>(M50*21)/100</f>
      </c>
      <c t="s">
        <v>27</v>
      </c>
    </row>
    <row r="51" spans="1:5" ht="12.75">
      <c r="A51" s="35" t="s">
        <v>54</v>
      </c>
      <c r="E51" s="39" t="s">
        <v>5</v>
      </c>
    </row>
    <row r="52" spans="1:5" ht="38.25">
      <c r="A52" s="35" t="s">
        <v>55</v>
      </c>
      <c r="E52" s="40" t="s">
        <v>424</v>
      </c>
    </row>
    <row r="53" spans="1:5" ht="12.75">
      <c r="A53" t="s">
        <v>56</v>
      </c>
      <c r="E53" s="39" t="s">
        <v>5</v>
      </c>
    </row>
    <row r="54" spans="1:16" ht="12.75">
      <c r="A54" t="s">
        <v>49</v>
      </c>
      <c s="34" t="s">
        <v>98</v>
      </c>
      <c s="34" t="s">
        <v>99</v>
      </c>
      <c s="35" t="s">
        <v>5</v>
      </c>
      <c s="6" t="s">
        <v>100</v>
      </c>
      <c s="36" t="s">
        <v>67</v>
      </c>
      <c s="37">
        <v>150</v>
      </c>
      <c s="36">
        <v>0</v>
      </c>
      <c s="36">
        <f>ROUND(G54*H54,6)</f>
      </c>
      <c r="L54" s="38">
        <v>0</v>
      </c>
      <c s="32">
        <f>ROUND(ROUND(L54,2)*ROUND(G54,3),2)</f>
      </c>
      <c s="36" t="s">
        <v>53</v>
      </c>
      <c>
        <f>(M54*21)/100</f>
      </c>
      <c t="s">
        <v>27</v>
      </c>
    </row>
    <row r="55" spans="1:5" ht="12.75">
      <c r="A55" s="35" t="s">
        <v>54</v>
      </c>
      <c r="E55" s="39" t="s">
        <v>5</v>
      </c>
    </row>
    <row r="56" spans="1:5" ht="38.25">
      <c r="A56" s="35" t="s">
        <v>55</v>
      </c>
      <c r="E56" s="40" t="s">
        <v>2168</v>
      </c>
    </row>
    <row r="57" spans="1:5" ht="12.75">
      <c r="A57" t="s">
        <v>56</v>
      </c>
      <c r="E57" s="39" t="s">
        <v>5</v>
      </c>
    </row>
    <row r="58" spans="1:16" ht="25.5">
      <c r="A58" t="s">
        <v>49</v>
      </c>
      <c s="34" t="s">
        <v>102</v>
      </c>
      <c s="34" t="s">
        <v>107</v>
      </c>
      <c s="35" t="s">
        <v>5</v>
      </c>
      <c s="6" t="s">
        <v>108</v>
      </c>
      <c s="36" t="s">
        <v>67</v>
      </c>
      <c s="37">
        <v>150</v>
      </c>
      <c s="36">
        <v>0</v>
      </c>
      <c s="36">
        <f>ROUND(G58*H58,6)</f>
      </c>
      <c r="L58" s="38">
        <v>0</v>
      </c>
      <c s="32">
        <f>ROUND(ROUND(L58,2)*ROUND(G58,3),2)</f>
      </c>
      <c s="36" t="s">
        <v>53</v>
      </c>
      <c>
        <f>(M58*21)/100</f>
      </c>
      <c t="s">
        <v>27</v>
      </c>
    </row>
    <row r="59" spans="1:5" ht="12.75">
      <c r="A59" s="35" t="s">
        <v>54</v>
      </c>
      <c r="E59" s="39" t="s">
        <v>5</v>
      </c>
    </row>
    <row r="60" spans="1:5" ht="38.25">
      <c r="A60" s="35" t="s">
        <v>55</v>
      </c>
      <c r="E60" s="40" t="s">
        <v>2168</v>
      </c>
    </row>
    <row r="61" spans="1:5" ht="12.75">
      <c r="A61" t="s">
        <v>56</v>
      </c>
      <c r="E61" s="39" t="s">
        <v>5</v>
      </c>
    </row>
    <row r="62" spans="1:16" ht="25.5">
      <c r="A62" t="s">
        <v>49</v>
      </c>
      <c s="34" t="s">
        <v>106</v>
      </c>
      <c s="34" t="s">
        <v>438</v>
      </c>
      <c s="35" t="s">
        <v>5</v>
      </c>
      <c s="6" t="s">
        <v>439</v>
      </c>
      <c s="36" t="s">
        <v>81</v>
      </c>
      <c s="37">
        <v>10</v>
      </c>
      <c s="36">
        <v>0</v>
      </c>
      <c s="36">
        <f>ROUND(G62*H62,6)</f>
      </c>
      <c r="L62" s="38">
        <v>0</v>
      </c>
      <c s="32">
        <f>ROUND(ROUND(L62,2)*ROUND(G62,3),2)</f>
      </c>
      <c s="36" t="s">
        <v>53</v>
      </c>
      <c>
        <f>(M62*21)/100</f>
      </c>
      <c t="s">
        <v>27</v>
      </c>
    </row>
    <row r="63" spans="1:5" ht="12.75">
      <c r="A63" s="35" t="s">
        <v>54</v>
      </c>
      <c r="E63" s="39" t="s">
        <v>5</v>
      </c>
    </row>
    <row r="64" spans="1:5" ht="38.25">
      <c r="A64" s="35" t="s">
        <v>55</v>
      </c>
      <c r="E64" s="40" t="s">
        <v>714</v>
      </c>
    </row>
    <row r="65" spans="1:5" ht="12.75">
      <c r="A65" t="s">
        <v>56</v>
      </c>
      <c r="E65" s="39" t="s">
        <v>5</v>
      </c>
    </row>
    <row r="66" spans="1:16" ht="12.75">
      <c r="A66" t="s">
        <v>49</v>
      </c>
      <c s="34" t="s">
        <v>110</v>
      </c>
      <c s="34" t="s">
        <v>441</v>
      </c>
      <c s="35" t="s">
        <v>5</v>
      </c>
      <c s="6" t="s">
        <v>442</v>
      </c>
      <c s="36" t="s">
        <v>67</v>
      </c>
      <c s="37">
        <v>150</v>
      </c>
      <c s="36">
        <v>0</v>
      </c>
      <c s="36">
        <f>ROUND(G66*H66,6)</f>
      </c>
      <c r="L66" s="38">
        <v>0</v>
      </c>
      <c s="32">
        <f>ROUND(ROUND(L66,2)*ROUND(G66,3),2)</f>
      </c>
      <c s="36" t="s">
        <v>53</v>
      </c>
      <c>
        <f>(M66*21)/100</f>
      </c>
      <c t="s">
        <v>27</v>
      </c>
    </row>
    <row r="67" spans="1:5" ht="12.75">
      <c r="A67" s="35" t="s">
        <v>54</v>
      </c>
      <c r="E67" s="39" t="s">
        <v>5</v>
      </c>
    </row>
    <row r="68" spans="1:5" ht="38.25">
      <c r="A68" s="35" t="s">
        <v>55</v>
      </c>
      <c r="E68" s="40" t="s">
        <v>2168</v>
      </c>
    </row>
    <row r="69" spans="1:5" ht="12.75">
      <c r="A69" t="s">
        <v>56</v>
      </c>
      <c r="E69" s="39" t="s">
        <v>5</v>
      </c>
    </row>
    <row r="70" spans="1:16" ht="25.5">
      <c r="A70" t="s">
        <v>49</v>
      </c>
      <c s="34" t="s">
        <v>114</v>
      </c>
      <c s="34" t="s">
        <v>467</v>
      </c>
      <c s="35" t="s">
        <v>5</v>
      </c>
      <c s="6" t="s">
        <v>468</v>
      </c>
      <c s="36" t="s">
        <v>469</v>
      </c>
      <c s="37">
        <v>1</v>
      </c>
      <c s="36">
        <v>0</v>
      </c>
      <c s="36">
        <f>ROUND(G70*H70,6)</f>
      </c>
      <c r="L70" s="38">
        <v>0</v>
      </c>
      <c s="32">
        <f>ROUND(ROUND(L70,2)*ROUND(G70,3),2)</f>
      </c>
      <c s="36" t="s">
        <v>347</v>
      </c>
      <c>
        <f>(M70*21)/100</f>
      </c>
      <c t="s">
        <v>27</v>
      </c>
    </row>
    <row r="71" spans="1:5" ht="12.75">
      <c r="A71" s="35" t="s">
        <v>54</v>
      </c>
      <c r="E71" s="39" t="s">
        <v>5</v>
      </c>
    </row>
    <row r="72" spans="1:5" ht="38.25">
      <c r="A72" s="35" t="s">
        <v>55</v>
      </c>
      <c r="E72" s="40" t="s">
        <v>470</v>
      </c>
    </row>
    <row r="73" spans="1:5" ht="12.75">
      <c r="A73" t="s">
        <v>56</v>
      </c>
      <c r="E73" s="39" t="s">
        <v>5</v>
      </c>
    </row>
    <row r="74" spans="1:13" ht="12.75">
      <c r="A74" t="s">
        <v>46</v>
      </c>
      <c r="C74" s="31" t="s">
        <v>27</v>
      </c>
      <c r="E74" s="33" t="s">
        <v>472</v>
      </c>
      <c r="J74" s="32">
        <f>0</f>
      </c>
      <c s="32">
        <f>0</f>
      </c>
      <c s="32">
        <f>0+L75+L79+L83+L87+L91+L95+L99+L103+L107+L111+L115+L119+L123+L127+L131+L135+L139+L143+L147+L151+L155+L159+L163+L167+L171+L175+L179+L183+L187+L191+L195+L199+L203+L207</f>
      </c>
      <c s="32">
        <f>0+M75+M79+M83+M87+M91+M95+M99+M103+M107+M111+M115+M119+M123+M127+M131+M135+M139+M143+M147+M151+M155+M159+M163+M167+M171+M175+M179+M183+M187+M191+M195+M199+M203+M207</f>
      </c>
    </row>
    <row r="75" spans="1:16" ht="12.75">
      <c r="A75" t="s">
        <v>49</v>
      </c>
      <c s="34" t="s">
        <v>118</v>
      </c>
      <c s="34" t="s">
        <v>479</v>
      </c>
      <c s="35" t="s">
        <v>5</v>
      </c>
      <c s="6" t="s">
        <v>480</v>
      </c>
      <c s="36" t="s">
        <v>312</v>
      </c>
      <c s="37">
        <v>60</v>
      </c>
      <c s="36">
        <v>0</v>
      </c>
      <c s="36">
        <f>ROUND(G75*H75,6)</f>
      </c>
      <c r="L75" s="38">
        <v>0</v>
      </c>
      <c s="32">
        <f>ROUND(ROUND(L75,2)*ROUND(G75,3),2)</f>
      </c>
      <c s="36" t="s">
        <v>53</v>
      </c>
      <c>
        <f>(M75*21)/100</f>
      </c>
      <c t="s">
        <v>27</v>
      </c>
    </row>
    <row r="76" spans="1:5" ht="12.75">
      <c r="A76" s="35" t="s">
        <v>54</v>
      </c>
      <c r="E76" s="39" t="s">
        <v>5</v>
      </c>
    </row>
    <row r="77" spans="1:5" ht="38.25">
      <c r="A77" s="35" t="s">
        <v>55</v>
      </c>
      <c r="E77" s="40" t="s">
        <v>596</v>
      </c>
    </row>
    <row r="78" spans="1:5" ht="12.75">
      <c r="A78" t="s">
        <v>56</v>
      </c>
      <c r="E78" s="39" t="s">
        <v>5</v>
      </c>
    </row>
    <row r="79" spans="1:16" ht="12.75">
      <c r="A79" t="s">
        <v>49</v>
      </c>
      <c s="34" t="s">
        <v>121</v>
      </c>
      <c s="34" t="s">
        <v>484</v>
      </c>
      <c s="35" t="s">
        <v>5</v>
      </c>
      <c s="6" t="s">
        <v>485</v>
      </c>
      <c s="36" t="s">
        <v>486</v>
      </c>
      <c s="37">
        <v>3.7</v>
      </c>
      <c s="36">
        <v>0</v>
      </c>
      <c s="36">
        <f>ROUND(G79*H79,6)</f>
      </c>
      <c r="L79" s="38">
        <v>0</v>
      </c>
      <c s="32">
        <f>ROUND(ROUND(L79,2)*ROUND(G79,3),2)</f>
      </c>
      <c s="36" t="s">
        <v>53</v>
      </c>
      <c>
        <f>(M79*21)/100</f>
      </c>
      <c t="s">
        <v>27</v>
      </c>
    </row>
    <row r="80" spans="1:5" ht="12.75">
      <c r="A80" s="35" t="s">
        <v>54</v>
      </c>
      <c r="E80" s="39" t="s">
        <v>5</v>
      </c>
    </row>
    <row r="81" spans="1:5" ht="38.25">
      <c r="A81" s="35" t="s">
        <v>55</v>
      </c>
      <c r="E81" s="40" t="s">
        <v>2169</v>
      </c>
    </row>
    <row r="82" spans="1:5" ht="12.75">
      <c r="A82" t="s">
        <v>56</v>
      </c>
      <c r="E82" s="39" t="s">
        <v>5</v>
      </c>
    </row>
    <row r="83" spans="1:16" ht="25.5">
      <c r="A83" t="s">
        <v>49</v>
      </c>
      <c s="34" t="s">
        <v>124</v>
      </c>
      <c s="34" t="s">
        <v>489</v>
      </c>
      <c s="35" t="s">
        <v>5</v>
      </c>
      <c s="6" t="s">
        <v>490</v>
      </c>
      <c s="36" t="s">
        <v>67</v>
      </c>
      <c s="37">
        <v>3700</v>
      </c>
      <c s="36">
        <v>0</v>
      </c>
      <c s="36">
        <f>ROUND(G83*H83,6)</f>
      </c>
      <c r="L83" s="38">
        <v>0</v>
      </c>
      <c s="32">
        <f>ROUND(ROUND(L83,2)*ROUND(G83,3),2)</f>
      </c>
      <c s="36" t="s">
        <v>53</v>
      </c>
      <c>
        <f>(M83*21)/100</f>
      </c>
      <c t="s">
        <v>27</v>
      </c>
    </row>
    <row r="84" spans="1:5" ht="12.75">
      <c r="A84" s="35" t="s">
        <v>54</v>
      </c>
      <c r="E84" s="39" t="s">
        <v>5</v>
      </c>
    </row>
    <row r="85" spans="1:5" ht="38.25">
      <c r="A85" s="35" t="s">
        <v>55</v>
      </c>
      <c r="E85" s="40" t="s">
        <v>2170</v>
      </c>
    </row>
    <row r="86" spans="1:5" ht="12.75">
      <c r="A86" t="s">
        <v>56</v>
      </c>
      <c r="E86" s="39" t="s">
        <v>5</v>
      </c>
    </row>
    <row r="87" spans="1:16" ht="12.75">
      <c r="A87" t="s">
        <v>49</v>
      </c>
      <c s="34" t="s">
        <v>127</v>
      </c>
      <c s="34" t="s">
        <v>493</v>
      </c>
      <c s="35" t="s">
        <v>5</v>
      </c>
      <c s="6" t="s">
        <v>494</v>
      </c>
      <c s="36" t="s">
        <v>495</v>
      </c>
      <c s="37">
        <v>216</v>
      </c>
      <c s="36">
        <v>0</v>
      </c>
      <c s="36">
        <f>ROUND(G87*H87,6)</f>
      </c>
      <c r="L87" s="38">
        <v>0</v>
      </c>
      <c s="32">
        <f>ROUND(ROUND(L87,2)*ROUND(G87,3),2)</f>
      </c>
      <c s="36" t="s">
        <v>53</v>
      </c>
      <c>
        <f>(M87*21)/100</f>
      </c>
      <c t="s">
        <v>27</v>
      </c>
    </row>
    <row r="88" spans="1:5" ht="12.75">
      <c r="A88" s="35" t="s">
        <v>54</v>
      </c>
      <c r="E88" s="39" t="s">
        <v>5</v>
      </c>
    </row>
    <row r="89" spans="1:5" ht="38.25">
      <c r="A89" s="35" t="s">
        <v>55</v>
      </c>
      <c r="E89" s="40" t="s">
        <v>2171</v>
      </c>
    </row>
    <row r="90" spans="1:5" ht="12.75">
      <c r="A90" t="s">
        <v>56</v>
      </c>
      <c r="E90" s="39" t="s">
        <v>5</v>
      </c>
    </row>
    <row r="91" spans="1:16" ht="12.75">
      <c r="A91" t="s">
        <v>49</v>
      </c>
      <c s="34" t="s">
        <v>131</v>
      </c>
      <c s="34" t="s">
        <v>501</v>
      </c>
      <c s="35" t="s">
        <v>5</v>
      </c>
      <c s="6" t="s">
        <v>502</v>
      </c>
      <c s="36" t="s">
        <v>67</v>
      </c>
      <c s="37">
        <v>6000</v>
      </c>
      <c s="36">
        <v>0</v>
      </c>
      <c s="36">
        <f>ROUND(G91*H91,6)</f>
      </c>
      <c r="L91" s="38">
        <v>0</v>
      </c>
      <c s="32">
        <f>ROUND(ROUND(L91,2)*ROUND(G91,3),2)</f>
      </c>
      <c s="36" t="s">
        <v>53</v>
      </c>
      <c>
        <f>(M91*21)/100</f>
      </c>
      <c t="s">
        <v>27</v>
      </c>
    </row>
    <row r="92" spans="1:5" ht="12.75">
      <c r="A92" s="35" t="s">
        <v>54</v>
      </c>
      <c r="E92" s="39" t="s">
        <v>5</v>
      </c>
    </row>
    <row r="93" spans="1:5" ht="38.25">
      <c r="A93" s="35" t="s">
        <v>55</v>
      </c>
      <c r="E93" s="40" t="s">
        <v>2172</v>
      </c>
    </row>
    <row r="94" spans="1:5" ht="12.75">
      <c r="A94" t="s">
        <v>56</v>
      </c>
      <c r="E94" s="39" t="s">
        <v>5</v>
      </c>
    </row>
    <row r="95" spans="1:16" ht="12.75">
      <c r="A95" t="s">
        <v>49</v>
      </c>
      <c s="34" t="s">
        <v>134</v>
      </c>
      <c s="34" t="s">
        <v>511</v>
      </c>
      <c s="35" t="s">
        <v>5</v>
      </c>
      <c s="6" t="s">
        <v>512</v>
      </c>
      <c s="36" t="s">
        <v>67</v>
      </c>
      <c s="37">
        <v>150</v>
      </c>
      <c s="36">
        <v>0</v>
      </c>
      <c s="36">
        <f>ROUND(G95*H95,6)</f>
      </c>
      <c r="L95" s="38">
        <v>0</v>
      </c>
      <c s="32">
        <f>ROUND(ROUND(L95,2)*ROUND(G95,3),2)</f>
      </c>
      <c s="36" t="s">
        <v>53</v>
      </c>
      <c>
        <f>(M95*21)/100</f>
      </c>
      <c t="s">
        <v>27</v>
      </c>
    </row>
    <row r="96" spans="1:5" ht="12.75">
      <c r="A96" s="35" t="s">
        <v>54</v>
      </c>
      <c r="E96" s="39" t="s">
        <v>5</v>
      </c>
    </row>
    <row r="97" spans="1:5" ht="38.25">
      <c r="A97" s="35" t="s">
        <v>55</v>
      </c>
      <c r="E97" s="40" t="s">
        <v>2168</v>
      </c>
    </row>
    <row r="98" spans="1:5" ht="12.75">
      <c r="A98" t="s">
        <v>56</v>
      </c>
      <c r="E98" s="39" t="s">
        <v>5</v>
      </c>
    </row>
    <row r="99" spans="1:16" ht="12.75">
      <c r="A99" t="s">
        <v>49</v>
      </c>
      <c s="34" t="s">
        <v>137</v>
      </c>
      <c s="34" t="s">
        <v>515</v>
      </c>
      <c s="35" t="s">
        <v>5</v>
      </c>
      <c s="6" t="s">
        <v>516</v>
      </c>
      <c s="36" t="s">
        <v>67</v>
      </c>
      <c s="37">
        <v>150</v>
      </c>
      <c s="36">
        <v>0</v>
      </c>
      <c s="36">
        <f>ROUND(G99*H99,6)</f>
      </c>
      <c r="L99" s="38">
        <v>0</v>
      </c>
      <c s="32">
        <f>ROUND(ROUND(L99,2)*ROUND(G99,3),2)</f>
      </c>
      <c s="36" t="s">
        <v>53</v>
      </c>
      <c>
        <f>(M99*21)/100</f>
      </c>
      <c t="s">
        <v>27</v>
      </c>
    </row>
    <row r="100" spans="1:5" ht="12.75">
      <c r="A100" s="35" t="s">
        <v>54</v>
      </c>
      <c r="E100" s="39" t="s">
        <v>5</v>
      </c>
    </row>
    <row r="101" spans="1:5" ht="38.25">
      <c r="A101" s="35" t="s">
        <v>55</v>
      </c>
      <c r="E101" s="40" t="s">
        <v>2168</v>
      </c>
    </row>
    <row r="102" spans="1:5" ht="12.75">
      <c r="A102" t="s">
        <v>56</v>
      </c>
      <c r="E102" s="39" t="s">
        <v>5</v>
      </c>
    </row>
    <row r="103" spans="1:16" ht="12.75">
      <c r="A103" t="s">
        <v>49</v>
      </c>
      <c s="34" t="s">
        <v>141</v>
      </c>
      <c s="34" t="s">
        <v>517</v>
      </c>
      <c s="35" t="s">
        <v>5</v>
      </c>
      <c s="6" t="s">
        <v>518</v>
      </c>
      <c s="36" t="s">
        <v>519</v>
      </c>
      <c s="37">
        <v>6</v>
      </c>
      <c s="36">
        <v>0</v>
      </c>
      <c s="36">
        <f>ROUND(G103*H103,6)</f>
      </c>
      <c r="L103" s="38">
        <v>0</v>
      </c>
      <c s="32">
        <f>ROUND(ROUND(L103,2)*ROUND(G103,3),2)</f>
      </c>
      <c s="36" t="s">
        <v>53</v>
      </c>
      <c>
        <f>(M103*21)/100</f>
      </c>
      <c t="s">
        <v>27</v>
      </c>
    </row>
    <row r="104" spans="1:5" ht="12.75">
      <c r="A104" s="35" t="s">
        <v>54</v>
      </c>
      <c r="E104" s="39" t="s">
        <v>5</v>
      </c>
    </row>
    <row r="105" spans="1:5" ht="38.25">
      <c r="A105" s="35" t="s">
        <v>55</v>
      </c>
      <c r="E105" s="40" t="s">
        <v>691</v>
      </c>
    </row>
    <row r="106" spans="1:5" ht="12.75">
      <c r="A106" t="s">
        <v>56</v>
      </c>
      <c r="E106" s="39" t="s">
        <v>5</v>
      </c>
    </row>
    <row r="107" spans="1:16" ht="12.75">
      <c r="A107" t="s">
        <v>49</v>
      </c>
      <c s="34" t="s">
        <v>145</v>
      </c>
      <c s="34" t="s">
        <v>522</v>
      </c>
      <c s="35" t="s">
        <v>5</v>
      </c>
      <c s="6" t="s">
        <v>523</v>
      </c>
      <c s="36" t="s">
        <v>67</v>
      </c>
      <c s="37">
        <v>150</v>
      </c>
      <c s="36">
        <v>0</v>
      </c>
      <c s="36">
        <f>ROUND(G107*H107,6)</f>
      </c>
      <c r="L107" s="38">
        <v>0</v>
      </c>
      <c s="32">
        <f>ROUND(ROUND(L107,2)*ROUND(G107,3),2)</f>
      </c>
      <c s="36" t="s">
        <v>53</v>
      </c>
      <c>
        <f>(M107*21)/100</f>
      </c>
      <c t="s">
        <v>27</v>
      </c>
    </row>
    <row r="108" spans="1:5" ht="12.75">
      <c r="A108" s="35" t="s">
        <v>54</v>
      </c>
      <c r="E108" s="39" t="s">
        <v>5</v>
      </c>
    </row>
    <row r="109" spans="1:5" ht="38.25">
      <c r="A109" s="35" t="s">
        <v>55</v>
      </c>
      <c r="E109" s="40" t="s">
        <v>2168</v>
      </c>
    </row>
    <row r="110" spans="1:5" ht="12.75">
      <c r="A110" t="s">
        <v>56</v>
      </c>
      <c r="E110" s="39" t="s">
        <v>5</v>
      </c>
    </row>
    <row r="111" spans="1:16" ht="12.75">
      <c r="A111" t="s">
        <v>49</v>
      </c>
      <c s="34" t="s">
        <v>149</v>
      </c>
      <c s="34" t="s">
        <v>525</v>
      </c>
      <c s="35" t="s">
        <v>5</v>
      </c>
      <c s="6" t="s">
        <v>526</v>
      </c>
      <c s="36" t="s">
        <v>81</v>
      </c>
      <c s="37">
        <v>12</v>
      </c>
      <c s="36">
        <v>0</v>
      </c>
      <c s="36">
        <f>ROUND(G111*H111,6)</f>
      </c>
      <c r="L111" s="38">
        <v>0</v>
      </c>
      <c s="32">
        <f>ROUND(ROUND(L111,2)*ROUND(G111,3),2)</f>
      </c>
      <c s="36" t="s">
        <v>53</v>
      </c>
      <c>
        <f>(M111*21)/100</f>
      </c>
      <c t="s">
        <v>27</v>
      </c>
    </row>
    <row r="112" spans="1:5" ht="12.75">
      <c r="A112" s="35" t="s">
        <v>54</v>
      </c>
      <c r="E112" s="39" t="s">
        <v>5</v>
      </c>
    </row>
    <row r="113" spans="1:5" ht="38.25">
      <c r="A113" s="35" t="s">
        <v>55</v>
      </c>
      <c r="E113" s="40" t="s">
        <v>531</v>
      </c>
    </row>
    <row r="114" spans="1:5" ht="12.75">
      <c r="A114" t="s">
        <v>56</v>
      </c>
      <c r="E114" s="39" t="s">
        <v>5</v>
      </c>
    </row>
    <row r="115" spans="1:16" ht="12.75">
      <c r="A115" t="s">
        <v>49</v>
      </c>
      <c s="34" t="s">
        <v>153</v>
      </c>
      <c s="34" t="s">
        <v>527</v>
      </c>
      <c s="35" t="s">
        <v>5</v>
      </c>
      <c s="6" t="s">
        <v>528</v>
      </c>
      <c s="36" t="s">
        <v>81</v>
      </c>
      <c s="37">
        <v>12</v>
      </c>
      <c s="36">
        <v>0</v>
      </c>
      <c s="36">
        <f>ROUND(G115*H115,6)</f>
      </c>
      <c r="L115" s="38">
        <v>0</v>
      </c>
      <c s="32">
        <f>ROUND(ROUND(L115,2)*ROUND(G115,3),2)</f>
      </c>
      <c s="36" t="s">
        <v>53</v>
      </c>
      <c>
        <f>(M115*21)/100</f>
      </c>
      <c t="s">
        <v>27</v>
      </c>
    </row>
    <row r="116" spans="1:5" ht="12.75">
      <c r="A116" s="35" t="s">
        <v>54</v>
      </c>
      <c r="E116" s="39" t="s">
        <v>5</v>
      </c>
    </row>
    <row r="117" spans="1:5" ht="38.25">
      <c r="A117" s="35" t="s">
        <v>55</v>
      </c>
      <c r="E117" s="40" t="s">
        <v>531</v>
      </c>
    </row>
    <row r="118" spans="1:5" ht="12.75">
      <c r="A118" t="s">
        <v>56</v>
      </c>
      <c r="E118" s="39" t="s">
        <v>5</v>
      </c>
    </row>
    <row r="119" spans="1:16" ht="12.75">
      <c r="A119" t="s">
        <v>49</v>
      </c>
      <c s="34" t="s">
        <v>158</v>
      </c>
      <c s="34" t="s">
        <v>547</v>
      </c>
      <c s="35" t="s">
        <v>5</v>
      </c>
      <c s="6" t="s">
        <v>548</v>
      </c>
      <c s="36" t="s">
        <v>81</v>
      </c>
      <c s="37">
        <v>12</v>
      </c>
      <c s="36">
        <v>0</v>
      </c>
      <c s="36">
        <f>ROUND(G119*H119,6)</f>
      </c>
      <c r="L119" s="38">
        <v>0</v>
      </c>
      <c s="32">
        <f>ROUND(ROUND(L119,2)*ROUND(G119,3),2)</f>
      </c>
      <c s="36" t="s">
        <v>53</v>
      </c>
      <c>
        <f>(M119*21)/100</f>
      </c>
      <c t="s">
        <v>27</v>
      </c>
    </row>
    <row r="120" spans="1:5" ht="12.75">
      <c r="A120" s="35" t="s">
        <v>54</v>
      </c>
      <c r="E120" s="39" t="s">
        <v>5</v>
      </c>
    </row>
    <row r="121" spans="1:5" ht="38.25">
      <c r="A121" s="35" t="s">
        <v>55</v>
      </c>
      <c r="E121" s="40" t="s">
        <v>531</v>
      </c>
    </row>
    <row r="122" spans="1:5" ht="12.75">
      <c r="A122" t="s">
        <v>56</v>
      </c>
      <c r="E122" s="39" t="s">
        <v>5</v>
      </c>
    </row>
    <row r="123" spans="1:16" ht="12.75">
      <c r="A123" t="s">
        <v>49</v>
      </c>
      <c s="34" t="s">
        <v>161</v>
      </c>
      <c s="34" t="s">
        <v>550</v>
      </c>
      <c s="35" t="s">
        <v>5</v>
      </c>
      <c s="6" t="s">
        <v>551</v>
      </c>
      <c s="36" t="s">
        <v>81</v>
      </c>
      <c s="37">
        <v>12</v>
      </c>
      <c s="36">
        <v>0</v>
      </c>
      <c s="36">
        <f>ROUND(G123*H123,6)</f>
      </c>
      <c r="L123" s="38">
        <v>0</v>
      </c>
      <c s="32">
        <f>ROUND(ROUND(L123,2)*ROUND(G123,3),2)</f>
      </c>
      <c s="36" t="s">
        <v>53</v>
      </c>
      <c>
        <f>(M123*21)/100</f>
      </c>
      <c t="s">
        <v>27</v>
      </c>
    </row>
    <row r="124" spans="1:5" ht="12.75">
      <c r="A124" s="35" t="s">
        <v>54</v>
      </c>
      <c r="E124" s="39" t="s">
        <v>5</v>
      </c>
    </row>
    <row r="125" spans="1:5" ht="38.25">
      <c r="A125" s="35" t="s">
        <v>55</v>
      </c>
      <c r="E125" s="40" t="s">
        <v>531</v>
      </c>
    </row>
    <row r="126" spans="1:5" ht="12.75">
      <c r="A126" t="s">
        <v>56</v>
      </c>
      <c r="E126" s="39" t="s">
        <v>5</v>
      </c>
    </row>
    <row r="127" spans="1:16" ht="12.75">
      <c r="A127" t="s">
        <v>49</v>
      </c>
      <c s="34" t="s">
        <v>164</v>
      </c>
      <c s="34" t="s">
        <v>560</v>
      </c>
      <c s="35" t="s">
        <v>5</v>
      </c>
      <c s="6" t="s">
        <v>561</v>
      </c>
      <c s="36" t="s">
        <v>81</v>
      </c>
      <c s="37">
        <v>18</v>
      </c>
      <c s="36">
        <v>0</v>
      </c>
      <c s="36">
        <f>ROUND(G127*H127,6)</f>
      </c>
      <c r="L127" s="38">
        <v>0</v>
      </c>
      <c s="32">
        <f>ROUND(ROUND(L127,2)*ROUND(G127,3),2)</f>
      </c>
      <c s="36" t="s">
        <v>53</v>
      </c>
      <c>
        <f>(M127*21)/100</f>
      </c>
      <c t="s">
        <v>27</v>
      </c>
    </row>
    <row r="128" spans="1:5" ht="12.75">
      <c r="A128" s="35" t="s">
        <v>54</v>
      </c>
      <c r="E128" s="39" t="s">
        <v>5</v>
      </c>
    </row>
    <row r="129" spans="1:5" ht="38.25">
      <c r="A129" s="35" t="s">
        <v>55</v>
      </c>
      <c r="E129" s="40" t="s">
        <v>567</v>
      </c>
    </row>
    <row r="130" spans="1:5" ht="12.75">
      <c r="A130" t="s">
        <v>56</v>
      </c>
      <c r="E130" s="39" t="s">
        <v>5</v>
      </c>
    </row>
    <row r="131" spans="1:16" ht="12.75">
      <c r="A131" t="s">
        <v>49</v>
      </c>
      <c s="34" t="s">
        <v>167</v>
      </c>
      <c s="34" t="s">
        <v>563</v>
      </c>
      <c s="35" t="s">
        <v>5</v>
      </c>
      <c s="6" t="s">
        <v>564</v>
      </c>
      <c s="36" t="s">
        <v>81</v>
      </c>
      <c s="37">
        <v>18</v>
      </c>
      <c s="36">
        <v>0</v>
      </c>
      <c s="36">
        <f>ROUND(G131*H131,6)</f>
      </c>
      <c r="L131" s="38">
        <v>0</v>
      </c>
      <c s="32">
        <f>ROUND(ROUND(L131,2)*ROUND(G131,3),2)</f>
      </c>
      <c s="36" t="s">
        <v>53</v>
      </c>
      <c>
        <f>(M131*21)/100</f>
      </c>
      <c t="s">
        <v>27</v>
      </c>
    </row>
    <row r="132" spans="1:5" ht="12.75">
      <c r="A132" s="35" t="s">
        <v>54</v>
      </c>
      <c r="E132" s="39" t="s">
        <v>5</v>
      </c>
    </row>
    <row r="133" spans="1:5" ht="38.25">
      <c r="A133" s="35" t="s">
        <v>55</v>
      </c>
      <c r="E133" s="40" t="s">
        <v>567</v>
      </c>
    </row>
    <row r="134" spans="1:5" ht="12.75">
      <c r="A134" t="s">
        <v>56</v>
      </c>
      <c r="E134" s="39" t="s">
        <v>5</v>
      </c>
    </row>
    <row r="135" spans="1:16" ht="12.75">
      <c r="A135" t="s">
        <v>49</v>
      </c>
      <c s="34" t="s">
        <v>171</v>
      </c>
      <c s="34" t="s">
        <v>570</v>
      </c>
      <c s="35" t="s">
        <v>5</v>
      </c>
      <c s="6" t="s">
        <v>571</v>
      </c>
      <c s="36" t="s">
        <v>81</v>
      </c>
      <c s="37">
        <v>18</v>
      </c>
      <c s="36">
        <v>0</v>
      </c>
      <c s="36">
        <f>ROUND(G135*H135,6)</f>
      </c>
      <c r="L135" s="38">
        <v>0</v>
      </c>
      <c s="32">
        <f>ROUND(ROUND(L135,2)*ROUND(G135,3),2)</f>
      </c>
      <c s="36" t="s">
        <v>53</v>
      </c>
      <c>
        <f>(M135*21)/100</f>
      </c>
      <c t="s">
        <v>27</v>
      </c>
    </row>
    <row r="136" spans="1:5" ht="12.75">
      <c r="A136" s="35" t="s">
        <v>54</v>
      </c>
      <c r="E136" s="39" t="s">
        <v>5</v>
      </c>
    </row>
    <row r="137" spans="1:5" ht="38.25">
      <c r="A137" s="35" t="s">
        <v>55</v>
      </c>
      <c r="E137" s="40" t="s">
        <v>567</v>
      </c>
    </row>
    <row r="138" spans="1:5" ht="12.75">
      <c r="A138" t="s">
        <v>56</v>
      </c>
      <c r="E138" s="39" t="s">
        <v>5</v>
      </c>
    </row>
    <row r="139" spans="1:16" ht="12.75">
      <c r="A139" t="s">
        <v>49</v>
      </c>
      <c s="34" t="s">
        <v>175</v>
      </c>
      <c s="34" t="s">
        <v>572</v>
      </c>
      <c s="35" t="s">
        <v>5</v>
      </c>
      <c s="6" t="s">
        <v>573</v>
      </c>
      <c s="36" t="s">
        <v>81</v>
      </c>
      <c s="37">
        <v>18</v>
      </c>
      <c s="36">
        <v>0</v>
      </c>
      <c s="36">
        <f>ROUND(G139*H139,6)</f>
      </c>
      <c r="L139" s="38">
        <v>0</v>
      </c>
      <c s="32">
        <f>ROUND(ROUND(L139,2)*ROUND(G139,3),2)</f>
      </c>
      <c s="36" t="s">
        <v>53</v>
      </c>
      <c>
        <f>(M139*21)/100</f>
      </c>
      <c t="s">
        <v>27</v>
      </c>
    </row>
    <row r="140" spans="1:5" ht="12.75">
      <c r="A140" s="35" t="s">
        <v>54</v>
      </c>
      <c r="E140" s="39" t="s">
        <v>5</v>
      </c>
    </row>
    <row r="141" spans="1:5" ht="38.25">
      <c r="A141" s="35" t="s">
        <v>55</v>
      </c>
      <c r="E141" s="40" t="s">
        <v>567</v>
      </c>
    </row>
    <row r="142" spans="1:5" ht="12.75">
      <c r="A142" t="s">
        <v>56</v>
      </c>
      <c r="E142" s="39" t="s">
        <v>5</v>
      </c>
    </row>
    <row r="143" spans="1:16" ht="12.75">
      <c r="A143" t="s">
        <v>49</v>
      </c>
      <c s="34" t="s">
        <v>179</v>
      </c>
      <c s="34" t="s">
        <v>578</v>
      </c>
      <c s="35" t="s">
        <v>5</v>
      </c>
      <c s="6" t="s">
        <v>579</v>
      </c>
      <c s="36" t="s">
        <v>81</v>
      </c>
      <c s="37">
        <v>30</v>
      </c>
      <c s="36">
        <v>0</v>
      </c>
      <c s="36">
        <f>ROUND(G143*H143,6)</f>
      </c>
      <c r="L143" s="38">
        <v>0</v>
      </c>
      <c s="32">
        <f>ROUND(ROUND(L143,2)*ROUND(G143,3),2)</f>
      </c>
      <c s="36" t="s">
        <v>53</v>
      </c>
      <c>
        <f>(M143*21)/100</f>
      </c>
      <c t="s">
        <v>27</v>
      </c>
    </row>
    <row r="144" spans="1:5" ht="12.75">
      <c r="A144" s="35" t="s">
        <v>54</v>
      </c>
      <c r="E144" s="39" t="s">
        <v>5</v>
      </c>
    </row>
    <row r="145" spans="1:5" ht="38.25">
      <c r="A145" s="35" t="s">
        <v>55</v>
      </c>
      <c r="E145" s="40" t="s">
        <v>451</v>
      </c>
    </row>
    <row r="146" spans="1:5" ht="12.75">
      <c r="A146" t="s">
        <v>56</v>
      </c>
      <c r="E146" s="39" t="s">
        <v>5</v>
      </c>
    </row>
    <row r="147" spans="1:16" ht="12.75">
      <c r="A147" t="s">
        <v>49</v>
      </c>
      <c s="34" t="s">
        <v>182</v>
      </c>
      <c s="34" t="s">
        <v>580</v>
      </c>
      <c s="35" t="s">
        <v>5</v>
      </c>
      <c s="6" t="s">
        <v>581</v>
      </c>
      <c s="36" t="s">
        <v>81</v>
      </c>
      <c s="37">
        <v>30</v>
      </c>
      <c s="36">
        <v>0</v>
      </c>
      <c s="36">
        <f>ROUND(G147*H147,6)</f>
      </c>
      <c r="L147" s="38">
        <v>0</v>
      </c>
      <c s="32">
        <f>ROUND(ROUND(L147,2)*ROUND(G147,3),2)</f>
      </c>
      <c s="36" t="s">
        <v>53</v>
      </c>
      <c>
        <f>(M147*21)/100</f>
      </c>
      <c t="s">
        <v>27</v>
      </c>
    </row>
    <row r="148" spans="1:5" ht="12.75">
      <c r="A148" s="35" t="s">
        <v>54</v>
      </c>
      <c r="E148" s="39" t="s">
        <v>5</v>
      </c>
    </row>
    <row r="149" spans="1:5" ht="38.25">
      <c r="A149" s="35" t="s">
        <v>55</v>
      </c>
      <c r="E149" s="40" t="s">
        <v>451</v>
      </c>
    </row>
    <row r="150" spans="1:5" ht="12.75">
      <c r="A150" t="s">
        <v>56</v>
      </c>
      <c r="E150" s="39" t="s">
        <v>5</v>
      </c>
    </row>
    <row r="151" spans="1:16" ht="12.75">
      <c r="A151" t="s">
        <v>49</v>
      </c>
      <c s="34" t="s">
        <v>186</v>
      </c>
      <c s="34" t="s">
        <v>582</v>
      </c>
      <c s="35" t="s">
        <v>5</v>
      </c>
      <c s="6" t="s">
        <v>583</v>
      </c>
      <c s="36" t="s">
        <v>81</v>
      </c>
      <c s="37">
        <v>6</v>
      </c>
      <c s="36">
        <v>0</v>
      </c>
      <c s="36">
        <f>ROUND(G151*H151,6)</f>
      </c>
      <c r="L151" s="38">
        <v>0</v>
      </c>
      <c s="32">
        <f>ROUND(ROUND(L151,2)*ROUND(G151,3),2)</f>
      </c>
      <c s="36" t="s">
        <v>53</v>
      </c>
      <c>
        <f>(M151*21)/100</f>
      </c>
      <c t="s">
        <v>27</v>
      </c>
    </row>
    <row r="152" spans="1:5" ht="12.75">
      <c r="A152" s="35" t="s">
        <v>54</v>
      </c>
      <c r="E152" s="39" t="s">
        <v>5</v>
      </c>
    </row>
    <row r="153" spans="1:5" ht="38.25">
      <c r="A153" s="35" t="s">
        <v>55</v>
      </c>
      <c r="E153" s="40" t="s">
        <v>691</v>
      </c>
    </row>
    <row r="154" spans="1:5" ht="12.75">
      <c r="A154" t="s">
        <v>56</v>
      </c>
      <c r="E154" s="39" t="s">
        <v>5</v>
      </c>
    </row>
    <row r="155" spans="1:16" ht="12.75">
      <c r="A155" t="s">
        <v>49</v>
      </c>
      <c s="34" t="s">
        <v>189</v>
      </c>
      <c s="34" t="s">
        <v>584</v>
      </c>
      <c s="35" t="s">
        <v>5</v>
      </c>
      <c s="6" t="s">
        <v>585</v>
      </c>
      <c s="36" t="s">
        <v>81</v>
      </c>
      <c s="37">
        <v>6</v>
      </c>
      <c s="36">
        <v>0</v>
      </c>
      <c s="36">
        <f>ROUND(G155*H155,6)</f>
      </c>
      <c r="L155" s="38">
        <v>0</v>
      </c>
      <c s="32">
        <f>ROUND(ROUND(L155,2)*ROUND(G155,3),2)</f>
      </c>
      <c s="36" t="s">
        <v>53</v>
      </c>
      <c>
        <f>(M155*21)/100</f>
      </c>
      <c t="s">
        <v>27</v>
      </c>
    </row>
    <row r="156" spans="1:5" ht="12.75">
      <c r="A156" s="35" t="s">
        <v>54</v>
      </c>
      <c r="E156" s="39" t="s">
        <v>5</v>
      </c>
    </row>
    <row r="157" spans="1:5" ht="38.25">
      <c r="A157" s="35" t="s">
        <v>55</v>
      </c>
      <c r="E157" s="40" t="s">
        <v>691</v>
      </c>
    </row>
    <row r="158" spans="1:5" ht="12.75">
      <c r="A158" t="s">
        <v>56</v>
      </c>
      <c r="E158" s="39" t="s">
        <v>5</v>
      </c>
    </row>
    <row r="159" spans="1:16" ht="12.75">
      <c r="A159" t="s">
        <v>49</v>
      </c>
      <c s="34" t="s">
        <v>192</v>
      </c>
      <c s="34" t="s">
        <v>605</v>
      </c>
      <c s="35" t="s">
        <v>5</v>
      </c>
      <c s="6" t="s">
        <v>606</v>
      </c>
      <c s="36" t="s">
        <v>81</v>
      </c>
      <c s="37">
        <v>6</v>
      </c>
      <c s="36">
        <v>0</v>
      </c>
      <c s="36">
        <f>ROUND(G159*H159,6)</f>
      </c>
      <c r="L159" s="38">
        <v>0</v>
      </c>
      <c s="32">
        <f>ROUND(ROUND(L159,2)*ROUND(G159,3),2)</f>
      </c>
      <c s="36" t="s">
        <v>53</v>
      </c>
      <c>
        <f>(M159*21)/100</f>
      </c>
      <c t="s">
        <v>27</v>
      </c>
    </row>
    <row r="160" spans="1:5" ht="12.75">
      <c r="A160" s="35" t="s">
        <v>54</v>
      </c>
      <c r="E160" s="39" t="s">
        <v>5</v>
      </c>
    </row>
    <row r="161" spans="1:5" ht="38.25">
      <c r="A161" s="35" t="s">
        <v>55</v>
      </c>
      <c r="E161" s="40" t="s">
        <v>691</v>
      </c>
    </row>
    <row r="162" spans="1:5" ht="12.75">
      <c r="A162" t="s">
        <v>56</v>
      </c>
      <c r="E162" s="39" t="s">
        <v>5</v>
      </c>
    </row>
    <row r="163" spans="1:16" ht="12.75">
      <c r="A163" t="s">
        <v>49</v>
      </c>
      <c s="34" t="s">
        <v>195</v>
      </c>
      <c s="34" t="s">
        <v>609</v>
      </c>
      <c s="35" t="s">
        <v>5</v>
      </c>
      <c s="6" t="s">
        <v>610</v>
      </c>
      <c s="36" t="s">
        <v>81</v>
      </c>
      <c s="37">
        <v>6</v>
      </c>
      <c s="36">
        <v>0</v>
      </c>
      <c s="36">
        <f>ROUND(G163*H163,6)</f>
      </c>
      <c r="L163" s="38">
        <v>0</v>
      </c>
      <c s="32">
        <f>ROUND(ROUND(L163,2)*ROUND(G163,3),2)</f>
      </c>
      <c s="36" t="s">
        <v>53</v>
      </c>
      <c>
        <f>(M163*21)/100</f>
      </c>
      <c t="s">
        <v>27</v>
      </c>
    </row>
    <row r="164" spans="1:5" ht="12.75">
      <c r="A164" s="35" t="s">
        <v>54</v>
      </c>
      <c r="E164" s="39" t="s">
        <v>5</v>
      </c>
    </row>
    <row r="165" spans="1:5" ht="38.25">
      <c r="A165" s="35" t="s">
        <v>55</v>
      </c>
      <c r="E165" s="40" t="s">
        <v>691</v>
      </c>
    </row>
    <row r="166" spans="1:5" ht="12.75">
      <c r="A166" t="s">
        <v>56</v>
      </c>
      <c r="E166" s="39" t="s">
        <v>5</v>
      </c>
    </row>
    <row r="167" spans="1:16" ht="12.75">
      <c r="A167" t="s">
        <v>49</v>
      </c>
      <c s="34" t="s">
        <v>199</v>
      </c>
      <c s="34" t="s">
        <v>613</v>
      </c>
      <c s="35" t="s">
        <v>5</v>
      </c>
      <c s="6" t="s">
        <v>614</v>
      </c>
      <c s="36" t="s">
        <v>81</v>
      </c>
      <c s="37">
        <v>6</v>
      </c>
      <c s="36">
        <v>0</v>
      </c>
      <c s="36">
        <f>ROUND(G167*H167,6)</f>
      </c>
      <c r="L167" s="38">
        <v>0</v>
      </c>
      <c s="32">
        <f>ROUND(ROUND(L167,2)*ROUND(G167,3),2)</f>
      </c>
      <c s="36" t="s">
        <v>53</v>
      </c>
      <c>
        <f>(M167*21)/100</f>
      </c>
      <c t="s">
        <v>27</v>
      </c>
    </row>
    <row r="168" spans="1:5" ht="12.75">
      <c r="A168" s="35" t="s">
        <v>54</v>
      </c>
      <c r="E168" s="39" t="s">
        <v>5</v>
      </c>
    </row>
    <row r="169" spans="1:5" ht="38.25">
      <c r="A169" s="35" t="s">
        <v>55</v>
      </c>
      <c r="E169" s="40" t="s">
        <v>691</v>
      </c>
    </row>
    <row r="170" spans="1:5" ht="12.75">
      <c r="A170" t="s">
        <v>56</v>
      </c>
      <c r="E170" s="39" t="s">
        <v>5</v>
      </c>
    </row>
    <row r="171" spans="1:16" ht="12.75">
      <c r="A171" t="s">
        <v>49</v>
      </c>
      <c s="34" t="s">
        <v>202</v>
      </c>
      <c s="34" t="s">
        <v>616</v>
      </c>
      <c s="35" t="s">
        <v>5</v>
      </c>
      <c s="6" t="s">
        <v>617</v>
      </c>
      <c s="36" t="s">
        <v>81</v>
      </c>
      <c s="37">
        <v>6</v>
      </c>
      <c s="36">
        <v>0</v>
      </c>
      <c s="36">
        <f>ROUND(G171*H171,6)</f>
      </c>
      <c r="L171" s="38">
        <v>0</v>
      </c>
      <c s="32">
        <f>ROUND(ROUND(L171,2)*ROUND(G171,3),2)</f>
      </c>
      <c s="36" t="s">
        <v>53</v>
      </c>
      <c>
        <f>(M171*21)/100</f>
      </c>
      <c t="s">
        <v>27</v>
      </c>
    </row>
    <row r="172" spans="1:5" ht="12.75">
      <c r="A172" s="35" t="s">
        <v>54</v>
      </c>
      <c r="E172" s="39" t="s">
        <v>5</v>
      </c>
    </row>
    <row r="173" spans="1:5" ht="38.25">
      <c r="A173" s="35" t="s">
        <v>55</v>
      </c>
      <c r="E173" s="40" t="s">
        <v>691</v>
      </c>
    </row>
    <row r="174" spans="1:5" ht="12.75">
      <c r="A174" t="s">
        <v>56</v>
      </c>
      <c r="E174" s="39" t="s">
        <v>5</v>
      </c>
    </row>
    <row r="175" spans="1:16" ht="12.75">
      <c r="A175" t="s">
        <v>49</v>
      </c>
      <c s="34" t="s">
        <v>206</v>
      </c>
      <c s="34" t="s">
        <v>619</v>
      </c>
      <c s="35" t="s">
        <v>5</v>
      </c>
      <c s="6" t="s">
        <v>620</v>
      </c>
      <c s="36" t="s">
        <v>81</v>
      </c>
      <c s="37">
        <v>6</v>
      </c>
      <c s="36">
        <v>0</v>
      </c>
      <c s="36">
        <f>ROUND(G175*H175,6)</f>
      </c>
      <c r="L175" s="38">
        <v>0</v>
      </c>
      <c s="32">
        <f>ROUND(ROUND(L175,2)*ROUND(G175,3),2)</f>
      </c>
      <c s="36" t="s">
        <v>53</v>
      </c>
      <c>
        <f>(M175*21)/100</f>
      </c>
      <c t="s">
        <v>27</v>
      </c>
    </row>
    <row r="176" spans="1:5" ht="12.75">
      <c r="A176" s="35" t="s">
        <v>54</v>
      </c>
      <c r="E176" s="39" t="s">
        <v>5</v>
      </c>
    </row>
    <row r="177" spans="1:5" ht="38.25">
      <c r="A177" s="35" t="s">
        <v>55</v>
      </c>
      <c r="E177" s="40" t="s">
        <v>691</v>
      </c>
    </row>
    <row r="178" spans="1:5" ht="12.75">
      <c r="A178" t="s">
        <v>56</v>
      </c>
      <c r="E178" s="39" t="s">
        <v>5</v>
      </c>
    </row>
    <row r="179" spans="1:16" ht="12.75">
      <c r="A179" t="s">
        <v>49</v>
      </c>
      <c s="34" t="s">
        <v>209</v>
      </c>
      <c s="34" t="s">
        <v>622</v>
      </c>
      <c s="35" t="s">
        <v>5</v>
      </c>
      <c s="6" t="s">
        <v>623</v>
      </c>
      <c s="36" t="s">
        <v>81</v>
      </c>
      <c s="37">
        <v>3</v>
      </c>
      <c s="36">
        <v>0</v>
      </c>
      <c s="36">
        <f>ROUND(G179*H179,6)</f>
      </c>
      <c r="L179" s="38">
        <v>0</v>
      </c>
      <c s="32">
        <f>ROUND(ROUND(L179,2)*ROUND(G179,3),2)</f>
      </c>
      <c s="36" t="s">
        <v>53</v>
      </c>
      <c>
        <f>(M179*21)/100</f>
      </c>
      <c t="s">
        <v>27</v>
      </c>
    </row>
    <row r="180" spans="1:5" ht="12.75">
      <c r="A180" s="35" t="s">
        <v>54</v>
      </c>
      <c r="E180" s="39" t="s">
        <v>5</v>
      </c>
    </row>
    <row r="181" spans="1:5" ht="38.25">
      <c r="A181" s="35" t="s">
        <v>55</v>
      </c>
      <c r="E181" s="40" t="s">
        <v>507</v>
      </c>
    </row>
    <row r="182" spans="1:5" ht="12.75">
      <c r="A182" t="s">
        <v>56</v>
      </c>
      <c r="E182" s="39" t="s">
        <v>5</v>
      </c>
    </row>
    <row r="183" spans="1:16" ht="12.75">
      <c r="A183" t="s">
        <v>49</v>
      </c>
      <c s="34" t="s">
        <v>213</v>
      </c>
      <c s="34" t="s">
        <v>626</v>
      </c>
      <c s="35" t="s">
        <v>5</v>
      </c>
      <c s="6" t="s">
        <v>627</v>
      </c>
      <c s="36" t="s">
        <v>81</v>
      </c>
      <c s="37">
        <v>3</v>
      </c>
      <c s="36">
        <v>0</v>
      </c>
      <c s="36">
        <f>ROUND(G183*H183,6)</f>
      </c>
      <c r="L183" s="38">
        <v>0</v>
      </c>
      <c s="32">
        <f>ROUND(ROUND(L183,2)*ROUND(G183,3),2)</f>
      </c>
      <c s="36" t="s">
        <v>53</v>
      </c>
      <c>
        <f>(M183*21)/100</f>
      </c>
      <c t="s">
        <v>27</v>
      </c>
    </row>
    <row r="184" spans="1:5" ht="12.75">
      <c r="A184" s="35" t="s">
        <v>54</v>
      </c>
      <c r="E184" s="39" t="s">
        <v>5</v>
      </c>
    </row>
    <row r="185" spans="1:5" ht="38.25">
      <c r="A185" s="35" t="s">
        <v>55</v>
      </c>
      <c r="E185" s="40" t="s">
        <v>507</v>
      </c>
    </row>
    <row r="186" spans="1:5" ht="12.75">
      <c r="A186" t="s">
        <v>56</v>
      </c>
      <c r="E186" s="39" t="s">
        <v>5</v>
      </c>
    </row>
    <row r="187" spans="1:16" ht="25.5">
      <c r="A187" t="s">
        <v>49</v>
      </c>
      <c s="34" t="s">
        <v>217</v>
      </c>
      <c s="34" t="s">
        <v>630</v>
      </c>
      <c s="35" t="s">
        <v>5</v>
      </c>
      <c s="6" t="s">
        <v>631</v>
      </c>
      <c s="36" t="s">
        <v>81</v>
      </c>
      <c s="37">
        <v>75</v>
      </c>
      <c s="36">
        <v>0</v>
      </c>
      <c s="36">
        <f>ROUND(G187*H187,6)</f>
      </c>
      <c r="L187" s="38">
        <v>0</v>
      </c>
      <c s="32">
        <f>ROUND(ROUND(L187,2)*ROUND(G187,3),2)</f>
      </c>
      <c s="36" t="s">
        <v>53</v>
      </c>
      <c>
        <f>(M187*21)/100</f>
      </c>
      <c t="s">
        <v>27</v>
      </c>
    </row>
    <row r="188" spans="1:5" ht="12.75">
      <c r="A188" s="35" t="s">
        <v>54</v>
      </c>
      <c r="E188" s="39" t="s">
        <v>5</v>
      </c>
    </row>
    <row r="189" spans="1:5" ht="38.25">
      <c r="A189" s="35" t="s">
        <v>55</v>
      </c>
      <c r="E189" s="40" t="s">
        <v>2173</v>
      </c>
    </row>
    <row r="190" spans="1:5" ht="12.75">
      <c r="A190" t="s">
        <v>56</v>
      </c>
      <c r="E190" s="39" t="s">
        <v>5</v>
      </c>
    </row>
    <row r="191" spans="1:16" ht="25.5">
      <c r="A191" t="s">
        <v>49</v>
      </c>
      <c s="34" t="s">
        <v>221</v>
      </c>
      <c s="34" t="s">
        <v>634</v>
      </c>
      <c s="35" t="s">
        <v>5</v>
      </c>
      <c s="6" t="s">
        <v>635</v>
      </c>
      <c s="36" t="s">
        <v>519</v>
      </c>
      <c s="37">
        <v>75</v>
      </c>
      <c s="36">
        <v>0</v>
      </c>
      <c s="36">
        <f>ROUND(G191*H191,6)</f>
      </c>
      <c r="L191" s="38">
        <v>0</v>
      </c>
      <c s="32">
        <f>ROUND(ROUND(L191,2)*ROUND(G191,3),2)</f>
      </c>
      <c s="36" t="s">
        <v>53</v>
      </c>
      <c>
        <f>(M191*21)/100</f>
      </c>
      <c t="s">
        <v>27</v>
      </c>
    </row>
    <row r="192" spans="1:5" ht="12.75">
      <c r="A192" s="35" t="s">
        <v>54</v>
      </c>
      <c r="E192" s="39" t="s">
        <v>5</v>
      </c>
    </row>
    <row r="193" spans="1:5" ht="38.25">
      <c r="A193" s="35" t="s">
        <v>55</v>
      </c>
      <c r="E193" s="40" t="s">
        <v>2173</v>
      </c>
    </row>
    <row r="194" spans="1:5" ht="12.75">
      <c r="A194" t="s">
        <v>56</v>
      </c>
      <c r="E194" s="39" t="s">
        <v>5</v>
      </c>
    </row>
    <row r="195" spans="1:16" ht="25.5">
      <c r="A195" t="s">
        <v>49</v>
      </c>
      <c s="34" t="s">
        <v>225</v>
      </c>
      <c s="34" t="s">
        <v>638</v>
      </c>
      <c s="35" t="s">
        <v>5</v>
      </c>
      <c s="6" t="s">
        <v>639</v>
      </c>
      <c s="36" t="s">
        <v>640</v>
      </c>
      <c s="37">
        <v>75</v>
      </c>
      <c s="36">
        <v>0</v>
      </c>
      <c s="36">
        <f>ROUND(G195*H195,6)</f>
      </c>
      <c r="L195" s="38">
        <v>0</v>
      </c>
      <c s="32">
        <f>ROUND(ROUND(L195,2)*ROUND(G195,3),2)</f>
      </c>
      <c s="36" t="s">
        <v>53</v>
      </c>
      <c>
        <f>(M195*21)/100</f>
      </c>
      <c t="s">
        <v>27</v>
      </c>
    </row>
    <row r="196" spans="1:5" ht="12.75">
      <c r="A196" s="35" t="s">
        <v>54</v>
      </c>
      <c r="E196" s="39" t="s">
        <v>5</v>
      </c>
    </row>
    <row r="197" spans="1:5" ht="38.25">
      <c r="A197" s="35" t="s">
        <v>55</v>
      </c>
      <c r="E197" s="40" t="s">
        <v>2173</v>
      </c>
    </row>
    <row r="198" spans="1:5" ht="12.75">
      <c r="A198" t="s">
        <v>56</v>
      </c>
      <c r="E198" s="39" t="s">
        <v>5</v>
      </c>
    </row>
    <row r="199" spans="1:16" ht="12.75">
      <c r="A199" t="s">
        <v>49</v>
      </c>
      <c s="34" t="s">
        <v>229</v>
      </c>
      <c s="34" t="s">
        <v>643</v>
      </c>
      <c s="35" t="s">
        <v>5</v>
      </c>
      <c s="6" t="s">
        <v>644</v>
      </c>
      <c s="36" t="s">
        <v>645</v>
      </c>
      <c s="37">
        <v>108</v>
      </c>
      <c s="36">
        <v>0</v>
      </c>
      <c s="36">
        <f>ROUND(G199*H199,6)</f>
      </c>
      <c r="L199" s="38">
        <v>0</v>
      </c>
      <c s="32">
        <f>ROUND(ROUND(L199,2)*ROUND(G199,3),2)</f>
      </c>
      <c s="36" t="s">
        <v>53</v>
      </c>
      <c>
        <f>(M199*21)/100</f>
      </c>
      <c t="s">
        <v>27</v>
      </c>
    </row>
    <row r="200" spans="1:5" ht="12.75">
      <c r="A200" s="35" t="s">
        <v>54</v>
      </c>
      <c r="E200" s="39" t="s">
        <v>5</v>
      </c>
    </row>
    <row r="201" spans="1:5" ht="38.25">
      <c r="A201" s="35" t="s">
        <v>55</v>
      </c>
      <c r="E201" s="40" t="s">
        <v>2174</v>
      </c>
    </row>
    <row r="202" spans="1:5" ht="12.75">
      <c r="A202" t="s">
        <v>56</v>
      </c>
      <c r="E202" s="39" t="s">
        <v>5</v>
      </c>
    </row>
    <row r="203" spans="1:16" ht="12.75">
      <c r="A203" t="s">
        <v>49</v>
      </c>
      <c s="34" t="s">
        <v>233</v>
      </c>
      <c s="34" t="s">
        <v>659</v>
      </c>
      <c s="35" t="s">
        <v>5</v>
      </c>
      <c s="6" t="s">
        <v>660</v>
      </c>
      <c s="36" t="s">
        <v>81</v>
      </c>
      <c s="37">
        <v>216</v>
      </c>
      <c s="36">
        <v>0</v>
      </c>
      <c s="36">
        <f>ROUND(G203*H203,6)</f>
      </c>
      <c r="L203" s="38">
        <v>0</v>
      </c>
      <c s="32">
        <f>ROUND(ROUND(L203,2)*ROUND(G203,3),2)</f>
      </c>
      <c s="36" t="s">
        <v>53</v>
      </c>
      <c>
        <f>(M203*21)/100</f>
      </c>
      <c t="s">
        <v>27</v>
      </c>
    </row>
    <row r="204" spans="1:5" ht="12.75">
      <c r="A204" s="35" t="s">
        <v>54</v>
      </c>
      <c r="E204" s="39" t="s">
        <v>5</v>
      </c>
    </row>
    <row r="205" spans="1:5" ht="38.25">
      <c r="A205" s="35" t="s">
        <v>55</v>
      </c>
      <c r="E205" s="40" t="s">
        <v>2171</v>
      </c>
    </row>
    <row r="206" spans="1:5" ht="12.75">
      <c r="A206" t="s">
        <v>56</v>
      </c>
      <c r="E206" s="39" t="s">
        <v>5</v>
      </c>
    </row>
    <row r="207" spans="1:16" ht="12.75">
      <c r="A207" t="s">
        <v>49</v>
      </c>
      <c s="34" t="s">
        <v>237</v>
      </c>
      <c s="34" t="s">
        <v>664</v>
      </c>
      <c s="35" t="s">
        <v>5</v>
      </c>
      <c s="6" t="s">
        <v>665</v>
      </c>
      <c s="36" t="s">
        <v>81</v>
      </c>
      <c s="37">
        <v>216</v>
      </c>
      <c s="36">
        <v>0</v>
      </c>
      <c s="36">
        <f>ROUND(G207*H207,6)</f>
      </c>
      <c r="L207" s="38">
        <v>0</v>
      </c>
      <c s="32">
        <f>ROUND(ROUND(L207,2)*ROUND(G207,3),2)</f>
      </c>
      <c s="36" t="s">
        <v>53</v>
      </c>
      <c>
        <f>(M207*21)/100</f>
      </c>
      <c t="s">
        <v>27</v>
      </c>
    </row>
    <row r="208" spans="1:5" ht="12.75">
      <c r="A208" s="35" t="s">
        <v>54</v>
      </c>
      <c r="E208" s="39" t="s">
        <v>5</v>
      </c>
    </row>
    <row r="209" spans="1:5" ht="38.25">
      <c r="A209" s="35" t="s">
        <v>55</v>
      </c>
      <c r="E209" s="40" t="s">
        <v>2171</v>
      </c>
    </row>
    <row r="210" spans="1:5" ht="12.75">
      <c r="A210" t="s">
        <v>56</v>
      </c>
      <c r="E2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2162</v>
      </c>
      <c s="41">
        <f>Rekapitulace!C41</f>
      </c>
      <c s="20" t="s">
        <v>0</v>
      </c>
      <c t="s">
        <v>23</v>
      </c>
      <c t="s">
        <v>27</v>
      </c>
    </row>
    <row r="4" spans="1:16" ht="32" customHeight="1">
      <c r="A4" s="24" t="s">
        <v>20</v>
      </c>
      <c s="25" t="s">
        <v>28</v>
      </c>
      <c s="27" t="s">
        <v>2162</v>
      </c>
      <c r="E4" s="26" t="s">
        <v>2163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COUNTIFS(L8:L207,"=0",A8:A207,"P")+COUNTIFS(L8:L207,"",A8:A207,"P")+SUM(Q8:Q207)</f>
      </c>
    </row>
    <row r="8" spans="1:13" ht="12.75">
      <c r="A8" t="s">
        <v>44</v>
      </c>
      <c r="C8" s="28" t="s">
        <v>2177</v>
      </c>
      <c r="E8" s="30" t="s">
        <v>2176</v>
      </c>
      <c r="J8" s="29">
        <f>0+J9+J74</f>
      </c>
      <c s="29">
        <f>0+K9+K74</f>
      </c>
      <c s="29">
        <f>0+L9+L74</f>
      </c>
      <c s="29">
        <f>0+M9+M74</f>
      </c>
    </row>
    <row r="9" spans="1:13" ht="12.75">
      <c r="A9" t="s">
        <v>46</v>
      </c>
      <c r="C9" s="31" t="s">
        <v>4</v>
      </c>
      <c r="E9" s="33" t="s">
        <v>396</v>
      </c>
      <c r="J9" s="32">
        <f>0</f>
      </c>
      <c s="32">
        <f>0</f>
      </c>
      <c s="32">
        <f>0+L10+L14+L18+L22+L26+L30+L34+L38+L42+L46+L50+L54+L58+L62+L66+L70</f>
      </c>
      <c s="32">
        <f>0+M10+M14+M18+M22+M26+M30+M34+M38+M42+M46+M50+M54+M58+M62+M66+M70</f>
      </c>
    </row>
    <row r="10" spans="1:16" ht="12.75">
      <c r="A10" t="s">
        <v>49</v>
      </c>
      <c s="34" t="s">
        <v>4</v>
      </c>
      <c s="34" t="s">
        <v>397</v>
      </c>
      <c s="35" t="s">
        <v>5</v>
      </c>
      <c s="6" t="s">
        <v>398</v>
      </c>
      <c s="36" t="s">
        <v>60</v>
      </c>
      <c s="37">
        <v>8</v>
      </c>
      <c s="36">
        <v>0</v>
      </c>
      <c s="36">
        <f>ROUND(G10*H10,6)</f>
      </c>
      <c r="L10" s="38">
        <v>0</v>
      </c>
      <c s="32">
        <f>ROUND(ROUND(L10,2)*ROUND(G10,3),2)</f>
      </c>
      <c s="36" t="s">
        <v>53</v>
      </c>
      <c>
        <f>(M10*21)/100</f>
      </c>
      <c t="s">
        <v>27</v>
      </c>
    </row>
    <row r="11" spans="1:5" ht="12.75">
      <c r="A11" s="35" t="s">
        <v>54</v>
      </c>
      <c r="E11" s="39" t="s">
        <v>5</v>
      </c>
    </row>
    <row r="12" spans="1:5" ht="38.25">
      <c r="A12" s="35" t="s">
        <v>55</v>
      </c>
      <c r="E12" s="40" t="s">
        <v>429</v>
      </c>
    </row>
    <row r="13" spans="1:5" ht="357">
      <c r="A13" t="s">
        <v>56</v>
      </c>
      <c r="E13" s="39" t="s">
        <v>400</v>
      </c>
    </row>
    <row r="14" spans="1:16" ht="12.75">
      <c r="A14" t="s">
        <v>49</v>
      </c>
      <c s="34" t="s">
        <v>27</v>
      </c>
      <c s="34" t="s">
        <v>401</v>
      </c>
      <c s="35" t="s">
        <v>5</v>
      </c>
      <c s="6" t="s">
        <v>402</v>
      </c>
      <c s="36" t="s">
        <v>60</v>
      </c>
      <c s="37">
        <v>1</v>
      </c>
      <c s="36">
        <v>0</v>
      </c>
      <c s="36">
        <f>ROUND(G14*H14,6)</f>
      </c>
      <c r="L14" s="38">
        <v>0</v>
      </c>
      <c s="32">
        <f>ROUND(ROUND(L14,2)*ROUND(G14,3),2)</f>
      </c>
      <c s="36" t="s">
        <v>53</v>
      </c>
      <c>
        <f>(M14*21)/100</f>
      </c>
      <c t="s">
        <v>27</v>
      </c>
    </row>
    <row r="15" spans="1:5" ht="12.75">
      <c r="A15" s="35" t="s">
        <v>54</v>
      </c>
      <c r="E15" s="39" t="s">
        <v>5</v>
      </c>
    </row>
    <row r="16" spans="1:5" ht="38.25">
      <c r="A16" s="35" t="s">
        <v>55</v>
      </c>
      <c r="E16" s="40" t="s">
        <v>470</v>
      </c>
    </row>
    <row r="17" spans="1:5" ht="357">
      <c r="A17" t="s">
        <v>56</v>
      </c>
      <c r="E17" s="39" t="s">
        <v>400</v>
      </c>
    </row>
    <row r="18" spans="1:16" ht="12.75">
      <c r="A18" t="s">
        <v>49</v>
      </c>
      <c s="34" t="s">
        <v>26</v>
      </c>
      <c s="34" t="s">
        <v>404</v>
      </c>
      <c s="35" t="s">
        <v>5</v>
      </c>
      <c s="6" t="s">
        <v>405</v>
      </c>
      <c s="36" t="s">
        <v>60</v>
      </c>
      <c s="37">
        <v>28</v>
      </c>
      <c s="36">
        <v>0</v>
      </c>
      <c s="36">
        <f>ROUND(G18*H18,6)</f>
      </c>
      <c r="L18" s="38">
        <v>0</v>
      </c>
      <c s="32">
        <f>ROUND(ROUND(L18,2)*ROUND(G18,3),2)</f>
      </c>
      <c s="36" t="s">
        <v>53</v>
      </c>
      <c>
        <f>(M18*21)/100</f>
      </c>
      <c t="s">
        <v>27</v>
      </c>
    </row>
    <row r="19" spans="1:5" ht="12.75">
      <c r="A19" s="35" t="s">
        <v>54</v>
      </c>
      <c r="E19" s="39" t="s">
        <v>5</v>
      </c>
    </row>
    <row r="20" spans="1:5" ht="38.25">
      <c r="A20" s="35" t="s">
        <v>55</v>
      </c>
      <c r="E20" s="40" t="s">
        <v>2178</v>
      </c>
    </row>
    <row r="21" spans="1:5" ht="357">
      <c r="A21" t="s">
        <v>56</v>
      </c>
      <c r="E21" s="39" t="s">
        <v>400</v>
      </c>
    </row>
    <row r="22" spans="1:16" ht="12.75">
      <c r="A22" t="s">
        <v>49</v>
      </c>
      <c s="34" t="s">
        <v>64</v>
      </c>
      <c s="34" t="s">
        <v>407</v>
      </c>
      <c s="35" t="s">
        <v>5</v>
      </c>
      <c s="6" t="s">
        <v>408</v>
      </c>
      <c s="36" t="s">
        <v>60</v>
      </c>
      <c s="37">
        <v>2</v>
      </c>
      <c s="36">
        <v>0</v>
      </c>
      <c s="36">
        <f>ROUND(G22*H22,6)</f>
      </c>
      <c r="L22" s="38">
        <v>0</v>
      </c>
      <c s="32">
        <f>ROUND(ROUND(L22,2)*ROUND(G22,3),2)</f>
      </c>
      <c s="36" t="s">
        <v>53</v>
      </c>
      <c>
        <f>(M22*21)/100</f>
      </c>
      <c t="s">
        <v>27</v>
      </c>
    </row>
    <row r="23" spans="1:5" ht="12.75">
      <c r="A23" s="35" t="s">
        <v>54</v>
      </c>
      <c r="E23" s="39" t="s">
        <v>5</v>
      </c>
    </row>
    <row r="24" spans="1:5" ht="38.25">
      <c r="A24" s="35" t="s">
        <v>55</v>
      </c>
      <c r="E24" s="40" t="s">
        <v>549</v>
      </c>
    </row>
    <row r="25" spans="1:5" ht="357">
      <c r="A25" t="s">
        <v>56</v>
      </c>
      <c r="E25" s="39" t="s">
        <v>400</v>
      </c>
    </row>
    <row r="26" spans="1:16" ht="12.75">
      <c r="A26" t="s">
        <v>49</v>
      </c>
      <c s="34" t="s">
        <v>69</v>
      </c>
      <c s="34" t="s">
        <v>65</v>
      </c>
      <c s="35" t="s">
        <v>5</v>
      </c>
      <c s="6" t="s">
        <v>66</v>
      </c>
      <c s="36" t="s">
        <v>67</v>
      </c>
      <c s="37">
        <v>72</v>
      </c>
      <c s="36">
        <v>0</v>
      </c>
      <c s="36">
        <f>ROUND(G26*H26,6)</f>
      </c>
      <c r="L26" s="38">
        <v>0</v>
      </c>
      <c s="32">
        <f>ROUND(ROUND(L26,2)*ROUND(G26,3),2)</f>
      </c>
      <c s="36" t="s">
        <v>53</v>
      </c>
      <c>
        <f>(M26*21)/100</f>
      </c>
      <c t="s">
        <v>27</v>
      </c>
    </row>
    <row r="27" spans="1:5" ht="12.75">
      <c r="A27" s="35" t="s">
        <v>54</v>
      </c>
      <c r="E27" s="39" t="s">
        <v>5</v>
      </c>
    </row>
    <row r="28" spans="1:5" ht="38.25">
      <c r="A28" s="35" t="s">
        <v>55</v>
      </c>
      <c r="E28" s="40" t="s">
        <v>2179</v>
      </c>
    </row>
    <row r="29" spans="1:5" ht="25.5">
      <c r="A29" t="s">
        <v>56</v>
      </c>
      <c r="E29" s="39" t="s">
        <v>68</v>
      </c>
    </row>
    <row r="30" spans="1:16" ht="12.75">
      <c r="A30" t="s">
        <v>49</v>
      </c>
      <c s="34" t="s">
        <v>73</v>
      </c>
      <c s="34" t="s">
        <v>70</v>
      </c>
      <c s="35" t="s">
        <v>5</v>
      </c>
      <c s="6" t="s">
        <v>71</v>
      </c>
      <c s="36" t="s">
        <v>60</v>
      </c>
      <c s="37">
        <v>35</v>
      </c>
      <c s="36">
        <v>0</v>
      </c>
      <c s="36">
        <f>ROUND(G30*H30,6)</f>
      </c>
      <c r="L30" s="38">
        <v>0</v>
      </c>
      <c s="32">
        <f>ROUND(ROUND(L30,2)*ROUND(G30,3),2)</f>
      </c>
      <c s="36" t="s">
        <v>53</v>
      </c>
      <c>
        <f>(M30*21)/100</f>
      </c>
      <c t="s">
        <v>27</v>
      </c>
    </row>
    <row r="31" spans="1:5" ht="12.75">
      <c r="A31" s="35" t="s">
        <v>54</v>
      </c>
      <c r="E31" s="39" t="s">
        <v>5</v>
      </c>
    </row>
    <row r="32" spans="1:5" ht="38.25">
      <c r="A32" s="35" t="s">
        <v>55</v>
      </c>
      <c r="E32" s="40" t="s">
        <v>419</v>
      </c>
    </row>
    <row r="33" spans="1:5" ht="229.5">
      <c r="A33" t="s">
        <v>56</v>
      </c>
      <c r="E33" s="39" t="s">
        <v>412</v>
      </c>
    </row>
    <row r="34" spans="1:16" ht="25.5">
      <c r="A34" t="s">
        <v>49</v>
      </c>
      <c s="34" t="s">
        <v>78</v>
      </c>
      <c s="34" t="s">
        <v>413</v>
      </c>
      <c s="35" t="s">
        <v>5</v>
      </c>
      <c s="6" t="s">
        <v>414</v>
      </c>
      <c s="36" t="s">
        <v>81</v>
      </c>
      <c s="37">
        <v>7</v>
      </c>
      <c s="36">
        <v>0</v>
      </c>
      <c s="36">
        <f>ROUND(G34*H34,6)</f>
      </c>
      <c r="L34" s="38">
        <v>0</v>
      </c>
      <c s="32">
        <f>ROUND(ROUND(L34,2)*ROUND(G34,3),2)</f>
      </c>
      <c s="36" t="s">
        <v>53</v>
      </c>
      <c>
        <f>(M34*21)/100</f>
      </c>
      <c t="s">
        <v>27</v>
      </c>
    </row>
    <row r="35" spans="1:5" ht="12.75">
      <c r="A35" s="35" t="s">
        <v>54</v>
      </c>
      <c r="E35" s="39" t="s">
        <v>5</v>
      </c>
    </row>
    <row r="36" spans="1:5" ht="38.25">
      <c r="A36" s="35" t="s">
        <v>55</v>
      </c>
      <c r="E36" s="40" t="s">
        <v>2180</v>
      </c>
    </row>
    <row r="37" spans="1:5" ht="76.5">
      <c r="A37" t="s">
        <v>56</v>
      </c>
      <c r="E37" s="39" t="s">
        <v>416</v>
      </c>
    </row>
    <row r="38" spans="1:16" ht="12.75">
      <c r="A38" t="s">
        <v>49</v>
      </c>
      <c s="34" t="s">
        <v>83</v>
      </c>
      <c s="34" t="s">
        <v>417</v>
      </c>
      <c s="35" t="s">
        <v>5</v>
      </c>
      <c s="6" t="s">
        <v>418</v>
      </c>
      <c s="36" t="s">
        <v>81</v>
      </c>
      <c s="37">
        <v>7</v>
      </c>
      <c s="36">
        <v>0</v>
      </c>
      <c s="36">
        <f>ROUND(G38*H38,6)</f>
      </c>
      <c r="L38" s="38">
        <v>0</v>
      </c>
      <c s="32">
        <f>ROUND(ROUND(L38,2)*ROUND(G38,3),2)</f>
      </c>
      <c s="36" t="s">
        <v>53</v>
      </c>
      <c>
        <f>(M38*21)/100</f>
      </c>
      <c t="s">
        <v>27</v>
      </c>
    </row>
    <row r="39" spans="1:5" ht="12.75">
      <c r="A39" s="35" t="s">
        <v>54</v>
      </c>
      <c r="E39" s="39" t="s">
        <v>5</v>
      </c>
    </row>
    <row r="40" spans="1:5" ht="38.25">
      <c r="A40" s="35" t="s">
        <v>55</v>
      </c>
      <c r="E40" s="40" t="s">
        <v>2180</v>
      </c>
    </row>
    <row r="41" spans="1:5" ht="76.5">
      <c r="A41" t="s">
        <v>56</v>
      </c>
      <c r="E41" s="39" t="s">
        <v>420</v>
      </c>
    </row>
    <row r="42" spans="1:16" ht="12.75">
      <c r="A42" t="s">
        <v>49</v>
      </c>
      <c s="34" t="s">
        <v>87</v>
      </c>
      <c s="34" t="s">
        <v>79</v>
      </c>
      <c s="35" t="s">
        <v>5</v>
      </c>
      <c s="6" t="s">
        <v>80</v>
      </c>
      <c s="36" t="s">
        <v>81</v>
      </c>
      <c s="37">
        <v>7</v>
      </c>
      <c s="36">
        <v>0</v>
      </c>
      <c s="36">
        <f>ROUND(G42*H42,6)</f>
      </c>
      <c r="L42" s="38">
        <v>0</v>
      </c>
      <c s="32">
        <f>ROUND(ROUND(L42,2)*ROUND(G42,3),2)</f>
      </c>
      <c s="36" t="s">
        <v>53</v>
      </c>
      <c>
        <f>(M42*21)/100</f>
      </c>
      <c t="s">
        <v>27</v>
      </c>
    </row>
    <row r="43" spans="1:5" ht="12.75">
      <c r="A43" s="35" t="s">
        <v>54</v>
      </c>
      <c r="E43" s="39" t="s">
        <v>5</v>
      </c>
    </row>
    <row r="44" spans="1:5" ht="38.25">
      <c r="A44" s="35" t="s">
        <v>55</v>
      </c>
      <c r="E44" s="40" t="s">
        <v>2180</v>
      </c>
    </row>
    <row r="45" spans="1:5" ht="114.75">
      <c r="A45" t="s">
        <v>56</v>
      </c>
      <c r="E45" s="39" t="s">
        <v>421</v>
      </c>
    </row>
    <row r="46" spans="1:16" ht="12.75">
      <c r="A46" t="s">
        <v>49</v>
      </c>
      <c s="34" t="s">
        <v>91</v>
      </c>
      <c s="34" t="s">
        <v>92</v>
      </c>
      <c s="35" t="s">
        <v>5</v>
      </c>
      <c s="6" t="s">
        <v>93</v>
      </c>
      <c s="36" t="s">
        <v>67</v>
      </c>
      <c s="37">
        <v>83</v>
      </c>
      <c s="36">
        <v>0</v>
      </c>
      <c s="36">
        <f>ROUND(G46*H46,6)</f>
      </c>
      <c r="L46" s="38">
        <v>0</v>
      </c>
      <c s="32">
        <f>ROUND(ROUND(L46,2)*ROUND(G46,3),2)</f>
      </c>
      <c s="36" t="s">
        <v>53</v>
      </c>
      <c>
        <f>(M46*21)/100</f>
      </c>
      <c t="s">
        <v>27</v>
      </c>
    </row>
    <row r="47" spans="1:5" ht="12.75">
      <c r="A47" s="35" t="s">
        <v>54</v>
      </c>
      <c r="E47" s="39" t="s">
        <v>5</v>
      </c>
    </row>
    <row r="48" spans="1:5" ht="38.25">
      <c r="A48" s="35" t="s">
        <v>55</v>
      </c>
      <c r="E48" s="40" t="s">
        <v>2181</v>
      </c>
    </row>
    <row r="49" spans="1:5" ht="114.75">
      <c r="A49" t="s">
        <v>56</v>
      </c>
      <c r="E49" s="39" t="s">
        <v>423</v>
      </c>
    </row>
    <row r="50" spans="1:16" ht="12.75">
      <c r="A50" t="s">
        <v>49</v>
      </c>
      <c s="34" t="s">
        <v>94</v>
      </c>
      <c s="34" t="s">
        <v>95</v>
      </c>
      <c s="35" t="s">
        <v>5</v>
      </c>
      <c s="6" t="s">
        <v>96</v>
      </c>
      <c s="36" t="s">
        <v>67</v>
      </c>
      <c s="37">
        <v>165</v>
      </c>
      <c s="36">
        <v>0</v>
      </c>
      <c s="36">
        <f>ROUND(G50*H50,6)</f>
      </c>
      <c r="L50" s="38">
        <v>0</v>
      </c>
      <c s="32">
        <f>ROUND(ROUND(L50,2)*ROUND(G50,3),2)</f>
      </c>
      <c s="36" t="s">
        <v>53</v>
      </c>
      <c>
        <f>(M50*21)/100</f>
      </c>
      <c t="s">
        <v>27</v>
      </c>
    </row>
    <row r="51" spans="1:5" ht="12.75">
      <c r="A51" s="35" t="s">
        <v>54</v>
      </c>
      <c r="E51" s="39" t="s">
        <v>5</v>
      </c>
    </row>
    <row r="52" spans="1:5" ht="38.25">
      <c r="A52" s="35" t="s">
        <v>55</v>
      </c>
      <c r="E52" s="40" t="s">
        <v>2182</v>
      </c>
    </row>
    <row r="53" spans="1:5" ht="102">
      <c r="A53" t="s">
        <v>56</v>
      </c>
      <c r="E53" s="39" t="s">
        <v>425</v>
      </c>
    </row>
    <row r="54" spans="1:16" ht="12.75">
      <c r="A54" t="s">
        <v>49</v>
      </c>
      <c s="34" t="s">
        <v>98</v>
      </c>
      <c s="34" t="s">
        <v>99</v>
      </c>
      <c s="35" t="s">
        <v>5</v>
      </c>
      <c s="6" t="s">
        <v>100</v>
      </c>
      <c s="36" t="s">
        <v>67</v>
      </c>
      <c s="37">
        <v>83</v>
      </c>
      <c s="36">
        <v>0</v>
      </c>
      <c s="36">
        <f>ROUND(G54*H54,6)</f>
      </c>
      <c r="L54" s="38">
        <v>0</v>
      </c>
      <c s="32">
        <f>ROUND(ROUND(L54,2)*ROUND(G54,3),2)</f>
      </c>
      <c s="36" t="s">
        <v>53</v>
      </c>
      <c>
        <f>(M54*21)/100</f>
      </c>
      <c t="s">
        <v>27</v>
      </c>
    </row>
    <row r="55" spans="1:5" ht="12.75">
      <c r="A55" s="35" t="s">
        <v>54</v>
      </c>
      <c r="E55" s="39" t="s">
        <v>5</v>
      </c>
    </row>
    <row r="56" spans="1:5" ht="38.25">
      <c r="A56" s="35" t="s">
        <v>55</v>
      </c>
      <c r="E56" s="40" t="s">
        <v>2181</v>
      </c>
    </row>
    <row r="57" spans="1:5" ht="153">
      <c r="A57" t="s">
        <v>56</v>
      </c>
      <c r="E57" s="39" t="s">
        <v>426</v>
      </c>
    </row>
    <row r="58" spans="1:16" ht="25.5">
      <c r="A58" t="s">
        <v>49</v>
      </c>
      <c s="34" t="s">
        <v>102</v>
      </c>
      <c s="34" t="s">
        <v>107</v>
      </c>
      <c s="35" t="s">
        <v>5</v>
      </c>
      <c s="6" t="s">
        <v>108</v>
      </c>
      <c s="36" t="s">
        <v>67</v>
      </c>
      <c s="37">
        <v>83</v>
      </c>
      <c s="36">
        <v>0</v>
      </c>
      <c s="36">
        <f>ROUND(G58*H58,6)</f>
      </c>
      <c r="L58" s="38">
        <v>0</v>
      </c>
      <c s="32">
        <f>ROUND(ROUND(L58,2)*ROUND(G58,3),2)</f>
      </c>
      <c s="36" t="s">
        <v>53</v>
      </c>
      <c>
        <f>(M58*21)/100</f>
      </c>
      <c t="s">
        <v>27</v>
      </c>
    </row>
    <row r="59" spans="1:5" ht="12.75">
      <c r="A59" s="35" t="s">
        <v>54</v>
      </c>
      <c r="E59" s="39" t="s">
        <v>5</v>
      </c>
    </row>
    <row r="60" spans="1:5" ht="38.25">
      <c r="A60" s="35" t="s">
        <v>55</v>
      </c>
      <c r="E60" s="40" t="s">
        <v>2181</v>
      </c>
    </row>
    <row r="61" spans="1:5" ht="127.5">
      <c r="A61" t="s">
        <v>56</v>
      </c>
      <c r="E61" s="39" t="s">
        <v>431</v>
      </c>
    </row>
    <row r="62" spans="1:16" ht="25.5">
      <c r="A62" t="s">
        <v>49</v>
      </c>
      <c s="34" t="s">
        <v>106</v>
      </c>
      <c s="34" t="s">
        <v>438</v>
      </c>
      <c s="35" t="s">
        <v>5</v>
      </c>
      <c s="6" t="s">
        <v>439</v>
      </c>
      <c s="36" t="s">
        <v>81</v>
      </c>
      <c s="37">
        <v>6</v>
      </c>
      <c s="36">
        <v>0</v>
      </c>
      <c s="36">
        <f>ROUND(G62*H62,6)</f>
      </c>
      <c r="L62" s="38">
        <v>0</v>
      </c>
      <c s="32">
        <f>ROUND(ROUND(L62,2)*ROUND(G62,3),2)</f>
      </c>
      <c s="36" t="s">
        <v>53</v>
      </c>
      <c>
        <f>(M62*21)/100</f>
      </c>
      <c t="s">
        <v>27</v>
      </c>
    </row>
    <row r="63" spans="1:5" ht="12.75">
      <c r="A63" s="35" t="s">
        <v>54</v>
      </c>
      <c r="E63" s="39" t="s">
        <v>5</v>
      </c>
    </row>
    <row r="64" spans="1:5" ht="38.25">
      <c r="A64" s="35" t="s">
        <v>55</v>
      </c>
      <c r="E64" s="40" t="s">
        <v>691</v>
      </c>
    </row>
    <row r="65" spans="1:5" ht="114.75">
      <c r="A65" t="s">
        <v>56</v>
      </c>
      <c r="E65" s="39" t="s">
        <v>423</v>
      </c>
    </row>
    <row r="66" spans="1:16" ht="12.75">
      <c r="A66" t="s">
        <v>49</v>
      </c>
      <c s="34" t="s">
        <v>110</v>
      </c>
      <c s="34" t="s">
        <v>441</v>
      </c>
      <c s="35" t="s">
        <v>5</v>
      </c>
      <c s="6" t="s">
        <v>442</v>
      </c>
      <c s="36" t="s">
        <v>67</v>
      </c>
      <c s="37">
        <v>83</v>
      </c>
      <c s="36">
        <v>0</v>
      </c>
      <c s="36">
        <f>ROUND(G66*H66,6)</f>
      </c>
      <c r="L66" s="38">
        <v>0</v>
      </c>
      <c s="32">
        <f>ROUND(ROUND(L66,2)*ROUND(G66,3),2)</f>
      </c>
      <c s="36" t="s">
        <v>53</v>
      </c>
      <c>
        <f>(M66*21)/100</f>
      </c>
      <c t="s">
        <v>27</v>
      </c>
    </row>
    <row r="67" spans="1:5" ht="12.75">
      <c r="A67" s="35" t="s">
        <v>54</v>
      </c>
      <c r="E67" s="39" t="s">
        <v>5</v>
      </c>
    </row>
    <row r="68" spans="1:5" ht="38.25">
      <c r="A68" s="35" t="s">
        <v>55</v>
      </c>
      <c r="E68" s="40" t="s">
        <v>2181</v>
      </c>
    </row>
    <row r="69" spans="1:5" ht="127.5">
      <c r="A69" t="s">
        <v>56</v>
      </c>
      <c r="E69" s="39" t="s">
        <v>431</v>
      </c>
    </row>
    <row r="70" spans="1:16" ht="25.5">
      <c r="A70" t="s">
        <v>49</v>
      </c>
      <c s="34" t="s">
        <v>114</v>
      </c>
      <c s="34" t="s">
        <v>2183</v>
      </c>
      <c s="35" t="s">
        <v>5</v>
      </c>
      <c s="6" t="s">
        <v>468</v>
      </c>
      <c s="36" t="s">
        <v>469</v>
      </c>
      <c s="37">
        <v>1</v>
      </c>
      <c s="36">
        <v>0</v>
      </c>
      <c s="36">
        <f>ROUND(G70*H70,6)</f>
      </c>
      <c r="L70" s="38">
        <v>0</v>
      </c>
      <c s="32">
        <f>ROUND(ROUND(L70,2)*ROUND(G70,3),2)</f>
      </c>
      <c s="36" t="s">
        <v>347</v>
      </c>
      <c>
        <f>(M70*21)/100</f>
      </c>
      <c t="s">
        <v>27</v>
      </c>
    </row>
    <row r="71" spans="1:5" ht="12.75">
      <c r="A71" s="35" t="s">
        <v>54</v>
      </c>
      <c r="E71" s="39" t="s">
        <v>5</v>
      </c>
    </row>
    <row r="72" spans="1:5" ht="38.25">
      <c r="A72" s="35" t="s">
        <v>55</v>
      </c>
      <c r="E72" s="40" t="s">
        <v>470</v>
      </c>
    </row>
    <row r="73" spans="1:5" ht="12.75">
      <c r="A73" t="s">
        <v>56</v>
      </c>
      <c r="E73" s="39" t="s">
        <v>471</v>
      </c>
    </row>
    <row r="74" spans="1:13" ht="12.75">
      <c r="A74" t="s">
        <v>46</v>
      </c>
      <c r="C74" s="31" t="s">
        <v>27</v>
      </c>
      <c r="E74" s="33" t="s">
        <v>472</v>
      </c>
      <c r="J74" s="32">
        <f>0</f>
      </c>
      <c s="32">
        <f>0</f>
      </c>
      <c s="32">
        <f>0+L75+L79+L83+L87+L91+L95+L99+L103+L107+L111+L115+L119+L123+L127+L131+L135+L139+L143+L147+L151+L155+L159+L163+L167+L171+L175+L179+L183+L187+L191+L195+L199+L203+L207</f>
      </c>
      <c s="32">
        <f>0+M75+M79+M83+M87+M91+M95+M99+M103+M107+M111+M115+M119+M123+M127+M131+M135+M139+M143+M147+M151+M155+M159+M163+M167+M171+M175+M179+M183+M187+M191+M195+M199+M203+M207</f>
      </c>
    </row>
    <row r="75" spans="1:16" ht="12.75">
      <c r="A75" t="s">
        <v>49</v>
      </c>
      <c s="34" t="s">
        <v>118</v>
      </c>
      <c s="34" t="s">
        <v>479</v>
      </c>
      <c s="35" t="s">
        <v>5</v>
      </c>
      <c s="6" t="s">
        <v>480</v>
      </c>
      <c s="36" t="s">
        <v>312</v>
      </c>
      <c s="37">
        <v>33</v>
      </c>
      <c s="36">
        <v>0</v>
      </c>
      <c s="36">
        <f>ROUND(G75*H75,6)</f>
      </c>
      <c r="L75" s="38">
        <v>0</v>
      </c>
      <c s="32">
        <f>ROUND(ROUND(L75,2)*ROUND(G75,3),2)</f>
      </c>
      <c s="36" t="s">
        <v>53</v>
      </c>
      <c>
        <f>(M75*21)/100</f>
      </c>
      <c t="s">
        <v>27</v>
      </c>
    </row>
    <row r="76" spans="1:5" ht="12.75">
      <c r="A76" s="35" t="s">
        <v>54</v>
      </c>
      <c r="E76" s="39" t="s">
        <v>5</v>
      </c>
    </row>
    <row r="77" spans="1:5" ht="38.25">
      <c r="A77" s="35" t="s">
        <v>55</v>
      </c>
      <c r="E77" s="40" t="s">
        <v>2184</v>
      </c>
    </row>
    <row r="78" spans="1:5" ht="102">
      <c r="A78" t="s">
        <v>56</v>
      </c>
      <c r="E78" s="39" t="s">
        <v>482</v>
      </c>
    </row>
    <row r="79" spans="1:16" ht="12.75">
      <c r="A79" t="s">
        <v>49</v>
      </c>
      <c s="34" t="s">
        <v>121</v>
      </c>
      <c s="34" t="s">
        <v>484</v>
      </c>
      <c s="35" t="s">
        <v>5</v>
      </c>
      <c s="6" t="s">
        <v>485</v>
      </c>
      <c s="36" t="s">
        <v>486</v>
      </c>
      <c s="37">
        <v>2</v>
      </c>
      <c s="36">
        <v>0</v>
      </c>
      <c s="36">
        <f>ROUND(G79*H79,6)</f>
      </c>
      <c r="L79" s="38">
        <v>0</v>
      </c>
      <c s="32">
        <f>ROUND(ROUND(L79,2)*ROUND(G79,3),2)</f>
      </c>
      <c s="36" t="s">
        <v>53</v>
      </c>
      <c>
        <f>(M79*21)/100</f>
      </c>
      <c t="s">
        <v>27</v>
      </c>
    </row>
    <row r="80" spans="1:5" ht="12.75">
      <c r="A80" s="35" t="s">
        <v>54</v>
      </c>
      <c r="E80" s="39" t="s">
        <v>5</v>
      </c>
    </row>
    <row r="81" spans="1:5" ht="38.25">
      <c r="A81" s="35" t="s">
        <v>55</v>
      </c>
      <c r="E81" s="40" t="s">
        <v>549</v>
      </c>
    </row>
    <row r="82" spans="1:5" ht="153">
      <c r="A82" t="s">
        <v>56</v>
      </c>
      <c r="E82" s="39" t="s">
        <v>488</v>
      </c>
    </row>
    <row r="83" spans="1:16" ht="25.5">
      <c r="A83" t="s">
        <v>49</v>
      </c>
      <c s="34" t="s">
        <v>124</v>
      </c>
      <c s="34" t="s">
        <v>489</v>
      </c>
      <c s="35" t="s">
        <v>5</v>
      </c>
      <c s="6" t="s">
        <v>490</v>
      </c>
      <c s="36" t="s">
        <v>67</v>
      </c>
      <c s="37">
        <v>2035</v>
      </c>
      <c s="36">
        <v>0</v>
      </c>
      <c s="36">
        <f>ROUND(G83*H83,6)</f>
      </c>
      <c r="L83" s="38">
        <v>0</v>
      </c>
      <c s="32">
        <f>ROUND(ROUND(L83,2)*ROUND(G83,3),2)</f>
      </c>
      <c s="36" t="s">
        <v>53</v>
      </c>
      <c>
        <f>(M83*21)/100</f>
      </c>
      <c t="s">
        <v>27</v>
      </c>
    </row>
    <row r="84" spans="1:5" ht="12.75">
      <c r="A84" s="35" t="s">
        <v>54</v>
      </c>
      <c r="E84" s="39" t="s">
        <v>5</v>
      </c>
    </row>
    <row r="85" spans="1:5" ht="38.25">
      <c r="A85" s="35" t="s">
        <v>55</v>
      </c>
      <c r="E85" s="40" t="s">
        <v>2185</v>
      </c>
    </row>
    <row r="86" spans="1:5" ht="114.75">
      <c r="A86" t="s">
        <v>56</v>
      </c>
      <c r="E86" s="39" t="s">
        <v>492</v>
      </c>
    </row>
    <row r="87" spans="1:16" ht="12.75">
      <c r="A87" t="s">
        <v>49</v>
      </c>
      <c s="34" t="s">
        <v>127</v>
      </c>
      <c s="34" t="s">
        <v>493</v>
      </c>
      <c s="35" t="s">
        <v>5</v>
      </c>
      <c s="6" t="s">
        <v>494</v>
      </c>
      <c s="36" t="s">
        <v>495</v>
      </c>
      <c s="37">
        <v>119</v>
      </c>
      <c s="36">
        <v>0</v>
      </c>
      <c s="36">
        <f>ROUND(G87*H87,6)</f>
      </c>
      <c r="L87" s="38">
        <v>0</v>
      </c>
      <c s="32">
        <f>ROUND(ROUND(L87,2)*ROUND(G87,3),2)</f>
      </c>
      <c s="36" t="s">
        <v>53</v>
      </c>
      <c>
        <f>(M87*21)/100</f>
      </c>
      <c t="s">
        <v>27</v>
      </c>
    </row>
    <row r="88" spans="1:5" ht="12.75">
      <c r="A88" s="35" t="s">
        <v>54</v>
      </c>
      <c r="E88" s="39" t="s">
        <v>5</v>
      </c>
    </row>
    <row r="89" spans="1:5" ht="38.25">
      <c r="A89" s="35" t="s">
        <v>55</v>
      </c>
      <c r="E89" s="40" t="s">
        <v>2186</v>
      </c>
    </row>
    <row r="90" spans="1:5" ht="153">
      <c r="A90" t="s">
        <v>56</v>
      </c>
      <c r="E90" s="39" t="s">
        <v>497</v>
      </c>
    </row>
    <row r="91" spans="1:16" ht="12.75">
      <c r="A91" t="s">
        <v>49</v>
      </c>
      <c s="34" t="s">
        <v>131</v>
      </c>
      <c s="34" t="s">
        <v>501</v>
      </c>
      <c s="35" t="s">
        <v>5</v>
      </c>
      <c s="6" t="s">
        <v>502</v>
      </c>
      <c s="36" t="s">
        <v>67</v>
      </c>
      <c s="37">
        <v>3300</v>
      </c>
      <c s="36">
        <v>0</v>
      </c>
      <c s="36">
        <f>ROUND(G91*H91,6)</f>
      </c>
      <c r="L91" s="38">
        <v>0</v>
      </c>
      <c s="32">
        <f>ROUND(ROUND(L91,2)*ROUND(G91,3),2)</f>
      </c>
      <c s="36" t="s">
        <v>53</v>
      </c>
      <c>
        <f>(M91*21)/100</f>
      </c>
      <c t="s">
        <v>27</v>
      </c>
    </row>
    <row r="92" spans="1:5" ht="12.75">
      <c r="A92" s="35" t="s">
        <v>54</v>
      </c>
      <c r="E92" s="39" t="s">
        <v>5</v>
      </c>
    </row>
    <row r="93" spans="1:5" ht="38.25">
      <c r="A93" s="35" t="s">
        <v>55</v>
      </c>
      <c r="E93" s="40" t="s">
        <v>2187</v>
      </c>
    </row>
    <row r="94" spans="1:5" ht="114.75">
      <c r="A94" t="s">
        <v>56</v>
      </c>
      <c r="E94" s="39" t="s">
        <v>504</v>
      </c>
    </row>
    <row r="95" spans="1:16" ht="12.75">
      <c r="A95" t="s">
        <v>49</v>
      </c>
      <c s="34" t="s">
        <v>134</v>
      </c>
      <c s="34" t="s">
        <v>511</v>
      </c>
      <c s="35" t="s">
        <v>5</v>
      </c>
      <c s="6" t="s">
        <v>512</v>
      </c>
      <c s="36" t="s">
        <v>67</v>
      </c>
      <c s="37">
        <v>83</v>
      </c>
      <c s="36">
        <v>0</v>
      </c>
      <c s="36">
        <f>ROUND(G95*H95,6)</f>
      </c>
      <c r="L95" s="38">
        <v>0</v>
      </c>
      <c s="32">
        <f>ROUND(ROUND(L95,2)*ROUND(G95,3),2)</f>
      </c>
      <c s="36" t="s">
        <v>53</v>
      </c>
      <c>
        <f>(M95*21)/100</f>
      </c>
      <c t="s">
        <v>27</v>
      </c>
    </row>
    <row r="96" spans="1:5" ht="12.75">
      <c r="A96" s="35" t="s">
        <v>54</v>
      </c>
      <c r="E96" s="39" t="s">
        <v>5</v>
      </c>
    </row>
    <row r="97" spans="1:5" ht="38.25">
      <c r="A97" s="35" t="s">
        <v>55</v>
      </c>
      <c r="E97" s="40" t="s">
        <v>2181</v>
      </c>
    </row>
    <row r="98" spans="1:5" ht="153">
      <c r="A98" t="s">
        <v>56</v>
      </c>
      <c r="E98" s="39" t="s">
        <v>514</v>
      </c>
    </row>
    <row r="99" spans="1:16" ht="12.75">
      <c r="A99" t="s">
        <v>49</v>
      </c>
      <c s="34" t="s">
        <v>137</v>
      </c>
      <c s="34" t="s">
        <v>515</v>
      </c>
      <c s="35" t="s">
        <v>5</v>
      </c>
      <c s="6" t="s">
        <v>516</v>
      </c>
      <c s="36" t="s">
        <v>67</v>
      </c>
      <c s="37">
        <v>83</v>
      </c>
      <c s="36">
        <v>0</v>
      </c>
      <c s="36">
        <f>ROUND(G99*H99,6)</f>
      </c>
      <c r="L99" s="38">
        <v>0</v>
      </c>
      <c s="32">
        <f>ROUND(ROUND(L99,2)*ROUND(G99,3),2)</f>
      </c>
      <c s="36" t="s">
        <v>53</v>
      </c>
      <c>
        <f>(M99*21)/100</f>
      </c>
      <c t="s">
        <v>27</v>
      </c>
    </row>
    <row r="100" spans="1:5" ht="12.75">
      <c r="A100" s="35" t="s">
        <v>54</v>
      </c>
      <c r="E100" s="39" t="s">
        <v>5</v>
      </c>
    </row>
    <row r="101" spans="1:5" ht="38.25">
      <c r="A101" s="35" t="s">
        <v>55</v>
      </c>
      <c r="E101" s="40" t="s">
        <v>2181</v>
      </c>
    </row>
    <row r="102" spans="1:5" ht="114.75">
      <c r="A102" t="s">
        <v>56</v>
      </c>
      <c r="E102" s="39" t="s">
        <v>492</v>
      </c>
    </row>
    <row r="103" spans="1:16" ht="12.75">
      <c r="A103" t="s">
        <v>49</v>
      </c>
      <c s="34" t="s">
        <v>141</v>
      </c>
      <c s="34" t="s">
        <v>517</v>
      </c>
      <c s="35" t="s">
        <v>5</v>
      </c>
      <c s="6" t="s">
        <v>518</v>
      </c>
      <c s="36" t="s">
        <v>519</v>
      </c>
      <c s="37">
        <v>3</v>
      </c>
      <c s="36">
        <v>0</v>
      </c>
      <c s="36">
        <f>ROUND(G103*H103,6)</f>
      </c>
      <c r="L103" s="38">
        <v>0</v>
      </c>
      <c s="32">
        <f>ROUND(ROUND(L103,2)*ROUND(G103,3),2)</f>
      </c>
      <c s="36" t="s">
        <v>53</v>
      </c>
      <c>
        <f>(M103*21)/100</f>
      </c>
      <c t="s">
        <v>27</v>
      </c>
    </row>
    <row r="104" spans="1:5" ht="12.75">
      <c r="A104" s="35" t="s">
        <v>54</v>
      </c>
      <c r="E104" s="39" t="s">
        <v>5</v>
      </c>
    </row>
    <row r="105" spans="1:5" ht="38.25">
      <c r="A105" s="35" t="s">
        <v>55</v>
      </c>
      <c r="E105" s="40" t="s">
        <v>507</v>
      </c>
    </row>
    <row r="106" spans="1:5" ht="127.5">
      <c r="A106" t="s">
        <v>56</v>
      </c>
      <c r="E106" s="39" t="s">
        <v>521</v>
      </c>
    </row>
    <row r="107" spans="1:16" ht="12.75">
      <c r="A107" t="s">
        <v>49</v>
      </c>
      <c s="34" t="s">
        <v>145</v>
      </c>
      <c s="34" t="s">
        <v>522</v>
      </c>
      <c s="35" t="s">
        <v>5</v>
      </c>
      <c s="6" t="s">
        <v>523</v>
      </c>
      <c s="36" t="s">
        <v>67</v>
      </c>
      <c s="37">
        <v>83</v>
      </c>
      <c s="36">
        <v>0</v>
      </c>
      <c s="36">
        <f>ROUND(G107*H107,6)</f>
      </c>
      <c r="L107" s="38">
        <v>0</v>
      </c>
      <c s="32">
        <f>ROUND(ROUND(L107,2)*ROUND(G107,3),2)</f>
      </c>
      <c s="36" t="s">
        <v>53</v>
      </c>
      <c>
        <f>(M107*21)/100</f>
      </c>
      <c t="s">
        <v>27</v>
      </c>
    </row>
    <row r="108" spans="1:5" ht="12.75">
      <c r="A108" s="35" t="s">
        <v>54</v>
      </c>
      <c r="E108" s="39" t="s">
        <v>5</v>
      </c>
    </row>
    <row r="109" spans="1:5" ht="38.25">
      <c r="A109" s="35" t="s">
        <v>55</v>
      </c>
      <c r="E109" s="40" t="s">
        <v>2181</v>
      </c>
    </row>
    <row r="110" spans="1:5" ht="127.5">
      <c r="A110" t="s">
        <v>56</v>
      </c>
      <c r="E110" s="39" t="s">
        <v>524</v>
      </c>
    </row>
    <row r="111" spans="1:16" ht="12.75">
      <c r="A111" t="s">
        <v>49</v>
      </c>
      <c s="34" t="s">
        <v>149</v>
      </c>
      <c s="34" t="s">
        <v>525</v>
      </c>
      <c s="35" t="s">
        <v>5</v>
      </c>
      <c s="6" t="s">
        <v>526</v>
      </c>
      <c s="36" t="s">
        <v>81</v>
      </c>
      <c s="37">
        <v>7</v>
      </c>
      <c s="36">
        <v>0</v>
      </c>
      <c s="36">
        <f>ROUND(G111*H111,6)</f>
      </c>
      <c r="L111" s="38">
        <v>0</v>
      </c>
      <c s="32">
        <f>ROUND(ROUND(L111,2)*ROUND(G111,3),2)</f>
      </c>
      <c s="36" t="s">
        <v>53</v>
      </c>
      <c>
        <f>(M111*21)/100</f>
      </c>
      <c t="s">
        <v>27</v>
      </c>
    </row>
    <row r="112" spans="1:5" ht="12.75">
      <c r="A112" s="35" t="s">
        <v>54</v>
      </c>
      <c r="E112" s="39" t="s">
        <v>5</v>
      </c>
    </row>
    <row r="113" spans="1:5" ht="38.25">
      <c r="A113" s="35" t="s">
        <v>55</v>
      </c>
      <c r="E113" s="40" t="s">
        <v>2180</v>
      </c>
    </row>
    <row r="114" spans="1:5" ht="178.5">
      <c r="A114" t="s">
        <v>56</v>
      </c>
      <c r="E114" s="39" t="s">
        <v>508</v>
      </c>
    </row>
    <row r="115" spans="1:16" ht="12.75">
      <c r="A115" t="s">
        <v>49</v>
      </c>
      <c s="34" t="s">
        <v>153</v>
      </c>
      <c s="34" t="s">
        <v>527</v>
      </c>
      <c s="35" t="s">
        <v>5</v>
      </c>
      <c s="6" t="s">
        <v>528</v>
      </c>
      <c s="36" t="s">
        <v>81</v>
      </c>
      <c s="37">
        <v>7</v>
      </c>
      <c s="36">
        <v>0</v>
      </c>
      <c s="36">
        <f>ROUND(G115*H115,6)</f>
      </c>
      <c r="L115" s="38">
        <v>0</v>
      </c>
      <c s="32">
        <f>ROUND(ROUND(L115,2)*ROUND(G115,3),2)</f>
      </c>
      <c s="36" t="s">
        <v>53</v>
      </c>
      <c>
        <f>(M115*21)/100</f>
      </c>
      <c t="s">
        <v>27</v>
      </c>
    </row>
    <row r="116" spans="1:5" ht="12.75">
      <c r="A116" s="35" t="s">
        <v>54</v>
      </c>
      <c r="E116" s="39" t="s">
        <v>5</v>
      </c>
    </row>
    <row r="117" spans="1:5" ht="38.25">
      <c r="A117" s="35" t="s">
        <v>55</v>
      </c>
      <c r="E117" s="40" t="s">
        <v>2180</v>
      </c>
    </row>
    <row r="118" spans="1:5" ht="127.5">
      <c r="A118" t="s">
        <v>56</v>
      </c>
      <c r="E118" s="39" t="s">
        <v>459</v>
      </c>
    </row>
    <row r="119" spans="1:16" ht="12.75">
      <c r="A119" t="s">
        <v>49</v>
      </c>
      <c s="34" t="s">
        <v>158</v>
      </c>
      <c s="34" t="s">
        <v>547</v>
      </c>
      <c s="35" t="s">
        <v>5</v>
      </c>
      <c s="6" t="s">
        <v>548</v>
      </c>
      <c s="36" t="s">
        <v>81</v>
      </c>
      <c s="37">
        <v>7</v>
      </c>
      <c s="36">
        <v>0</v>
      </c>
      <c s="36">
        <f>ROUND(G119*H119,6)</f>
      </c>
      <c r="L119" s="38">
        <v>0</v>
      </c>
      <c s="32">
        <f>ROUND(ROUND(L119,2)*ROUND(G119,3),2)</f>
      </c>
      <c s="36" t="s">
        <v>53</v>
      </c>
      <c>
        <f>(M119*21)/100</f>
      </c>
      <c t="s">
        <v>27</v>
      </c>
    </row>
    <row r="120" spans="1:5" ht="12.75">
      <c r="A120" s="35" t="s">
        <v>54</v>
      </c>
      <c r="E120" s="39" t="s">
        <v>5</v>
      </c>
    </row>
    <row r="121" spans="1:5" ht="38.25">
      <c r="A121" s="35" t="s">
        <v>55</v>
      </c>
      <c r="E121" s="40" t="s">
        <v>2180</v>
      </c>
    </row>
    <row r="122" spans="1:5" ht="178.5">
      <c r="A122" t="s">
        <v>56</v>
      </c>
      <c r="E122" s="39" t="s">
        <v>508</v>
      </c>
    </row>
    <row r="123" spans="1:16" ht="12.75">
      <c r="A123" t="s">
        <v>49</v>
      </c>
      <c s="34" t="s">
        <v>161</v>
      </c>
      <c s="34" t="s">
        <v>550</v>
      </c>
      <c s="35" t="s">
        <v>5</v>
      </c>
      <c s="6" t="s">
        <v>551</v>
      </c>
      <c s="36" t="s">
        <v>81</v>
      </c>
      <c s="37">
        <v>7</v>
      </c>
      <c s="36">
        <v>0</v>
      </c>
      <c s="36">
        <f>ROUND(G123*H123,6)</f>
      </c>
      <c r="L123" s="38">
        <v>0</v>
      </c>
      <c s="32">
        <f>ROUND(ROUND(L123,2)*ROUND(G123,3),2)</f>
      </c>
      <c s="36" t="s">
        <v>53</v>
      </c>
      <c>
        <f>(M123*21)/100</f>
      </c>
      <c t="s">
        <v>27</v>
      </c>
    </row>
    <row r="124" spans="1:5" ht="12.75">
      <c r="A124" s="35" t="s">
        <v>54</v>
      </c>
      <c r="E124" s="39" t="s">
        <v>5</v>
      </c>
    </row>
    <row r="125" spans="1:5" ht="38.25">
      <c r="A125" s="35" t="s">
        <v>55</v>
      </c>
      <c r="E125" s="40" t="s">
        <v>2180</v>
      </c>
    </row>
    <row r="126" spans="1:5" ht="127.5">
      <c r="A126" t="s">
        <v>56</v>
      </c>
      <c r="E126" s="39" t="s">
        <v>459</v>
      </c>
    </row>
    <row r="127" spans="1:16" ht="12.75">
      <c r="A127" t="s">
        <v>49</v>
      </c>
      <c s="34" t="s">
        <v>164</v>
      </c>
      <c s="34" t="s">
        <v>560</v>
      </c>
      <c s="35" t="s">
        <v>5</v>
      </c>
      <c s="6" t="s">
        <v>561</v>
      </c>
      <c s="36" t="s">
        <v>81</v>
      </c>
      <c s="37">
        <v>10</v>
      </c>
      <c s="36">
        <v>0</v>
      </c>
      <c s="36">
        <f>ROUND(G127*H127,6)</f>
      </c>
      <c r="L127" s="38">
        <v>0</v>
      </c>
      <c s="32">
        <f>ROUND(ROUND(L127,2)*ROUND(G127,3),2)</f>
      </c>
      <c s="36" t="s">
        <v>53</v>
      </c>
      <c>
        <f>(M127*21)/100</f>
      </c>
      <c t="s">
        <v>27</v>
      </c>
    </row>
    <row r="128" spans="1:5" ht="12.75">
      <c r="A128" s="35" t="s">
        <v>54</v>
      </c>
      <c r="E128" s="39" t="s">
        <v>5</v>
      </c>
    </row>
    <row r="129" spans="1:5" ht="38.25">
      <c r="A129" s="35" t="s">
        <v>55</v>
      </c>
      <c r="E129" s="40" t="s">
        <v>714</v>
      </c>
    </row>
    <row r="130" spans="1:5" ht="114.75">
      <c r="A130" t="s">
        <v>56</v>
      </c>
      <c r="E130" s="39" t="s">
        <v>557</v>
      </c>
    </row>
    <row r="131" spans="1:16" ht="12.75">
      <c r="A131" t="s">
        <v>49</v>
      </c>
      <c s="34" t="s">
        <v>167</v>
      </c>
      <c s="34" t="s">
        <v>563</v>
      </c>
      <c s="35" t="s">
        <v>5</v>
      </c>
      <c s="6" t="s">
        <v>564</v>
      </c>
      <c s="36" t="s">
        <v>81</v>
      </c>
      <c s="37">
        <v>10</v>
      </c>
      <c s="36">
        <v>0</v>
      </c>
      <c s="36">
        <f>ROUND(G131*H131,6)</f>
      </c>
      <c r="L131" s="38">
        <v>0</v>
      </c>
      <c s="32">
        <f>ROUND(ROUND(L131,2)*ROUND(G131,3),2)</f>
      </c>
      <c s="36" t="s">
        <v>53</v>
      </c>
      <c>
        <f>(M131*21)/100</f>
      </c>
      <c t="s">
        <v>27</v>
      </c>
    </row>
    <row r="132" spans="1:5" ht="12.75">
      <c r="A132" s="35" t="s">
        <v>54</v>
      </c>
      <c r="E132" s="39" t="s">
        <v>5</v>
      </c>
    </row>
    <row r="133" spans="1:5" ht="38.25">
      <c r="A133" s="35" t="s">
        <v>55</v>
      </c>
      <c r="E133" s="40" t="s">
        <v>714</v>
      </c>
    </row>
    <row r="134" spans="1:5" ht="127.5">
      <c r="A134" t="s">
        <v>56</v>
      </c>
      <c r="E134" s="39" t="s">
        <v>459</v>
      </c>
    </row>
    <row r="135" spans="1:16" ht="12.75">
      <c r="A135" t="s">
        <v>49</v>
      </c>
      <c s="34" t="s">
        <v>171</v>
      </c>
      <c s="34" t="s">
        <v>570</v>
      </c>
      <c s="35" t="s">
        <v>5</v>
      </c>
      <c s="6" t="s">
        <v>571</v>
      </c>
      <c s="36" t="s">
        <v>81</v>
      </c>
      <c s="37">
        <v>10</v>
      </c>
      <c s="36">
        <v>0</v>
      </c>
      <c s="36">
        <f>ROUND(G135*H135,6)</f>
      </c>
      <c r="L135" s="38">
        <v>0</v>
      </c>
      <c s="32">
        <f>ROUND(ROUND(L135,2)*ROUND(G135,3),2)</f>
      </c>
      <c s="36" t="s">
        <v>53</v>
      </c>
      <c>
        <f>(M135*21)/100</f>
      </c>
      <c t="s">
        <v>27</v>
      </c>
    </row>
    <row r="136" spans="1:5" ht="12.75">
      <c r="A136" s="35" t="s">
        <v>54</v>
      </c>
      <c r="E136" s="39" t="s">
        <v>5</v>
      </c>
    </row>
    <row r="137" spans="1:5" ht="38.25">
      <c r="A137" s="35" t="s">
        <v>55</v>
      </c>
      <c r="E137" s="40" t="s">
        <v>714</v>
      </c>
    </row>
    <row r="138" spans="1:5" ht="114.75">
      <c r="A138" t="s">
        <v>56</v>
      </c>
      <c r="E138" s="39" t="s">
        <v>557</v>
      </c>
    </row>
    <row r="139" spans="1:16" ht="12.75">
      <c r="A139" t="s">
        <v>49</v>
      </c>
      <c s="34" t="s">
        <v>175</v>
      </c>
      <c s="34" t="s">
        <v>572</v>
      </c>
      <c s="35" t="s">
        <v>5</v>
      </c>
      <c s="6" t="s">
        <v>573</v>
      </c>
      <c s="36" t="s">
        <v>81</v>
      </c>
      <c s="37">
        <v>10</v>
      </c>
      <c s="36">
        <v>0</v>
      </c>
      <c s="36">
        <f>ROUND(G139*H139,6)</f>
      </c>
      <c r="L139" s="38">
        <v>0</v>
      </c>
      <c s="32">
        <f>ROUND(ROUND(L139,2)*ROUND(G139,3),2)</f>
      </c>
      <c s="36" t="s">
        <v>53</v>
      </c>
      <c>
        <f>(M139*21)/100</f>
      </c>
      <c t="s">
        <v>27</v>
      </c>
    </row>
    <row r="140" spans="1:5" ht="12.75">
      <c r="A140" s="35" t="s">
        <v>54</v>
      </c>
      <c r="E140" s="39" t="s">
        <v>5</v>
      </c>
    </row>
    <row r="141" spans="1:5" ht="38.25">
      <c r="A141" s="35" t="s">
        <v>55</v>
      </c>
      <c r="E141" s="40" t="s">
        <v>714</v>
      </c>
    </row>
    <row r="142" spans="1:5" ht="127.5">
      <c r="A142" t="s">
        <v>56</v>
      </c>
      <c r="E142" s="39" t="s">
        <v>459</v>
      </c>
    </row>
    <row r="143" spans="1:16" ht="12.75">
      <c r="A143" t="s">
        <v>49</v>
      </c>
      <c s="34" t="s">
        <v>179</v>
      </c>
      <c s="34" t="s">
        <v>578</v>
      </c>
      <c s="35" t="s">
        <v>5</v>
      </c>
      <c s="6" t="s">
        <v>579</v>
      </c>
      <c s="36" t="s">
        <v>81</v>
      </c>
      <c s="37">
        <v>17</v>
      </c>
      <c s="36">
        <v>0</v>
      </c>
      <c s="36">
        <f>ROUND(G143*H143,6)</f>
      </c>
      <c r="L143" s="38">
        <v>0</v>
      </c>
      <c s="32">
        <f>ROUND(ROUND(L143,2)*ROUND(G143,3),2)</f>
      </c>
      <c s="36" t="s">
        <v>53</v>
      </c>
      <c>
        <f>(M143*21)/100</f>
      </c>
      <c t="s">
        <v>27</v>
      </c>
    </row>
    <row r="144" spans="1:5" ht="12.75">
      <c r="A144" s="35" t="s">
        <v>54</v>
      </c>
      <c r="E144" s="39" t="s">
        <v>5</v>
      </c>
    </row>
    <row r="145" spans="1:5" ht="38.25">
      <c r="A145" s="35" t="s">
        <v>55</v>
      </c>
      <c r="E145" s="40" t="s">
        <v>2188</v>
      </c>
    </row>
    <row r="146" spans="1:5" ht="178.5">
      <c r="A146" t="s">
        <v>56</v>
      </c>
      <c r="E146" s="39" t="s">
        <v>508</v>
      </c>
    </row>
    <row r="147" spans="1:16" ht="12.75">
      <c r="A147" t="s">
        <v>49</v>
      </c>
      <c s="34" t="s">
        <v>182</v>
      </c>
      <c s="34" t="s">
        <v>580</v>
      </c>
      <c s="35" t="s">
        <v>5</v>
      </c>
      <c s="6" t="s">
        <v>581</v>
      </c>
      <c s="36" t="s">
        <v>81</v>
      </c>
      <c s="37">
        <v>17</v>
      </c>
      <c s="36">
        <v>0</v>
      </c>
      <c s="36">
        <f>ROUND(G147*H147,6)</f>
      </c>
      <c r="L147" s="38">
        <v>0</v>
      </c>
      <c s="32">
        <f>ROUND(ROUND(L147,2)*ROUND(G147,3),2)</f>
      </c>
      <c s="36" t="s">
        <v>53</v>
      </c>
      <c>
        <f>(M147*21)/100</f>
      </c>
      <c t="s">
        <v>27</v>
      </c>
    </row>
    <row r="148" spans="1:5" ht="12.75">
      <c r="A148" s="35" t="s">
        <v>54</v>
      </c>
      <c r="E148" s="39" t="s">
        <v>5</v>
      </c>
    </row>
    <row r="149" spans="1:5" ht="38.25">
      <c r="A149" s="35" t="s">
        <v>55</v>
      </c>
      <c r="E149" s="40" t="s">
        <v>2188</v>
      </c>
    </row>
    <row r="150" spans="1:5" ht="127.5">
      <c r="A150" t="s">
        <v>56</v>
      </c>
      <c r="E150" s="39" t="s">
        <v>459</v>
      </c>
    </row>
    <row r="151" spans="1:16" ht="12.75">
      <c r="A151" t="s">
        <v>49</v>
      </c>
      <c s="34" t="s">
        <v>186</v>
      </c>
      <c s="34" t="s">
        <v>582</v>
      </c>
      <c s="35" t="s">
        <v>5</v>
      </c>
      <c s="6" t="s">
        <v>583</v>
      </c>
      <c s="36" t="s">
        <v>81</v>
      </c>
      <c s="37">
        <v>3</v>
      </c>
      <c s="36">
        <v>0</v>
      </c>
      <c s="36">
        <f>ROUND(G151*H151,6)</f>
      </c>
      <c r="L151" s="38">
        <v>0</v>
      </c>
      <c s="32">
        <f>ROUND(ROUND(L151,2)*ROUND(G151,3),2)</f>
      </c>
      <c s="36" t="s">
        <v>53</v>
      </c>
      <c>
        <f>(M151*21)/100</f>
      </c>
      <c t="s">
        <v>27</v>
      </c>
    </row>
    <row r="152" spans="1:5" ht="12.75">
      <c r="A152" s="35" t="s">
        <v>54</v>
      </c>
      <c r="E152" s="39" t="s">
        <v>5</v>
      </c>
    </row>
    <row r="153" spans="1:5" ht="38.25">
      <c r="A153" s="35" t="s">
        <v>55</v>
      </c>
      <c r="E153" s="40" t="s">
        <v>507</v>
      </c>
    </row>
    <row r="154" spans="1:5" ht="178.5">
      <c r="A154" t="s">
        <v>56</v>
      </c>
      <c r="E154" s="39" t="s">
        <v>508</v>
      </c>
    </row>
    <row r="155" spans="1:16" ht="12.75">
      <c r="A155" t="s">
        <v>49</v>
      </c>
      <c s="34" t="s">
        <v>189</v>
      </c>
      <c s="34" t="s">
        <v>584</v>
      </c>
      <c s="35" t="s">
        <v>5</v>
      </c>
      <c s="6" t="s">
        <v>585</v>
      </c>
      <c s="36" t="s">
        <v>81</v>
      </c>
      <c s="37">
        <v>3</v>
      </c>
      <c s="36">
        <v>0</v>
      </c>
      <c s="36">
        <f>ROUND(G155*H155,6)</f>
      </c>
      <c r="L155" s="38">
        <v>0</v>
      </c>
      <c s="32">
        <f>ROUND(ROUND(L155,2)*ROUND(G155,3),2)</f>
      </c>
      <c s="36" t="s">
        <v>53</v>
      </c>
      <c>
        <f>(M155*21)/100</f>
      </c>
      <c t="s">
        <v>27</v>
      </c>
    </row>
    <row r="156" spans="1:5" ht="12.75">
      <c r="A156" s="35" t="s">
        <v>54</v>
      </c>
      <c r="E156" s="39" t="s">
        <v>5</v>
      </c>
    </row>
    <row r="157" spans="1:5" ht="38.25">
      <c r="A157" s="35" t="s">
        <v>55</v>
      </c>
      <c r="E157" s="40" t="s">
        <v>507</v>
      </c>
    </row>
    <row r="158" spans="1:5" ht="127.5">
      <c r="A158" t="s">
        <v>56</v>
      </c>
      <c r="E158" s="39" t="s">
        <v>459</v>
      </c>
    </row>
    <row r="159" spans="1:16" ht="12.75">
      <c r="A159" t="s">
        <v>49</v>
      </c>
      <c s="34" t="s">
        <v>192</v>
      </c>
      <c s="34" t="s">
        <v>605</v>
      </c>
      <c s="35" t="s">
        <v>5</v>
      </c>
      <c s="6" t="s">
        <v>606</v>
      </c>
      <c s="36" t="s">
        <v>81</v>
      </c>
      <c s="37">
        <v>3</v>
      </c>
      <c s="36">
        <v>0</v>
      </c>
      <c s="36">
        <f>ROUND(G159*H159,6)</f>
      </c>
      <c r="L159" s="38">
        <v>0</v>
      </c>
      <c s="32">
        <f>ROUND(ROUND(L159,2)*ROUND(G159,3),2)</f>
      </c>
      <c s="36" t="s">
        <v>53</v>
      </c>
      <c>
        <f>(M159*21)/100</f>
      </c>
      <c t="s">
        <v>27</v>
      </c>
    </row>
    <row r="160" spans="1:5" ht="12.75">
      <c r="A160" s="35" t="s">
        <v>54</v>
      </c>
      <c r="E160" s="39" t="s">
        <v>5</v>
      </c>
    </row>
    <row r="161" spans="1:5" ht="38.25">
      <c r="A161" s="35" t="s">
        <v>55</v>
      </c>
      <c r="E161" s="40" t="s">
        <v>507</v>
      </c>
    </row>
    <row r="162" spans="1:5" ht="140.25">
      <c r="A162" t="s">
        <v>56</v>
      </c>
      <c r="E162" s="39" t="s">
        <v>602</v>
      </c>
    </row>
    <row r="163" spans="1:16" ht="12.75">
      <c r="A163" t="s">
        <v>49</v>
      </c>
      <c s="34" t="s">
        <v>195</v>
      </c>
      <c s="34" t="s">
        <v>609</v>
      </c>
      <c s="35" t="s">
        <v>5</v>
      </c>
      <c s="6" t="s">
        <v>610</v>
      </c>
      <c s="36" t="s">
        <v>81</v>
      </c>
      <c s="37">
        <v>3</v>
      </c>
      <c s="36">
        <v>0</v>
      </c>
      <c s="36">
        <f>ROUND(G163*H163,6)</f>
      </c>
      <c r="L163" s="38">
        <v>0</v>
      </c>
      <c s="32">
        <f>ROUND(ROUND(L163,2)*ROUND(G163,3),2)</f>
      </c>
      <c s="36" t="s">
        <v>53</v>
      </c>
      <c>
        <f>(M163*21)/100</f>
      </c>
      <c t="s">
        <v>27</v>
      </c>
    </row>
    <row r="164" spans="1:5" ht="12.75">
      <c r="A164" s="35" t="s">
        <v>54</v>
      </c>
      <c r="E164" s="39" t="s">
        <v>5</v>
      </c>
    </row>
    <row r="165" spans="1:5" ht="38.25">
      <c r="A165" s="35" t="s">
        <v>55</v>
      </c>
      <c r="E165" s="40" t="s">
        <v>507</v>
      </c>
    </row>
    <row r="166" spans="1:5" ht="165.75">
      <c r="A166" t="s">
        <v>56</v>
      </c>
      <c r="E166" s="39" t="s">
        <v>456</v>
      </c>
    </row>
    <row r="167" spans="1:16" ht="12.75">
      <c r="A167" t="s">
        <v>49</v>
      </c>
      <c s="34" t="s">
        <v>199</v>
      </c>
      <c s="34" t="s">
        <v>613</v>
      </c>
      <c s="35" t="s">
        <v>5</v>
      </c>
      <c s="6" t="s">
        <v>614</v>
      </c>
      <c s="36" t="s">
        <v>81</v>
      </c>
      <c s="37">
        <v>3</v>
      </c>
      <c s="36">
        <v>0</v>
      </c>
      <c s="36">
        <f>ROUND(G167*H167,6)</f>
      </c>
      <c r="L167" s="38">
        <v>0</v>
      </c>
      <c s="32">
        <f>ROUND(ROUND(L167,2)*ROUND(G167,3),2)</f>
      </c>
      <c s="36" t="s">
        <v>53</v>
      </c>
      <c>
        <f>(M167*21)/100</f>
      </c>
      <c t="s">
        <v>27</v>
      </c>
    </row>
    <row r="168" spans="1:5" ht="12.75">
      <c r="A168" s="35" t="s">
        <v>54</v>
      </c>
      <c r="E168" s="39" t="s">
        <v>5</v>
      </c>
    </row>
    <row r="169" spans="1:5" ht="38.25">
      <c r="A169" s="35" t="s">
        <v>55</v>
      </c>
      <c r="E169" s="40" t="s">
        <v>507</v>
      </c>
    </row>
    <row r="170" spans="1:5" ht="127.5">
      <c r="A170" t="s">
        <v>56</v>
      </c>
      <c r="E170" s="39" t="s">
        <v>459</v>
      </c>
    </row>
    <row r="171" spans="1:16" ht="12.75">
      <c r="A171" t="s">
        <v>49</v>
      </c>
      <c s="34" t="s">
        <v>202</v>
      </c>
      <c s="34" t="s">
        <v>616</v>
      </c>
      <c s="35" t="s">
        <v>5</v>
      </c>
      <c s="6" t="s">
        <v>617</v>
      </c>
      <c s="36" t="s">
        <v>81</v>
      </c>
      <c s="37">
        <v>3</v>
      </c>
      <c s="36">
        <v>0</v>
      </c>
      <c s="36">
        <f>ROUND(G171*H171,6)</f>
      </c>
      <c r="L171" s="38">
        <v>0</v>
      </c>
      <c s="32">
        <f>ROUND(ROUND(L171,2)*ROUND(G171,3),2)</f>
      </c>
      <c s="36" t="s">
        <v>53</v>
      </c>
      <c>
        <f>(M171*21)/100</f>
      </c>
      <c t="s">
        <v>27</v>
      </c>
    </row>
    <row r="172" spans="1:5" ht="12.75">
      <c r="A172" s="35" t="s">
        <v>54</v>
      </c>
      <c r="E172" s="39" t="s">
        <v>5</v>
      </c>
    </row>
    <row r="173" spans="1:5" ht="38.25">
      <c r="A173" s="35" t="s">
        <v>55</v>
      </c>
      <c r="E173" s="40" t="s">
        <v>507</v>
      </c>
    </row>
    <row r="174" spans="1:5" ht="165.75">
      <c r="A174" t="s">
        <v>56</v>
      </c>
      <c r="E174" s="39" t="s">
        <v>456</v>
      </c>
    </row>
    <row r="175" spans="1:16" ht="12.75">
      <c r="A175" t="s">
        <v>49</v>
      </c>
      <c s="34" t="s">
        <v>206</v>
      </c>
      <c s="34" t="s">
        <v>619</v>
      </c>
      <c s="35" t="s">
        <v>5</v>
      </c>
      <c s="6" t="s">
        <v>620</v>
      </c>
      <c s="36" t="s">
        <v>81</v>
      </c>
      <c s="37">
        <v>3</v>
      </c>
      <c s="36">
        <v>0</v>
      </c>
      <c s="36">
        <f>ROUND(G175*H175,6)</f>
      </c>
      <c r="L175" s="38">
        <v>0</v>
      </c>
      <c s="32">
        <f>ROUND(ROUND(L175,2)*ROUND(G175,3),2)</f>
      </c>
      <c s="36" t="s">
        <v>53</v>
      </c>
      <c>
        <f>(M175*21)/100</f>
      </c>
      <c t="s">
        <v>27</v>
      </c>
    </row>
    <row r="176" spans="1:5" ht="12.75">
      <c r="A176" s="35" t="s">
        <v>54</v>
      </c>
      <c r="E176" s="39" t="s">
        <v>5</v>
      </c>
    </row>
    <row r="177" spans="1:5" ht="38.25">
      <c r="A177" s="35" t="s">
        <v>55</v>
      </c>
      <c r="E177" s="40" t="s">
        <v>507</v>
      </c>
    </row>
    <row r="178" spans="1:5" ht="127.5">
      <c r="A178" t="s">
        <v>56</v>
      </c>
      <c r="E178" s="39" t="s">
        <v>459</v>
      </c>
    </row>
    <row r="179" spans="1:16" ht="12.75">
      <c r="A179" t="s">
        <v>49</v>
      </c>
      <c s="34" t="s">
        <v>209</v>
      </c>
      <c s="34" t="s">
        <v>622</v>
      </c>
      <c s="35" t="s">
        <v>5</v>
      </c>
      <c s="6" t="s">
        <v>623</v>
      </c>
      <c s="36" t="s">
        <v>81</v>
      </c>
      <c s="37">
        <v>2</v>
      </c>
      <c s="36">
        <v>0</v>
      </c>
      <c s="36">
        <f>ROUND(G179*H179,6)</f>
      </c>
      <c r="L179" s="38">
        <v>0</v>
      </c>
      <c s="32">
        <f>ROUND(ROUND(L179,2)*ROUND(G179,3),2)</f>
      </c>
      <c s="36" t="s">
        <v>53</v>
      </c>
      <c>
        <f>(M179*21)/100</f>
      </c>
      <c t="s">
        <v>27</v>
      </c>
    </row>
    <row r="180" spans="1:5" ht="12.75">
      <c r="A180" s="35" t="s">
        <v>54</v>
      </c>
      <c r="E180" s="39" t="s">
        <v>5</v>
      </c>
    </row>
    <row r="181" spans="1:5" ht="38.25">
      <c r="A181" s="35" t="s">
        <v>55</v>
      </c>
      <c r="E181" s="40" t="s">
        <v>549</v>
      </c>
    </row>
    <row r="182" spans="1:5" ht="127.5">
      <c r="A182" t="s">
        <v>56</v>
      </c>
      <c r="E182" s="39" t="s">
        <v>624</v>
      </c>
    </row>
    <row r="183" spans="1:16" ht="12.75">
      <c r="A183" t="s">
        <v>49</v>
      </c>
      <c s="34" t="s">
        <v>213</v>
      </c>
      <c s="34" t="s">
        <v>626</v>
      </c>
      <c s="35" t="s">
        <v>5</v>
      </c>
      <c s="6" t="s">
        <v>627</v>
      </c>
      <c s="36" t="s">
        <v>81</v>
      </c>
      <c s="37">
        <v>2</v>
      </c>
      <c s="36">
        <v>0</v>
      </c>
      <c s="36">
        <f>ROUND(G183*H183,6)</f>
      </c>
      <c r="L183" s="38">
        <v>0</v>
      </c>
      <c s="32">
        <f>ROUND(ROUND(L183,2)*ROUND(G183,3),2)</f>
      </c>
      <c s="36" t="s">
        <v>53</v>
      </c>
      <c>
        <f>(M183*21)/100</f>
      </c>
      <c t="s">
        <v>27</v>
      </c>
    </row>
    <row r="184" spans="1:5" ht="12.75">
      <c r="A184" s="35" t="s">
        <v>54</v>
      </c>
      <c r="E184" s="39" t="s">
        <v>5</v>
      </c>
    </row>
    <row r="185" spans="1:5" ht="38.25">
      <c r="A185" s="35" t="s">
        <v>55</v>
      </c>
      <c r="E185" s="40" t="s">
        <v>549</v>
      </c>
    </row>
    <row r="186" spans="1:5" ht="127.5">
      <c r="A186" t="s">
        <v>56</v>
      </c>
      <c r="E186" s="39" t="s">
        <v>628</v>
      </c>
    </row>
    <row r="187" spans="1:16" ht="25.5">
      <c r="A187" t="s">
        <v>49</v>
      </c>
      <c s="34" t="s">
        <v>217</v>
      </c>
      <c s="34" t="s">
        <v>630</v>
      </c>
      <c s="35" t="s">
        <v>5</v>
      </c>
      <c s="6" t="s">
        <v>631</v>
      </c>
      <c s="36" t="s">
        <v>81</v>
      </c>
      <c s="37">
        <v>41</v>
      </c>
      <c s="36">
        <v>0</v>
      </c>
      <c s="36">
        <f>ROUND(G187*H187,6)</f>
      </c>
      <c r="L187" s="38">
        <v>0</v>
      </c>
      <c s="32">
        <f>ROUND(ROUND(L187,2)*ROUND(G187,3),2)</f>
      </c>
      <c s="36" t="s">
        <v>53</v>
      </c>
      <c>
        <f>(M187*21)/100</f>
      </c>
      <c t="s">
        <v>27</v>
      </c>
    </row>
    <row r="188" spans="1:5" ht="12.75">
      <c r="A188" s="35" t="s">
        <v>54</v>
      </c>
      <c r="E188" s="39" t="s">
        <v>5</v>
      </c>
    </row>
    <row r="189" spans="1:5" ht="38.25">
      <c r="A189" s="35" t="s">
        <v>55</v>
      </c>
      <c r="E189" s="40" t="s">
        <v>2189</v>
      </c>
    </row>
    <row r="190" spans="1:5" ht="127.5">
      <c r="A190" t="s">
        <v>56</v>
      </c>
      <c r="E190" s="39" t="s">
        <v>632</v>
      </c>
    </row>
    <row r="191" spans="1:16" ht="25.5">
      <c r="A191" t="s">
        <v>49</v>
      </c>
      <c s="34" t="s">
        <v>221</v>
      </c>
      <c s="34" t="s">
        <v>634</v>
      </c>
      <c s="35" t="s">
        <v>5</v>
      </c>
      <c s="6" t="s">
        <v>635</v>
      </c>
      <c s="36" t="s">
        <v>519</v>
      </c>
      <c s="37">
        <v>41</v>
      </c>
      <c s="36">
        <v>0</v>
      </c>
      <c s="36">
        <f>ROUND(G191*H191,6)</f>
      </c>
      <c r="L191" s="38">
        <v>0</v>
      </c>
      <c s="32">
        <f>ROUND(ROUND(L191,2)*ROUND(G191,3),2)</f>
      </c>
      <c s="36" t="s">
        <v>53</v>
      </c>
      <c>
        <f>(M191*21)/100</f>
      </c>
      <c t="s">
        <v>27</v>
      </c>
    </row>
    <row r="192" spans="1:5" ht="12.75">
      <c r="A192" s="35" t="s">
        <v>54</v>
      </c>
      <c r="E192" s="39" t="s">
        <v>5</v>
      </c>
    </row>
    <row r="193" spans="1:5" ht="38.25">
      <c r="A193" s="35" t="s">
        <v>55</v>
      </c>
      <c r="E193" s="40" t="s">
        <v>2189</v>
      </c>
    </row>
    <row r="194" spans="1:5" ht="127.5">
      <c r="A194" t="s">
        <v>56</v>
      </c>
      <c r="E194" s="39" t="s">
        <v>521</v>
      </c>
    </row>
    <row r="195" spans="1:16" ht="25.5">
      <c r="A195" t="s">
        <v>49</v>
      </c>
      <c s="34" t="s">
        <v>225</v>
      </c>
      <c s="34" t="s">
        <v>638</v>
      </c>
      <c s="35" t="s">
        <v>5</v>
      </c>
      <c s="6" t="s">
        <v>639</v>
      </c>
      <c s="36" t="s">
        <v>640</v>
      </c>
      <c s="37">
        <v>41</v>
      </c>
      <c s="36">
        <v>0</v>
      </c>
      <c s="36">
        <f>ROUND(G195*H195,6)</f>
      </c>
      <c r="L195" s="38">
        <v>0</v>
      </c>
      <c s="32">
        <f>ROUND(ROUND(L195,2)*ROUND(G195,3),2)</f>
      </c>
      <c s="36" t="s">
        <v>53</v>
      </c>
      <c>
        <f>(M195*21)/100</f>
      </c>
      <c t="s">
        <v>27</v>
      </c>
    </row>
    <row r="196" spans="1:5" ht="12.75">
      <c r="A196" s="35" t="s">
        <v>54</v>
      </c>
      <c r="E196" s="39" t="s">
        <v>5</v>
      </c>
    </row>
    <row r="197" spans="1:5" ht="38.25">
      <c r="A197" s="35" t="s">
        <v>55</v>
      </c>
      <c r="E197" s="40" t="s">
        <v>2189</v>
      </c>
    </row>
    <row r="198" spans="1:5" ht="127.5">
      <c r="A198" t="s">
        <v>56</v>
      </c>
      <c r="E198" s="39" t="s">
        <v>641</v>
      </c>
    </row>
    <row r="199" spans="1:16" ht="12.75">
      <c r="A199" t="s">
        <v>49</v>
      </c>
      <c s="34" t="s">
        <v>229</v>
      </c>
      <c s="34" t="s">
        <v>643</v>
      </c>
      <c s="35" t="s">
        <v>5</v>
      </c>
      <c s="6" t="s">
        <v>644</v>
      </c>
      <c s="36" t="s">
        <v>645</v>
      </c>
      <c s="37">
        <v>59</v>
      </c>
      <c s="36">
        <v>0</v>
      </c>
      <c s="36">
        <f>ROUND(G199*H199,6)</f>
      </c>
      <c r="L199" s="38">
        <v>0</v>
      </c>
      <c s="32">
        <f>ROUND(ROUND(L199,2)*ROUND(G199,3),2)</f>
      </c>
      <c s="36" t="s">
        <v>53</v>
      </c>
      <c>
        <f>(M199*21)/100</f>
      </c>
      <c t="s">
        <v>27</v>
      </c>
    </row>
    <row r="200" spans="1:5" ht="12.75">
      <c r="A200" s="35" t="s">
        <v>54</v>
      </c>
      <c r="E200" s="39" t="s">
        <v>5</v>
      </c>
    </row>
    <row r="201" spans="1:5" ht="38.25">
      <c r="A201" s="35" t="s">
        <v>55</v>
      </c>
      <c r="E201" s="40" t="s">
        <v>2190</v>
      </c>
    </row>
    <row r="202" spans="1:5" ht="153">
      <c r="A202" t="s">
        <v>56</v>
      </c>
      <c r="E202" s="39" t="s">
        <v>647</v>
      </c>
    </row>
    <row r="203" spans="1:16" ht="12.75">
      <c r="A203" t="s">
        <v>49</v>
      </c>
      <c s="34" t="s">
        <v>233</v>
      </c>
      <c s="34" t="s">
        <v>659</v>
      </c>
      <c s="35" t="s">
        <v>5</v>
      </c>
      <c s="6" t="s">
        <v>660</v>
      </c>
      <c s="36" t="s">
        <v>81</v>
      </c>
      <c s="37">
        <v>119</v>
      </c>
      <c s="36">
        <v>0</v>
      </c>
      <c s="36">
        <f>ROUND(G203*H203,6)</f>
      </c>
      <c r="L203" s="38">
        <v>0</v>
      </c>
      <c s="32">
        <f>ROUND(ROUND(L203,2)*ROUND(G203,3),2)</f>
      </c>
      <c s="36" t="s">
        <v>53</v>
      </c>
      <c>
        <f>(M203*21)/100</f>
      </c>
      <c t="s">
        <v>27</v>
      </c>
    </row>
    <row r="204" spans="1:5" ht="12.75">
      <c r="A204" s="35" t="s">
        <v>54</v>
      </c>
      <c r="E204" s="39" t="s">
        <v>5</v>
      </c>
    </row>
    <row r="205" spans="1:5" ht="38.25">
      <c r="A205" s="35" t="s">
        <v>55</v>
      </c>
      <c r="E205" s="40" t="s">
        <v>2186</v>
      </c>
    </row>
    <row r="206" spans="1:5" ht="102">
      <c r="A206" t="s">
        <v>56</v>
      </c>
      <c r="E206" s="39" t="s">
        <v>662</v>
      </c>
    </row>
    <row r="207" spans="1:16" ht="12.75">
      <c r="A207" t="s">
        <v>49</v>
      </c>
      <c s="34" t="s">
        <v>237</v>
      </c>
      <c s="34" t="s">
        <v>664</v>
      </c>
      <c s="35" t="s">
        <v>5</v>
      </c>
      <c s="6" t="s">
        <v>665</v>
      </c>
      <c s="36" t="s">
        <v>81</v>
      </c>
      <c s="37">
        <v>119</v>
      </c>
      <c s="36">
        <v>0</v>
      </c>
      <c s="36">
        <f>ROUND(G207*H207,6)</f>
      </c>
      <c r="L207" s="38">
        <v>0</v>
      </c>
      <c s="32">
        <f>ROUND(ROUND(L207,2)*ROUND(G207,3),2)</f>
      </c>
      <c s="36" t="s">
        <v>53</v>
      </c>
      <c>
        <f>(M207*21)/100</f>
      </c>
      <c t="s">
        <v>27</v>
      </c>
    </row>
    <row r="208" spans="1:5" ht="12.75">
      <c r="A208" s="35" t="s">
        <v>54</v>
      </c>
      <c r="E208" s="39" t="s">
        <v>5</v>
      </c>
    </row>
    <row r="209" spans="1:5" ht="38.25">
      <c r="A209" s="35" t="s">
        <v>55</v>
      </c>
      <c r="E209" s="40" t="s">
        <v>2186</v>
      </c>
    </row>
    <row r="210" spans="1:5" ht="102">
      <c r="A210" t="s">
        <v>56</v>
      </c>
      <c r="E210" s="39" t="s">
        <v>666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2162</v>
      </c>
      <c s="41">
        <f>Rekapitulace!C41</f>
      </c>
      <c s="20" t="s">
        <v>0</v>
      </c>
      <c t="s">
        <v>23</v>
      </c>
      <c t="s">
        <v>27</v>
      </c>
    </row>
    <row r="4" spans="1:16" ht="32" customHeight="1">
      <c r="A4" s="24" t="s">
        <v>20</v>
      </c>
      <c s="25" t="s">
        <v>28</v>
      </c>
      <c s="27" t="s">
        <v>2162</v>
      </c>
      <c r="E4" s="26" t="s">
        <v>2163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COUNTIFS(L8:L87,"=0",A8:A87,"P")+COUNTIFS(L8:L87,"",A8:A87,"P")+SUM(Q8:Q87)</f>
      </c>
    </row>
    <row r="8" spans="1:13" ht="25.5">
      <c r="A8" t="s">
        <v>44</v>
      </c>
      <c r="C8" s="28" t="s">
        <v>2193</v>
      </c>
      <c r="E8" s="30" t="s">
        <v>2192</v>
      </c>
      <c r="J8" s="29">
        <f>0+J9+J54</f>
      </c>
      <c s="29">
        <f>0+K9+K54</f>
      </c>
      <c s="29">
        <f>0+L9+L54</f>
      </c>
      <c s="29">
        <f>0+M9+M54</f>
      </c>
    </row>
    <row r="9" spans="1:13" ht="12.75">
      <c r="A9" t="s">
        <v>46</v>
      </c>
      <c r="C9" s="31" t="s">
        <v>4</v>
      </c>
      <c r="E9" s="33" t="s">
        <v>396</v>
      </c>
      <c r="J9" s="32">
        <f>0</f>
      </c>
      <c s="32">
        <f>0</f>
      </c>
      <c s="32">
        <f>0+L10+L14+L18+L22+L26+L30+L34+L38+L42+L46+L50</f>
      </c>
      <c s="32">
        <f>0+M10+M14+M18+M22+M26+M30+M34+M38+M42+M46+M50</f>
      </c>
    </row>
    <row r="10" spans="1:16" ht="12.75">
      <c r="A10" t="s">
        <v>49</v>
      </c>
      <c s="34" t="s">
        <v>4</v>
      </c>
      <c s="34" t="s">
        <v>397</v>
      </c>
      <c s="35" t="s">
        <v>5</v>
      </c>
      <c s="6" t="s">
        <v>398</v>
      </c>
      <c s="36" t="s">
        <v>60</v>
      </c>
      <c s="37">
        <v>12</v>
      </c>
      <c s="36">
        <v>0</v>
      </c>
      <c s="36">
        <f>ROUND(G10*H10,6)</f>
      </c>
      <c r="L10" s="38">
        <v>0</v>
      </c>
      <c s="32">
        <f>ROUND(ROUND(L10,2)*ROUND(G10,3),2)</f>
      </c>
      <c s="36" t="s">
        <v>53</v>
      </c>
      <c>
        <f>(M10*21)/100</f>
      </c>
      <c t="s">
        <v>27</v>
      </c>
    </row>
    <row r="11" spans="1:5" ht="12.75">
      <c r="A11" s="35" t="s">
        <v>54</v>
      </c>
      <c r="E11" s="39" t="s">
        <v>5</v>
      </c>
    </row>
    <row r="12" spans="1:5" ht="63.75">
      <c r="A12" s="35" t="s">
        <v>55</v>
      </c>
      <c r="E12" s="40" t="s">
        <v>2194</v>
      </c>
    </row>
    <row r="13" spans="1:5" ht="344.25">
      <c r="A13" t="s">
        <v>56</v>
      </c>
      <c r="E13" s="39" t="s">
        <v>2195</v>
      </c>
    </row>
    <row r="14" spans="1:16" ht="12.75">
      <c r="A14" t="s">
        <v>49</v>
      </c>
      <c s="34" t="s">
        <v>27</v>
      </c>
      <c s="34" t="s">
        <v>401</v>
      </c>
      <c s="35" t="s">
        <v>5</v>
      </c>
      <c s="6" t="s">
        <v>402</v>
      </c>
      <c s="36" t="s">
        <v>60</v>
      </c>
      <c s="37">
        <v>77.175</v>
      </c>
      <c s="36">
        <v>0</v>
      </c>
      <c s="36">
        <f>ROUND(G14*H14,6)</f>
      </c>
      <c r="L14" s="38">
        <v>0</v>
      </c>
      <c s="32">
        <f>ROUND(ROUND(L14,2)*ROUND(G14,3),2)</f>
      </c>
      <c s="36" t="s">
        <v>53</v>
      </c>
      <c>
        <f>(M14*21)/100</f>
      </c>
      <c t="s">
        <v>27</v>
      </c>
    </row>
    <row r="15" spans="1:5" ht="12.75">
      <c r="A15" s="35" t="s">
        <v>54</v>
      </c>
      <c r="E15" s="39" t="s">
        <v>5</v>
      </c>
    </row>
    <row r="16" spans="1:5" ht="63.75">
      <c r="A16" s="35" t="s">
        <v>55</v>
      </c>
      <c r="E16" s="40" t="s">
        <v>2196</v>
      </c>
    </row>
    <row r="17" spans="1:5" ht="344.25">
      <c r="A17" t="s">
        <v>56</v>
      </c>
      <c r="E17" s="39" t="s">
        <v>2195</v>
      </c>
    </row>
    <row r="18" spans="1:16" ht="12.75">
      <c r="A18" t="s">
        <v>49</v>
      </c>
      <c s="34" t="s">
        <v>26</v>
      </c>
      <c s="34" t="s">
        <v>407</v>
      </c>
      <c s="35" t="s">
        <v>5</v>
      </c>
      <c s="6" t="s">
        <v>408</v>
      </c>
      <c s="36" t="s">
        <v>60</v>
      </c>
      <c s="37">
        <v>17.15</v>
      </c>
      <c s="36">
        <v>0</v>
      </c>
      <c s="36">
        <f>ROUND(G18*H18,6)</f>
      </c>
      <c r="L18" s="38">
        <v>0</v>
      </c>
      <c s="32">
        <f>ROUND(ROUND(L18,2)*ROUND(G18,3),2)</f>
      </c>
      <c s="36" t="s">
        <v>53</v>
      </c>
      <c>
        <f>(M18*21)/100</f>
      </c>
      <c t="s">
        <v>27</v>
      </c>
    </row>
    <row r="19" spans="1:5" ht="12.75">
      <c r="A19" s="35" t="s">
        <v>54</v>
      </c>
      <c r="E19" s="39" t="s">
        <v>5</v>
      </c>
    </row>
    <row r="20" spans="1:5" ht="63.75">
      <c r="A20" s="35" t="s">
        <v>55</v>
      </c>
      <c r="E20" s="40" t="s">
        <v>2197</v>
      </c>
    </row>
    <row r="21" spans="1:5" ht="344.25">
      <c r="A21" t="s">
        <v>56</v>
      </c>
      <c r="E21" s="39" t="s">
        <v>2195</v>
      </c>
    </row>
    <row r="22" spans="1:16" ht="12.75">
      <c r="A22" t="s">
        <v>49</v>
      </c>
      <c s="34" t="s">
        <v>64</v>
      </c>
      <c s="34" t="s">
        <v>70</v>
      </c>
      <c s="35" t="s">
        <v>5</v>
      </c>
      <c s="6" t="s">
        <v>71</v>
      </c>
      <c s="36" t="s">
        <v>60</v>
      </c>
      <c s="37">
        <v>60.025</v>
      </c>
      <c s="36">
        <v>0</v>
      </c>
      <c s="36">
        <f>ROUND(G22*H22,6)</f>
      </c>
      <c r="L22" s="38">
        <v>0</v>
      </c>
      <c s="32">
        <f>ROUND(ROUND(L22,2)*ROUND(G22,3),2)</f>
      </c>
      <c s="36" t="s">
        <v>53</v>
      </c>
      <c>
        <f>(M22*21)/100</f>
      </c>
      <c t="s">
        <v>27</v>
      </c>
    </row>
    <row r="23" spans="1:5" ht="12.75">
      <c r="A23" s="35" t="s">
        <v>54</v>
      </c>
      <c r="E23" s="39" t="s">
        <v>5</v>
      </c>
    </row>
    <row r="24" spans="1:5" ht="63.75">
      <c r="A24" s="35" t="s">
        <v>55</v>
      </c>
      <c r="E24" s="40" t="s">
        <v>2198</v>
      </c>
    </row>
    <row r="25" spans="1:5" ht="229.5">
      <c r="A25" t="s">
        <v>56</v>
      </c>
      <c r="E25" s="39" t="s">
        <v>1149</v>
      </c>
    </row>
    <row r="26" spans="1:16" ht="25.5">
      <c r="A26" t="s">
        <v>49</v>
      </c>
      <c s="34" t="s">
        <v>69</v>
      </c>
      <c s="34" t="s">
        <v>413</v>
      </c>
      <c s="35" t="s">
        <v>5</v>
      </c>
      <c s="6" t="s">
        <v>414</v>
      </c>
      <c s="36" t="s">
        <v>81</v>
      </c>
      <c s="37">
        <v>12</v>
      </c>
      <c s="36">
        <v>0</v>
      </c>
      <c s="36">
        <f>ROUND(G26*H26,6)</f>
      </c>
      <c r="L26" s="38">
        <v>0</v>
      </c>
      <c s="32">
        <f>ROUND(ROUND(L26,2)*ROUND(G26,3),2)</f>
      </c>
      <c s="36" t="s">
        <v>53</v>
      </c>
      <c>
        <f>(M26*21)/100</f>
      </c>
      <c t="s">
        <v>27</v>
      </c>
    </row>
    <row r="27" spans="1:5" ht="12.75">
      <c r="A27" s="35" t="s">
        <v>54</v>
      </c>
      <c r="E27" s="39" t="s">
        <v>5</v>
      </c>
    </row>
    <row r="28" spans="1:5" ht="63.75">
      <c r="A28" s="35" t="s">
        <v>55</v>
      </c>
      <c r="E28" s="40" t="s">
        <v>2194</v>
      </c>
    </row>
    <row r="29" spans="1:5" ht="76.5">
      <c r="A29" t="s">
        <v>56</v>
      </c>
      <c r="E29" s="39" t="s">
        <v>2199</v>
      </c>
    </row>
    <row r="30" spans="1:16" ht="12.75">
      <c r="A30" t="s">
        <v>49</v>
      </c>
      <c s="34" t="s">
        <v>73</v>
      </c>
      <c s="34" t="s">
        <v>79</v>
      </c>
      <c s="35" t="s">
        <v>5</v>
      </c>
      <c s="6" t="s">
        <v>80</v>
      </c>
      <c s="36" t="s">
        <v>81</v>
      </c>
      <c s="37">
        <v>6</v>
      </c>
      <c s="36">
        <v>0</v>
      </c>
      <c s="36">
        <f>ROUND(G30*H30,6)</f>
      </c>
      <c r="L30" s="38">
        <v>0</v>
      </c>
      <c s="32">
        <f>ROUND(ROUND(L30,2)*ROUND(G30,3),2)</f>
      </c>
      <c s="36" t="s">
        <v>53</v>
      </c>
      <c>
        <f>(M30*21)/100</f>
      </c>
      <c t="s">
        <v>27</v>
      </c>
    </row>
    <row r="31" spans="1:5" ht="12.75">
      <c r="A31" s="35" t="s">
        <v>54</v>
      </c>
      <c r="E31" s="39" t="s">
        <v>5</v>
      </c>
    </row>
    <row r="32" spans="1:5" ht="63.75">
      <c r="A32" s="35" t="s">
        <v>55</v>
      </c>
      <c r="E32" s="40" t="s">
        <v>2200</v>
      </c>
    </row>
    <row r="33" spans="1:5" ht="114.75">
      <c r="A33" t="s">
        <v>56</v>
      </c>
      <c r="E33" s="39" t="s">
        <v>2201</v>
      </c>
    </row>
    <row r="34" spans="1:16" ht="12.75">
      <c r="A34" t="s">
        <v>49</v>
      </c>
      <c s="34" t="s">
        <v>78</v>
      </c>
      <c s="34" t="s">
        <v>95</v>
      </c>
      <c s="35" t="s">
        <v>5</v>
      </c>
      <c s="6" t="s">
        <v>96</v>
      </c>
      <c s="36" t="s">
        <v>67</v>
      </c>
      <c s="37">
        <v>180</v>
      </c>
      <c s="36">
        <v>0</v>
      </c>
      <c s="36">
        <f>ROUND(G34*H34,6)</f>
      </c>
      <c r="L34" s="38">
        <v>0</v>
      </c>
      <c s="32">
        <f>ROUND(ROUND(L34,2)*ROUND(G34,3),2)</f>
      </c>
      <c s="36" t="s">
        <v>53</v>
      </c>
      <c>
        <f>(M34*21)/100</f>
      </c>
      <c t="s">
        <v>27</v>
      </c>
    </row>
    <row r="35" spans="1:5" ht="12.75">
      <c r="A35" s="35" t="s">
        <v>54</v>
      </c>
      <c r="E35" s="39" t="s">
        <v>5</v>
      </c>
    </row>
    <row r="36" spans="1:5" ht="63.75">
      <c r="A36" s="35" t="s">
        <v>55</v>
      </c>
      <c r="E36" s="40" t="s">
        <v>2202</v>
      </c>
    </row>
    <row r="37" spans="1:5" ht="102">
      <c r="A37" t="s">
        <v>56</v>
      </c>
      <c r="E37" s="39" t="s">
        <v>1233</v>
      </c>
    </row>
    <row r="38" spans="1:16" ht="12.75">
      <c r="A38" t="s">
        <v>49</v>
      </c>
      <c s="34" t="s">
        <v>83</v>
      </c>
      <c s="34" t="s">
        <v>99</v>
      </c>
      <c s="35" t="s">
        <v>5</v>
      </c>
      <c s="6" t="s">
        <v>100</v>
      </c>
      <c s="36" t="s">
        <v>67</v>
      </c>
      <c s="37">
        <v>245</v>
      </c>
      <c s="36">
        <v>0</v>
      </c>
      <c s="36">
        <f>ROUND(G38*H38,6)</f>
      </c>
      <c r="L38" s="38">
        <v>0</v>
      </c>
      <c s="32">
        <f>ROUND(ROUND(L38,2)*ROUND(G38,3),2)</f>
      </c>
      <c s="36" t="s">
        <v>53</v>
      </c>
      <c>
        <f>(M38*21)/100</f>
      </c>
      <c t="s">
        <v>27</v>
      </c>
    </row>
    <row r="39" spans="1:5" ht="12.75">
      <c r="A39" s="35" t="s">
        <v>54</v>
      </c>
      <c r="E39" s="39" t="s">
        <v>5</v>
      </c>
    </row>
    <row r="40" spans="1:5" ht="63.75">
      <c r="A40" s="35" t="s">
        <v>55</v>
      </c>
      <c r="E40" s="40" t="s">
        <v>2203</v>
      </c>
    </row>
    <row r="41" spans="1:5" ht="153">
      <c r="A41" t="s">
        <v>56</v>
      </c>
      <c r="E41" s="39" t="s">
        <v>2204</v>
      </c>
    </row>
    <row r="42" spans="1:16" ht="25.5">
      <c r="A42" t="s">
        <v>49</v>
      </c>
      <c s="34" t="s">
        <v>87</v>
      </c>
      <c s="34" t="s">
        <v>438</v>
      </c>
      <c s="35" t="s">
        <v>5</v>
      </c>
      <c s="6" t="s">
        <v>439</v>
      </c>
      <c s="36" t="s">
        <v>81</v>
      </c>
      <c s="37">
        <v>10</v>
      </c>
      <c s="36">
        <v>0</v>
      </c>
      <c s="36">
        <f>ROUND(G42*H42,6)</f>
      </c>
      <c r="L42" s="38">
        <v>0</v>
      </c>
      <c s="32">
        <f>ROUND(ROUND(L42,2)*ROUND(G42,3),2)</f>
      </c>
      <c s="36" t="s">
        <v>53</v>
      </c>
      <c>
        <f>(M42*21)/100</f>
      </c>
      <c t="s">
        <v>27</v>
      </c>
    </row>
    <row r="43" spans="1:5" ht="12.75">
      <c r="A43" s="35" t="s">
        <v>54</v>
      </c>
      <c r="E43" s="39" t="s">
        <v>5</v>
      </c>
    </row>
    <row r="44" spans="1:5" ht="63.75">
      <c r="A44" s="35" t="s">
        <v>55</v>
      </c>
      <c r="E44" s="40" t="s">
        <v>2205</v>
      </c>
    </row>
    <row r="45" spans="1:5" ht="102">
      <c r="A45" t="s">
        <v>56</v>
      </c>
      <c r="E45" s="39" t="s">
        <v>2206</v>
      </c>
    </row>
    <row r="46" spans="1:16" ht="12.75">
      <c r="A46" t="s">
        <v>49</v>
      </c>
      <c s="34" t="s">
        <v>91</v>
      </c>
      <c s="34" t="s">
        <v>441</v>
      </c>
      <c s="35" t="s">
        <v>5</v>
      </c>
      <c s="6" t="s">
        <v>442</v>
      </c>
      <c s="36" t="s">
        <v>67</v>
      </c>
      <c s="37">
        <v>198</v>
      </c>
      <c s="36">
        <v>0</v>
      </c>
      <c s="36">
        <f>ROUND(G46*H46,6)</f>
      </c>
      <c r="L46" s="38">
        <v>0</v>
      </c>
      <c s="32">
        <f>ROUND(ROUND(L46,2)*ROUND(G46,3),2)</f>
      </c>
      <c s="36" t="s">
        <v>53</v>
      </c>
      <c>
        <f>(M46*21)/100</f>
      </c>
      <c t="s">
        <v>27</v>
      </c>
    </row>
    <row r="47" spans="1:5" ht="12.75">
      <c r="A47" s="35" t="s">
        <v>54</v>
      </c>
      <c r="E47" s="39" t="s">
        <v>5</v>
      </c>
    </row>
    <row r="48" spans="1:5" ht="63.75">
      <c r="A48" s="35" t="s">
        <v>55</v>
      </c>
      <c r="E48" s="40" t="s">
        <v>2207</v>
      </c>
    </row>
    <row r="49" spans="1:5" ht="127.5">
      <c r="A49" t="s">
        <v>56</v>
      </c>
      <c r="E49" s="39" t="s">
        <v>2208</v>
      </c>
    </row>
    <row r="50" spans="1:16" ht="25.5">
      <c r="A50" t="s">
        <v>49</v>
      </c>
      <c s="34" t="s">
        <v>94</v>
      </c>
      <c s="34" t="s">
        <v>467</v>
      </c>
      <c s="35" t="s">
        <v>5</v>
      </c>
      <c s="6" t="s">
        <v>468</v>
      </c>
      <c s="36" t="s">
        <v>469</v>
      </c>
      <c s="37">
        <v>1</v>
      </c>
      <c s="36">
        <v>0</v>
      </c>
      <c s="36">
        <f>ROUND(G50*H50,6)</f>
      </c>
      <c r="L50" s="38">
        <v>0</v>
      </c>
      <c s="32">
        <f>ROUND(ROUND(L50,2)*ROUND(G50,3),2)</f>
      </c>
      <c s="36" t="s">
        <v>347</v>
      </c>
      <c>
        <f>(M50*21)/100</f>
      </c>
      <c t="s">
        <v>27</v>
      </c>
    </row>
    <row r="51" spans="1:5" ht="12.75">
      <c r="A51" s="35" t="s">
        <v>54</v>
      </c>
      <c r="E51" s="39" t="s">
        <v>5</v>
      </c>
    </row>
    <row r="52" spans="1:5" ht="63.75">
      <c r="A52" s="35" t="s">
        <v>55</v>
      </c>
      <c r="E52" s="40" t="s">
        <v>2209</v>
      </c>
    </row>
    <row r="53" spans="1:5" ht="12.75">
      <c r="A53" t="s">
        <v>56</v>
      </c>
      <c r="E53" s="39" t="s">
        <v>471</v>
      </c>
    </row>
    <row r="54" spans="1:13" ht="12.75">
      <c r="A54" t="s">
        <v>46</v>
      </c>
      <c r="C54" s="31" t="s">
        <v>27</v>
      </c>
      <c r="E54" s="33" t="s">
        <v>472</v>
      </c>
      <c r="J54" s="32">
        <f>0</f>
      </c>
      <c s="32">
        <f>0</f>
      </c>
      <c s="32">
        <f>0+L55+L59+L63+L67+L71+L75+L79+L83+L87</f>
      </c>
      <c s="32">
        <f>0+M55+M59+M63+M67+M71+M75+M79+M83+M87</f>
      </c>
    </row>
    <row r="55" spans="1:16" ht="12.75">
      <c r="A55" t="s">
        <v>49</v>
      </c>
      <c s="34" t="s">
        <v>98</v>
      </c>
      <c s="34" t="s">
        <v>547</v>
      </c>
      <c s="35" t="s">
        <v>5</v>
      </c>
      <c s="6" t="s">
        <v>2210</v>
      </c>
      <c s="36" t="s">
        <v>81</v>
      </c>
      <c s="37">
        <v>12</v>
      </c>
      <c s="36">
        <v>0</v>
      </c>
      <c s="36">
        <f>ROUND(G55*H55,6)</f>
      </c>
      <c r="L55" s="38">
        <v>0</v>
      </c>
      <c s="32">
        <f>ROUND(ROUND(L55,2)*ROUND(G55,3),2)</f>
      </c>
      <c s="36" t="s">
        <v>53</v>
      </c>
      <c>
        <f>(M55*21)/100</f>
      </c>
      <c t="s">
        <v>27</v>
      </c>
    </row>
    <row r="56" spans="1:5" ht="12.75">
      <c r="A56" s="35" t="s">
        <v>54</v>
      </c>
      <c r="E56" s="39" t="s">
        <v>5</v>
      </c>
    </row>
    <row r="57" spans="1:5" ht="63.75">
      <c r="A57" s="35" t="s">
        <v>55</v>
      </c>
      <c r="E57" s="40" t="s">
        <v>2194</v>
      </c>
    </row>
    <row r="58" spans="1:5" ht="178.5">
      <c r="A58" t="s">
        <v>56</v>
      </c>
      <c r="E58" s="39" t="s">
        <v>2211</v>
      </c>
    </row>
    <row r="59" spans="1:16" ht="12.75">
      <c r="A59" t="s">
        <v>49</v>
      </c>
      <c s="34" t="s">
        <v>102</v>
      </c>
      <c s="34" t="s">
        <v>550</v>
      </c>
      <c s="35" t="s">
        <v>5</v>
      </c>
      <c s="6" t="s">
        <v>551</v>
      </c>
      <c s="36" t="s">
        <v>81</v>
      </c>
      <c s="37">
        <v>12</v>
      </c>
      <c s="36">
        <v>0</v>
      </c>
      <c s="36">
        <f>ROUND(G59*H59,6)</f>
      </c>
      <c r="L59" s="38">
        <v>0</v>
      </c>
      <c s="32">
        <f>ROUND(ROUND(L59,2)*ROUND(G59,3),2)</f>
      </c>
      <c s="36" t="s">
        <v>53</v>
      </c>
      <c>
        <f>(M59*21)/100</f>
      </c>
      <c t="s">
        <v>27</v>
      </c>
    </row>
    <row r="60" spans="1:5" ht="12.75">
      <c r="A60" s="35" t="s">
        <v>54</v>
      </c>
      <c r="E60" s="39" t="s">
        <v>5</v>
      </c>
    </row>
    <row r="61" spans="1:5" ht="63.75">
      <c r="A61" s="35" t="s">
        <v>55</v>
      </c>
      <c r="E61" s="40" t="s">
        <v>2194</v>
      </c>
    </row>
    <row r="62" spans="1:5" ht="127.5">
      <c r="A62" t="s">
        <v>56</v>
      </c>
      <c r="E62" s="39" t="s">
        <v>2212</v>
      </c>
    </row>
    <row r="63" spans="1:16" ht="12.75">
      <c r="A63" t="s">
        <v>49</v>
      </c>
      <c s="34" t="s">
        <v>106</v>
      </c>
      <c s="34" t="s">
        <v>609</v>
      </c>
      <c s="35" t="s">
        <v>5</v>
      </c>
      <c s="6" t="s">
        <v>2213</v>
      </c>
      <c s="36" t="s">
        <v>81</v>
      </c>
      <c s="37">
        <v>1</v>
      </c>
      <c s="36">
        <v>0</v>
      </c>
      <c s="36">
        <f>ROUND(G63*H63,6)</f>
      </c>
      <c r="L63" s="38">
        <v>0</v>
      </c>
      <c s="32">
        <f>ROUND(ROUND(L63,2)*ROUND(G63,3),2)</f>
      </c>
      <c s="36" t="s">
        <v>53</v>
      </c>
      <c>
        <f>(M63*21)/100</f>
      </c>
      <c t="s">
        <v>27</v>
      </c>
    </row>
    <row r="64" spans="1:5" ht="12.75">
      <c r="A64" s="35" t="s">
        <v>54</v>
      </c>
      <c r="E64" s="39" t="s">
        <v>5</v>
      </c>
    </row>
    <row r="65" spans="1:5" ht="63.75">
      <c r="A65" s="35" t="s">
        <v>55</v>
      </c>
      <c r="E65" s="40" t="s">
        <v>2209</v>
      </c>
    </row>
    <row r="66" spans="1:5" ht="165.75">
      <c r="A66" t="s">
        <v>56</v>
      </c>
      <c r="E66" s="39" t="s">
        <v>2214</v>
      </c>
    </row>
    <row r="67" spans="1:16" ht="12.75">
      <c r="A67" t="s">
        <v>49</v>
      </c>
      <c s="34" t="s">
        <v>110</v>
      </c>
      <c s="34" t="s">
        <v>613</v>
      </c>
      <c s="35" t="s">
        <v>5</v>
      </c>
      <c s="6" t="s">
        <v>614</v>
      </c>
      <c s="36" t="s">
        <v>81</v>
      </c>
      <c s="37">
        <v>1</v>
      </c>
      <c s="36">
        <v>0</v>
      </c>
      <c s="36">
        <f>ROUND(G67*H67,6)</f>
      </c>
      <c r="L67" s="38">
        <v>0</v>
      </c>
      <c s="32">
        <f>ROUND(ROUND(L67,2)*ROUND(G67,3),2)</f>
      </c>
      <c s="36" t="s">
        <v>53</v>
      </c>
      <c>
        <f>(M67*21)/100</f>
      </c>
      <c t="s">
        <v>27</v>
      </c>
    </row>
    <row r="68" spans="1:5" ht="12.75">
      <c r="A68" s="35" t="s">
        <v>54</v>
      </c>
      <c r="E68" s="39" t="s">
        <v>5</v>
      </c>
    </row>
    <row r="69" spans="1:5" ht="63.75">
      <c r="A69" s="35" t="s">
        <v>55</v>
      </c>
      <c r="E69" s="40" t="s">
        <v>2209</v>
      </c>
    </row>
    <row r="70" spans="1:5" ht="127.5">
      <c r="A70" t="s">
        <v>56</v>
      </c>
      <c r="E70" s="39" t="s">
        <v>2212</v>
      </c>
    </row>
    <row r="71" spans="1:16" ht="12.75">
      <c r="A71" t="s">
        <v>49</v>
      </c>
      <c s="34" t="s">
        <v>114</v>
      </c>
      <c s="34" t="s">
        <v>622</v>
      </c>
      <c s="35" t="s">
        <v>5</v>
      </c>
      <c s="6" t="s">
        <v>623</v>
      </c>
      <c s="36" t="s">
        <v>81</v>
      </c>
      <c s="37">
        <v>1</v>
      </c>
      <c s="36">
        <v>0</v>
      </c>
      <c s="36">
        <f>ROUND(G71*H71,6)</f>
      </c>
      <c r="L71" s="38">
        <v>0</v>
      </c>
      <c s="32">
        <f>ROUND(ROUND(L71,2)*ROUND(G71,3),2)</f>
      </c>
      <c s="36" t="s">
        <v>53</v>
      </c>
      <c>
        <f>(M71*21)/100</f>
      </c>
      <c t="s">
        <v>27</v>
      </c>
    </row>
    <row r="72" spans="1:5" ht="12.75">
      <c r="A72" s="35" t="s">
        <v>54</v>
      </c>
      <c r="E72" s="39" t="s">
        <v>5</v>
      </c>
    </row>
    <row r="73" spans="1:5" ht="63.75">
      <c r="A73" s="35" t="s">
        <v>55</v>
      </c>
      <c r="E73" s="40" t="s">
        <v>2209</v>
      </c>
    </row>
    <row r="74" spans="1:5" ht="127.5">
      <c r="A74" t="s">
        <v>56</v>
      </c>
      <c r="E74" s="39" t="s">
        <v>2215</v>
      </c>
    </row>
    <row r="75" spans="1:16" ht="12.75">
      <c r="A75" t="s">
        <v>49</v>
      </c>
      <c s="34" t="s">
        <v>118</v>
      </c>
      <c s="34" t="s">
        <v>626</v>
      </c>
      <c s="35" t="s">
        <v>5</v>
      </c>
      <c s="6" t="s">
        <v>627</v>
      </c>
      <c s="36" t="s">
        <v>81</v>
      </c>
      <c s="37">
        <v>1</v>
      </c>
      <c s="36">
        <v>0</v>
      </c>
      <c s="36">
        <f>ROUND(G75*H75,6)</f>
      </c>
      <c r="L75" s="38">
        <v>0</v>
      </c>
      <c s="32">
        <f>ROUND(ROUND(L75,2)*ROUND(G75,3),2)</f>
      </c>
      <c s="36" t="s">
        <v>53</v>
      </c>
      <c>
        <f>(M75*21)/100</f>
      </c>
      <c t="s">
        <v>27</v>
      </c>
    </row>
    <row r="76" spans="1:5" ht="12.75">
      <c r="A76" s="35" t="s">
        <v>54</v>
      </c>
      <c r="E76" s="39" t="s">
        <v>5</v>
      </c>
    </row>
    <row r="77" spans="1:5" ht="63.75">
      <c r="A77" s="35" t="s">
        <v>55</v>
      </c>
      <c r="E77" s="40" t="s">
        <v>2209</v>
      </c>
    </row>
    <row r="78" spans="1:5" ht="127.5">
      <c r="A78" t="s">
        <v>56</v>
      </c>
      <c r="E78" s="39" t="s">
        <v>2216</v>
      </c>
    </row>
    <row r="79" spans="1:16" ht="25.5">
      <c r="A79" t="s">
        <v>49</v>
      </c>
      <c s="34" t="s">
        <v>121</v>
      </c>
      <c s="34" t="s">
        <v>630</v>
      </c>
      <c s="35" t="s">
        <v>5</v>
      </c>
      <c s="6" t="s">
        <v>631</v>
      </c>
      <c s="36" t="s">
        <v>81</v>
      </c>
      <c s="37">
        <v>10</v>
      </c>
      <c s="36">
        <v>0</v>
      </c>
      <c s="36">
        <f>ROUND(G79*H79,6)</f>
      </c>
      <c r="L79" s="38">
        <v>0</v>
      </c>
      <c s="32">
        <f>ROUND(ROUND(L79,2)*ROUND(G79,3),2)</f>
      </c>
      <c s="36" t="s">
        <v>53</v>
      </c>
      <c>
        <f>(M79*21)/100</f>
      </c>
      <c t="s">
        <v>27</v>
      </c>
    </row>
    <row r="80" spans="1:5" ht="12.75">
      <c r="A80" s="35" t="s">
        <v>54</v>
      </c>
      <c r="E80" s="39" t="s">
        <v>5</v>
      </c>
    </row>
    <row r="81" spans="1:5" ht="63.75">
      <c r="A81" s="35" t="s">
        <v>55</v>
      </c>
      <c r="E81" s="40" t="s">
        <v>2205</v>
      </c>
    </row>
    <row r="82" spans="1:5" ht="127.5">
      <c r="A82" t="s">
        <v>56</v>
      </c>
      <c r="E82" s="39" t="s">
        <v>2217</v>
      </c>
    </row>
    <row r="83" spans="1:16" ht="25.5">
      <c r="A83" t="s">
        <v>49</v>
      </c>
      <c s="34" t="s">
        <v>124</v>
      </c>
      <c s="34" t="s">
        <v>634</v>
      </c>
      <c s="35" t="s">
        <v>5</v>
      </c>
      <c s="6" t="s">
        <v>635</v>
      </c>
      <c s="36" t="s">
        <v>519</v>
      </c>
      <c s="37">
        <v>10</v>
      </c>
      <c s="36">
        <v>0</v>
      </c>
      <c s="36">
        <f>ROUND(G83*H83,6)</f>
      </c>
      <c r="L83" s="38">
        <v>0</v>
      </c>
      <c s="32">
        <f>ROUND(ROUND(L83,2)*ROUND(G83,3),2)</f>
      </c>
      <c s="36" t="s">
        <v>53</v>
      </c>
      <c>
        <f>(M83*21)/100</f>
      </c>
      <c t="s">
        <v>27</v>
      </c>
    </row>
    <row r="84" spans="1:5" ht="12.75">
      <c r="A84" s="35" t="s">
        <v>54</v>
      </c>
      <c r="E84" s="39" t="s">
        <v>5</v>
      </c>
    </row>
    <row r="85" spans="1:5" ht="63.75">
      <c r="A85" s="35" t="s">
        <v>55</v>
      </c>
      <c r="E85" s="40" t="s">
        <v>2205</v>
      </c>
    </row>
    <row r="86" spans="1:5" ht="127.5">
      <c r="A86" t="s">
        <v>56</v>
      </c>
      <c r="E86" s="39" t="s">
        <v>2218</v>
      </c>
    </row>
    <row r="87" spans="1:16" ht="25.5">
      <c r="A87" t="s">
        <v>49</v>
      </c>
      <c s="34" t="s">
        <v>127</v>
      </c>
      <c s="34" t="s">
        <v>638</v>
      </c>
      <c s="35" t="s">
        <v>5</v>
      </c>
      <c s="6" t="s">
        <v>639</v>
      </c>
      <c s="36" t="s">
        <v>640</v>
      </c>
      <c s="37">
        <v>10</v>
      </c>
      <c s="36">
        <v>0</v>
      </c>
      <c s="36">
        <f>ROUND(G87*H87,6)</f>
      </c>
      <c r="L87" s="38">
        <v>0</v>
      </c>
      <c s="32">
        <f>ROUND(ROUND(L87,2)*ROUND(G87,3),2)</f>
      </c>
      <c s="36" t="s">
        <v>53</v>
      </c>
      <c>
        <f>(M87*21)/100</f>
      </c>
      <c t="s">
        <v>27</v>
      </c>
    </row>
    <row r="88" spans="1:5" ht="12.75">
      <c r="A88" s="35" t="s">
        <v>54</v>
      </c>
      <c r="E88" s="39" t="s">
        <v>5</v>
      </c>
    </row>
    <row r="89" spans="1:5" ht="63.75">
      <c r="A89" s="35" t="s">
        <v>55</v>
      </c>
      <c r="E89" s="40" t="s">
        <v>2205</v>
      </c>
    </row>
    <row r="90" spans="1:5" ht="127.5">
      <c r="A90" t="s">
        <v>56</v>
      </c>
      <c r="E90" s="39" t="s">
        <v>2219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2162</v>
      </c>
      <c s="41">
        <f>Rekapitulace!C41</f>
      </c>
      <c s="20" t="s">
        <v>0</v>
      </c>
      <c t="s">
        <v>23</v>
      </c>
      <c t="s">
        <v>27</v>
      </c>
    </row>
    <row r="4" spans="1:16" ht="32" customHeight="1">
      <c r="A4" s="24" t="s">
        <v>20</v>
      </c>
      <c s="25" t="s">
        <v>28</v>
      </c>
      <c s="27" t="s">
        <v>2162</v>
      </c>
      <c r="E4" s="26" t="s">
        <v>2163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COUNTIFS(L8:L207,"=0",A8:A207,"P")+COUNTIFS(L8:L207,"",A8:A207,"P")+SUM(Q8:Q207)</f>
      </c>
    </row>
    <row r="8" spans="1:13" ht="25.5">
      <c r="A8" t="s">
        <v>44</v>
      </c>
      <c r="C8" s="28" t="s">
        <v>2222</v>
      </c>
      <c r="E8" s="30" t="s">
        <v>2221</v>
      </c>
      <c r="J8" s="29">
        <f>0+J9+J74</f>
      </c>
      <c s="29">
        <f>0+K9+K74</f>
      </c>
      <c s="29">
        <f>0+L9+L74</f>
      </c>
      <c s="29">
        <f>0+M9+M74</f>
      </c>
    </row>
    <row r="9" spans="1:13" ht="12.75">
      <c r="A9" t="s">
        <v>46</v>
      </c>
      <c r="C9" s="31" t="s">
        <v>4</v>
      </c>
      <c r="E9" s="33" t="s">
        <v>396</v>
      </c>
      <c r="J9" s="32">
        <f>0</f>
      </c>
      <c s="32">
        <f>0</f>
      </c>
      <c s="32">
        <f>0+L10+L14+L18+L22+L26+L30+L34+L38+L42+L46+L50+L54+L58+L62+L66+L70</f>
      </c>
      <c s="32">
        <f>0+M10+M14+M18+M22+M26+M30+M34+M38+M42+M46+M50+M54+M58+M62+M66+M70</f>
      </c>
    </row>
    <row r="10" spans="1:16" ht="12.75">
      <c r="A10" t="s">
        <v>49</v>
      </c>
      <c s="34" t="s">
        <v>4</v>
      </c>
      <c s="34" t="s">
        <v>397</v>
      </c>
      <c s="35" t="s">
        <v>5</v>
      </c>
      <c s="6" t="s">
        <v>398</v>
      </c>
      <c s="36" t="s">
        <v>60</v>
      </c>
      <c s="37">
        <v>6</v>
      </c>
      <c s="36">
        <v>0</v>
      </c>
      <c s="36">
        <f>ROUND(G10*H10,6)</f>
      </c>
      <c r="L10" s="38">
        <v>0</v>
      </c>
      <c s="32">
        <f>ROUND(ROUND(L10,2)*ROUND(G10,3),2)</f>
      </c>
      <c s="36" t="s">
        <v>53</v>
      </c>
      <c>
        <f>(M10*21)/100</f>
      </c>
      <c t="s">
        <v>27</v>
      </c>
    </row>
    <row r="11" spans="1:5" ht="12.75">
      <c r="A11" s="35" t="s">
        <v>54</v>
      </c>
      <c r="E11" s="39" t="s">
        <v>5</v>
      </c>
    </row>
    <row r="12" spans="1:5" ht="38.25">
      <c r="A12" s="35" t="s">
        <v>55</v>
      </c>
      <c r="E12" s="40" t="s">
        <v>691</v>
      </c>
    </row>
    <row r="13" spans="1:5" ht="357">
      <c r="A13" t="s">
        <v>56</v>
      </c>
      <c r="E13" s="39" t="s">
        <v>400</v>
      </c>
    </row>
    <row r="14" spans="1:16" ht="12.75">
      <c r="A14" t="s">
        <v>49</v>
      </c>
      <c s="34" t="s">
        <v>27</v>
      </c>
      <c s="34" t="s">
        <v>401</v>
      </c>
      <c s="35" t="s">
        <v>5</v>
      </c>
      <c s="6" t="s">
        <v>402</v>
      </c>
      <c s="36" t="s">
        <v>60</v>
      </c>
      <c s="37">
        <v>1</v>
      </c>
      <c s="36">
        <v>0</v>
      </c>
      <c s="36">
        <f>ROUND(G14*H14,6)</f>
      </c>
      <c r="L14" s="38">
        <v>0</v>
      </c>
      <c s="32">
        <f>ROUND(ROUND(L14,2)*ROUND(G14,3),2)</f>
      </c>
      <c s="36" t="s">
        <v>53</v>
      </c>
      <c>
        <f>(M14*21)/100</f>
      </c>
      <c t="s">
        <v>27</v>
      </c>
    </row>
    <row r="15" spans="1:5" ht="12.75">
      <c r="A15" s="35" t="s">
        <v>54</v>
      </c>
      <c r="E15" s="39" t="s">
        <v>5</v>
      </c>
    </row>
    <row r="16" spans="1:5" ht="38.25">
      <c r="A16" s="35" t="s">
        <v>55</v>
      </c>
      <c r="E16" s="40" t="s">
        <v>470</v>
      </c>
    </row>
    <row r="17" spans="1:5" ht="357">
      <c r="A17" t="s">
        <v>56</v>
      </c>
      <c r="E17" s="39" t="s">
        <v>400</v>
      </c>
    </row>
    <row r="18" spans="1:16" ht="12.75">
      <c r="A18" t="s">
        <v>49</v>
      </c>
      <c s="34" t="s">
        <v>26</v>
      </c>
      <c s="34" t="s">
        <v>404</v>
      </c>
      <c s="35" t="s">
        <v>5</v>
      </c>
      <c s="6" t="s">
        <v>405</v>
      </c>
      <c s="36" t="s">
        <v>60</v>
      </c>
      <c s="37">
        <v>22</v>
      </c>
      <c s="36">
        <v>0</v>
      </c>
      <c s="36">
        <f>ROUND(G18*H18,6)</f>
      </c>
      <c r="L18" s="38">
        <v>0</v>
      </c>
      <c s="32">
        <f>ROUND(ROUND(L18,2)*ROUND(G18,3),2)</f>
      </c>
      <c s="36" t="s">
        <v>53</v>
      </c>
      <c>
        <f>(M18*21)/100</f>
      </c>
      <c t="s">
        <v>27</v>
      </c>
    </row>
    <row r="19" spans="1:5" ht="12.75">
      <c r="A19" s="35" t="s">
        <v>54</v>
      </c>
      <c r="E19" s="39" t="s">
        <v>5</v>
      </c>
    </row>
    <row r="20" spans="1:5" ht="38.25">
      <c r="A20" s="35" t="s">
        <v>55</v>
      </c>
      <c r="E20" s="40" t="s">
        <v>562</v>
      </c>
    </row>
    <row r="21" spans="1:5" ht="357">
      <c r="A21" t="s">
        <v>56</v>
      </c>
      <c r="E21" s="39" t="s">
        <v>400</v>
      </c>
    </row>
    <row r="22" spans="1:16" ht="12.75">
      <c r="A22" t="s">
        <v>49</v>
      </c>
      <c s="34" t="s">
        <v>64</v>
      </c>
      <c s="34" t="s">
        <v>407</v>
      </c>
      <c s="35" t="s">
        <v>5</v>
      </c>
      <c s="6" t="s">
        <v>408</v>
      </c>
      <c s="36" t="s">
        <v>60</v>
      </c>
      <c s="37">
        <v>2</v>
      </c>
      <c s="36">
        <v>0</v>
      </c>
      <c s="36">
        <f>ROUND(G22*H22,6)</f>
      </c>
      <c r="L22" s="38">
        <v>0</v>
      </c>
      <c s="32">
        <f>ROUND(ROUND(L22,2)*ROUND(G22,3),2)</f>
      </c>
      <c s="36" t="s">
        <v>53</v>
      </c>
      <c>
        <f>(M22*21)/100</f>
      </c>
      <c t="s">
        <v>27</v>
      </c>
    </row>
    <row r="23" spans="1:5" ht="12.75">
      <c r="A23" s="35" t="s">
        <v>54</v>
      </c>
      <c r="E23" s="39" t="s">
        <v>5</v>
      </c>
    </row>
    <row r="24" spans="1:5" ht="38.25">
      <c r="A24" s="35" t="s">
        <v>55</v>
      </c>
      <c r="E24" s="40" t="s">
        <v>549</v>
      </c>
    </row>
    <row r="25" spans="1:5" ht="357">
      <c r="A25" t="s">
        <v>56</v>
      </c>
      <c r="E25" s="39" t="s">
        <v>400</v>
      </c>
    </row>
    <row r="26" spans="1:16" ht="12.75">
      <c r="A26" t="s">
        <v>49</v>
      </c>
      <c s="34" t="s">
        <v>69</v>
      </c>
      <c s="34" t="s">
        <v>65</v>
      </c>
      <c s="35" t="s">
        <v>5</v>
      </c>
      <c s="6" t="s">
        <v>66</v>
      </c>
      <c s="36" t="s">
        <v>67</v>
      </c>
      <c s="37">
        <v>58</v>
      </c>
      <c s="36">
        <v>0</v>
      </c>
      <c s="36">
        <f>ROUND(G26*H26,6)</f>
      </c>
      <c r="L26" s="38">
        <v>0</v>
      </c>
      <c s="32">
        <f>ROUND(ROUND(L26,2)*ROUND(G26,3),2)</f>
      </c>
      <c s="36" t="s">
        <v>53</v>
      </c>
      <c>
        <f>(M26*21)/100</f>
      </c>
      <c t="s">
        <v>27</v>
      </c>
    </row>
    <row r="27" spans="1:5" ht="12.75">
      <c r="A27" s="35" t="s">
        <v>54</v>
      </c>
      <c r="E27" s="39" t="s">
        <v>5</v>
      </c>
    </row>
    <row r="28" spans="1:5" ht="38.25">
      <c r="A28" s="35" t="s">
        <v>55</v>
      </c>
      <c r="E28" s="40" t="s">
        <v>2223</v>
      </c>
    </row>
    <row r="29" spans="1:5" ht="25.5">
      <c r="A29" t="s">
        <v>56</v>
      </c>
      <c r="E29" s="39" t="s">
        <v>68</v>
      </c>
    </row>
    <row r="30" spans="1:16" ht="12.75">
      <c r="A30" t="s">
        <v>49</v>
      </c>
      <c s="34" t="s">
        <v>73</v>
      </c>
      <c s="34" t="s">
        <v>70</v>
      </c>
      <c s="35" t="s">
        <v>5</v>
      </c>
      <c s="6" t="s">
        <v>71</v>
      </c>
      <c s="36" t="s">
        <v>60</v>
      </c>
      <c s="37">
        <v>29</v>
      </c>
      <c s="36">
        <v>0</v>
      </c>
      <c s="36">
        <f>ROUND(G30*H30,6)</f>
      </c>
      <c r="L30" s="38">
        <v>0</v>
      </c>
      <c s="32">
        <f>ROUND(ROUND(L30,2)*ROUND(G30,3),2)</f>
      </c>
      <c s="36" t="s">
        <v>53</v>
      </c>
      <c>
        <f>(M30*21)/100</f>
      </c>
      <c t="s">
        <v>27</v>
      </c>
    </row>
    <row r="31" spans="1:5" ht="12.75">
      <c r="A31" s="35" t="s">
        <v>54</v>
      </c>
      <c r="E31" s="39" t="s">
        <v>5</v>
      </c>
    </row>
    <row r="32" spans="1:5" ht="38.25">
      <c r="A32" s="35" t="s">
        <v>55</v>
      </c>
      <c r="E32" s="40" t="s">
        <v>2224</v>
      </c>
    </row>
    <row r="33" spans="1:5" ht="229.5">
      <c r="A33" t="s">
        <v>56</v>
      </c>
      <c r="E33" s="39" t="s">
        <v>412</v>
      </c>
    </row>
    <row r="34" spans="1:16" ht="25.5">
      <c r="A34" t="s">
        <v>49</v>
      </c>
      <c s="34" t="s">
        <v>78</v>
      </c>
      <c s="34" t="s">
        <v>413</v>
      </c>
      <c s="35" t="s">
        <v>5</v>
      </c>
      <c s="6" t="s">
        <v>414</v>
      </c>
      <c s="36" t="s">
        <v>81</v>
      </c>
      <c s="37">
        <v>5</v>
      </c>
      <c s="36">
        <v>0</v>
      </c>
      <c s="36">
        <f>ROUND(G34*H34,6)</f>
      </c>
      <c r="L34" s="38">
        <v>0</v>
      </c>
      <c s="32">
        <f>ROUND(ROUND(L34,2)*ROUND(G34,3),2)</f>
      </c>
      <c s="36" t="s">
        <v>53</v>
      </c>
      <c>
        <f>(M34*21)/100</f>
      </c>
      <c t="s">
        <v>27</v>
      </c>
    </row>
    <row r="35" spans="1:5" ht="12.75">
      <c r="A35" s="35" t="s">
        <v>54</v>
      </c>
      <c r="E35" s="39" t="s">
        <v>5</v>
      </c>
    </row>
    <row r="36" spans="1:5" ht="38.25">
      <c r="A36" s="35" t="s">
        <v>55</v>
      </c>
      <c r="E36" s="40" t="s">
        <v>403</v>
      </c>
    </row>
    <row r="37" spans="1:5" ht="76.5">
      <c r="A37" t="s">
        <v>56</v>
      </c>
      <c r="E37" s="39" t="s">
        <v>416</v>
      </c>
    </row>
    <row r="38" spans="1:16" ht="12.75">
      <c r="A38" t="s">
        <v>49</v>
      </c>
      <c s="34" t="s">
        <v>83</v>
      </c>
      <c s="34" t="s">
        <v>417</v>
      </c>
      <c s="35" t="s">
        <v>5</v>
      </c>
      <c s="6" t="s">
        <v>418</v>
      </c>
      <c s="36" t="s">
        <v>81</v>
      </c>
      <c s="37">
        <v>5</v>
      </c>
      <c s="36">
        <v>0</v>
      </c>
      <c s="36">
        <f>ROUND(G38*H38,6)</f>
      </c>
      <c r="L38" s="38">
        <v>0</v>
      </c>
      <c s="32">
        <f>ROUND(ROUND(L38,2)*ROUND(G38,3),2)</f>
      </c>
      <c s="36" t="s">
        <v>53</v>
      </c>
      <c>
        <f>(M38*21)/100</f>
      </c>
      <c t="s">
        <v>27</v>
      </c>
    </row>
    <row r="39" spans="1:5" ht="12.75">
      <c r="A39" s="35" t="s">
        <v>54</v>
      </c>
      <c r="E39" s="39" t="s">
        <v>5</v>
      </c>
    </row>
    <row r="40" spans="1:5" ht="38.25">
      <c r="A40" s="35" t="s">
        <v>55</v>
      </c>
      <c r="E40" s="40" t="s">
        <v>403</v>
      </c>
    </row>
    <row r="41" spans="1:5" ht="76.5">
      <c r="A41" t="s">
        <v>56</v>
      </c>
      <c r="E41" s="39" t="s">
        <v>420</v>
      </c>
    </row>
    <row r="42" spans="1:16" ht="12.75">
      <c r="A42" t="s">
        <v>49</v>
      </c>
      <c s="34" t="s">
        <v>87</v>
      </c>
      <c s="34" t="s">
        <v>79</v>
      </c>
      <c s="35" t="s">
        <v>5</v>
      </c>
      <c s="6" t="s">
        <v>80</v>
      </c>
      <c s="36" t="s">
        <v>81</v>
      </c>
      <c s="37">
        <v>5</v>
      </c>
      <c s="36">
        <v>0</v>
      </c>
      <c s="36">
        <f>ROUND(G42*H42,6)</f>
      </c>
      <c r="L42" s="38">
        <v>0</v>
      </c>
      <c s="32">
        <f>ROUND(ROUND(L42,2)*ROUND(G42,3),2)</f>
      </c>
      <c s="36" t="s">
        <v>53</v>
      </c>
      <c>
        <f>(M42*21)/100</f>
      </c>
      <c t="s">
        <v>27</v>
      </c>
    </row>
    <row r="43" spans="1:5" ht="12.75">
      <c r="A43" s="35" t="s">
        <v>54</v>
      </c>
      <c r="E43" s="39" t="s">
        <v>5</v>
      </c>
    </row>
    <row r="44" spans="1:5" ht="38.25">
      <c r="A44" s="35" t="s">
        <v>55</v>
      </c>
      <c r="E44" s="40" t="s">
        <v>403</v>
      </c>
    </row>
    <row r="45" spans="1:5" ht="114.75">
      <c r="A45" t="s">
        <v>56</v>
      </c>
      <c r="E45" s="39" t="s">
        <v>421</v>
      </c>
    </row>
    <row r="46" spans="1:16" ht="12.75">
      <c r="A46" t="s">
        <v>49</v>
      </c>
      <c s="34" t="s">
        <v>91</v>
      </c>
      <c s="34" t="s">
        <v>92</v>
      </c>
      <c s="35" t="s">
        <v>5</v>
      </c>
      <c s="6" t="s">
        <v>93</v>
      </c>
      <c s="36" t="s">
        <v>67</v>
      </c>
      <c s="37">
        <v>67</v>
      </c>
      <c s="36">
        <v>0</v>
      </c>
      <c s="36">
        <f>ROUND(G46*H46,6)</f>
      </c>
      <c r="L46" s="38">
        <v>0</v>
      </c>
      <c s="32">
        <f>ROUND(ROUND(L46,2)*ROUND(G46,3),2)</f>
      </c>
      <c s="36" t="s">
        <v>53</v>
      </c>
      <c>
        <f>(M46*21)/100</f>
      </c>
      <c t="s">
        <v>27</v>
      </c>
    </row>
    <row r="47" spans="1:5" ht="12.75">
      <c r="A47" s="35" t="s">
        <v>54</v>
      </c>
      <c r="E47" s="39" t="s">
        <v>5</v>
      </c>
    </row>
    <row r="48" spans="1:5" ht="38.25">
      <c r="A48" s="35" t="s">
        <v>55</v>
      </c>
      <c r="E48" s="40" t="s">
        <v>2225</v>
      </c>
    </row>
    <row r="49" spans="1:5" ht="114.75">
      <c r="A49" t="s">
        <v>56</v>
      </c>
      <c r="E49" s="39" t="s">
        <v>423</v>
      </c>
    </row>
    <row r="50" spans="1:16" ht="12.75">
      <c r="A50" t="s">
        <v>49</v>
      </c>
      <c s="34" t="s">
        <v>94</v>
      </c>
      <c s="34" t="s">
        <v>95</v>
      </c>
      <c s="35" t="s">
        <v>5</v>
      </c>
      <c s="6" t="s">
        <v>96</v>
      </c>
      <c s="36" t="s">
        <v>67</v>
      </c>
      <c s="37">
        <v>135</v>
      </c>
      <c s="36">
        <v>0</v>
      </c>
      <c s="36">
        <f>ROUND(G50*H50,6)</f>
      </c>
      <c r="L50" s="38">
        <v>0</v>
      </c>
      <c s="32">
        <f>ROUND(ROUND(L50,2)*ROUND(G50,3),2)</f>
      </c>
      <c s="36" t="s">
        <v>53</v>
      </c>
      <c>
        <f>(M50*21)/100</f>
      </c>
      <c t="s">
        <v>27</v>
      </c>
    </row>
    <row r="51" spans="1:5" ht="12.75">
      <c r="A51" s="35" t="s">
        <v>54</v>
      </c>
      <c r="E51" s="39" t="s">
        <v>5</v>
      </c>
    </row>
    <row r="52" spans="1:5" ht="38.25">
      <c r="A52" s="35" t="s">
        <v>55</v>
      </c>
      <c r="E52" s="40" t="s">
        <v>2226</v>
      </c>
    </row>
    <row r="53" spans="1:5" ht="102">
      <c r="A53" t="s">
        <v>56</v>
      </c>
      <c r="E53" s="39" t="s">
        <v>425</v>
      </c>
    </row>
    <row r="54" spans="1:16" ht="12.75">
      <c r="A54" t="s">
        <v>49</v>
      </c>
      <c s="34" t="s">
        <v>98</v>
      </c>
      <c s="34" t="s">
        <v>99</v>
      </c>
      <c s="35" t="s">
        <v>5</v>
      </c>
      <c s="6" t="s">
        <v>100</v>
      </c>
      <c s="36" t="s">
        <v>67</v>
      </c>
      <c s="37">
        <v>67</v>
      </c>
      <c s="36">
        <v>0</v>
      </c>
      <c s="36">
        <f>ROUND(G54*H54,6)</f>
      </c>
      <c r="L54" s="38">
        <v>0</v>
      </c>
      <c s="32">
        <f>ROUND(ROUND(L54,2)*ROUND(G54,3),2)</f>
      </c>
      <c s="36" t="s">
        <v>53</v>
      </c>
      <c>
        <f>(M54*21)/100</f>
      </c>
      <c t="s">
        <v>27</v>
      </c>
    </row>
    <row r="55" spans="1:5" ht="12.75">
      <c r="A55" s="35" t="s">
        <v>54</v>
      </c>
      <c r="E55" s="39" t="s">
        <v>5</v>
      </c>
    </row>
    <row r="56" spans="1:5" ht="38.25">
      <c r="A56" s="35" t="s">
        <v>55</v>
      </c>
      <c r="E56" s="40" t="s">
        <v>2225</v>
      </c>
    </row>
    <row r="57" spans="1:5" ht="153">
      <c r="A57" t="s">
        <v>56</v>
      </c>
      <c r="E57" s="39" t="s">
        <v>426</v>
      </c>
    </row>
    <row r="58" spans="1:16" ht="25.5">
      <c r="A58" t="s">
        <v>49</v>
      </c>
      <c s="34" t="s">
        <v>102</v>
      </c>
      <c s="34" t="s">
        <v>107</v>
      </c>
      <c s="35" t="s">
        <v>5</v>
      </c>
      <c s="6" t="s">
        <v>108</v>
      </c>
      <c s="36" t="s">
        <v>67</v>
      </c>
      <c s="37">
        <v>67</v>
      </c>
      <c s="36">
        <v>0</v>
      </c>
      <c s="36">
        <f>ROUND(G58*H58,6)</f>
      </c>
      <c r="L58" s="38">
        <v>0</v>
      </c>
      <c s="32">
        <f>ROUND(ROUND(L58,2)*ROUND(G58,3),2)</f>
      </c>
      <c s="36" t="s">
        <v>53</v>
      </c>
      <c>
        <f>(M58*21)/100</f>
      </c>
      <c t="s">
        <v>27</v>
      </c>
    </row>
    <row r="59" spans="1:5" ht="12.75">
      <c r="A59" s="35" t="s">
        <v>54</v>
      </c>
      <c r="E59" s="39" t="s">
        <v>5</v>
      </c>
    </row>
    <row r="60" spans="1:5" ht="38.25">
      <c r="A60" s="35" t="s">
        <v>55</v>
      </c>
      <c r="E60" s="40" t="s">
        <v>2225</v>
      </c>
    </row>
    <row r="61" spans="1:5" ht="127.5">
      <c r="A61" t="s">
        <v>56</v>
      </c>
      <c r="E61" s="39" t="s">
        <v>431</v>
      </c>
    </row>
    <row r="62" spans="1:16" ht="25.5">
      <c r="A62" t="s">
        <v>49</v>
      </c>
      <c s="34" t="s">
        <v>106</v>
      </c>
      <c s="34" t="s">
        <v>438</v>
      </c>
      <c s="35" t="s">
        <v>5</v>
      </c>
      <c s="6" t="s">
        <v>439</v>
      </c>
      <c s="36" t="s">
        <v>81</v>
      </c>
      <c s="37">
        <v>4</v>
      </c>
      <c s="36">
        <v>0</v>
      </c>
      <c s="36">
        <f>ROUND(G62*H62,6)</f>
      </c>
      <c r="L62" s="38">
        <v>0</v>
      </c>
      <c s="32">
        <f>ROUND(ROUND(L62,2)*ROUND(G62,3),2)</f>
      </c>
      <c s="36" t="s">
        <v>53</v>
      </c>
      <c>
        <f>(M62*21)/100</f>
      </c>
      <c t="s">
        <v>27</v>
      </c>
    </row>
    <row r="63" spans="1:5" ht="12.75">
      <c r="A63" s="35" t="s">
        <v>54</v>
      </c>
      <c r="E63" s="39" t="s">
        <v>5</v>
      </c>
    </row>
    <row r="64" spans="1:5" ht="38.25">
      <c r="A64" s="35" t="s">
        <v>55</v>
      </c>
      <c r="E64" s="40" t="s">
        <v>601</v>
      </c>
    </row>
    <row r="65" spans="1:5" ht="114.75">
      <c r="A65" t="s">
        <v>56</v>
      </c>
      <c r="E65" s="39" t="s">
        <v>423</v>
      </c>
    </row>
    <row r="66" spans="1:16" ht="12.75">
      <c r="A66" t="s">
        <v>49</v>
      </c>
      <c s="34" t="s">
        <v>110</v>
      </c>
      <c s="34" t="s">
        <v>441</v>
      </c>
      <c s="35" t="s">
        <v>5</v>
      </c>
      <c s="6" t="s">
        <v>442</v>
      </c>
      <c s="36" t="s">
        <v>67</v>
      </c>
      <c s="37">
        <v>67</v>
      </c>
      <c s="36">
        <v>0</v>
      </c>
      <c s="36">
        <f>ROUND(G66*H66,6)</f>
      </c>
      <c r="L66" s="38">
        <v>0</v>
      </c>
      <c s="32">
        <f>ROUND(ROUND(L66,2)*ROUND(G66,3),2)</f>
      </c>
      <c s="36" t="s">
        <v>53</v>
      </c>
      <c>
        <f>(M66*21)/100</f>
      </c>
      <c t="s">
        <v>27</v>
      </c>
    </row>
    <row r="67" spans="1:5" ht="12.75">
      <c r="A67" s="35" t="s">
        <v>54</v>
      </c>
      <c r="E67" s="39" t="s">
        <v>5</v>
      </c>
    </row>
    <row r="68" spans="1:5" ht="38.25">
      <c r="A68" s="35" t="s">
        <v>55</v>
      </c>
      <c r="E68" s="40" t="s">
        <v>2225</v>
      </c>
    </row>
    <row r="69" spans="1:5" ht="127.5">
      <c r="A69" t="s">
        <v>56</v>
      </c>
      <c r="E69" s="39" t="s">
        <v>431</v>
      </c>
    </row>
    <row r="70" spans="1:16" ht="25.5">
      <c r="A70" t="s">
        <v>49</v>
      </c>
      <c s="34" t="s">
        <v>114</v>
      </c>
      <c s="34" t="s">
        <v>2183</v>
      </c>
      <c s="35" t="s">
        <v>5</v>
      </c>
      <c s="6" t="s">
        <v>468</v>
      </c>
      <c s="36" t="s">
        <v>469</v>
      </c>
      <c s="37">
        <v>1</v>
      </c>
      <c s="36">
        <v>0</v>
      </c>
      <c s="36">
        <f>ROUND(G70*H70,6)</f>
      </c>
      <c r="L70" s="38">
        <v>0</v>
      </c>
      <c s="32">
        <f>ROUND(ROUND(L70,2)*ROUND(G70,3),2)</f>
      </c>
      <c s="36" t="s">
        <v>347</v>
      </c>
      <c>
        <f>(M70*21)/100</f>
      </c>
      <c t="s">
        <v>27</v>
      </c>
    </row>
    <row r="71" spans="1:5" ht="12.75">
      <c r="A71" s="35" t="s">
        <v>54</v>
      </c>
      <c r="E71" s="39" t="s">
        <v>5</v>
      </c>
    </row>
    <row r="72" spans="1:5" ht="38.25">
      <c r="A72" s="35" t="s">
        <v>55</v>
      </c>
      <c r="E72" s="40" t="s">
        <v>470</v>
      </c>
    </row>
    <row r="73" spans="1:5" ht="12.75">
      <c r="A73" t="s">
        <v>56</v>
      </c>
      <c r="E73" s="39" t="s">
        <v>471</v>
      </c>
    </row>
    <row r="74" spans="1:13" ht="12.75">
      <c r="A74" t="s">
        <v>46</v>
      </c>
      <c r="C74" s="31" t="s">
        <v>27</v>
      </c>
      <c r="E74" s="33" t="s">
        <v>472</v>
      </c>
      <c r="J74" s="32">
        <f>0</f>
      </c>
      <c s="32">
        <f>0</f>
      </c>
      <c s="32">
        <f>0+L75+L79+L83+L87+L91+L95+L99+L103+L107+L111+L115+L119+L123+L127+L131+L135+L139+L143+L147+L151+L155+L159+L163+L167+L171+L175+L179+L183+L187+L191+L195+L199+L203+L207</f>
      </c>
      <c s="32">
        <f>0+M75+M79+M83+M87+M91+M95+M99+M103+M107+M111+M115+M119+M123+M127+M131+M135+M139+M143+M147+M151+M155+M159+M163+M167+M171+M175+M179+M183+M187+M191+M195+M199+M203+M207</f>
      </c>
    </row>
    <row r="75" spans="1:16" ht="12.75">
      <c r="A75" t="s">
        <v>49</v>
      </c>
      <c s="34" t="s">
        <v>118</v>
      </c>
      <c s="34" t="s">
        <v>479</v>
      </c>
      <c s="35" t="s">
        <v>5</v>
      </c>
      <c s="6" t="s">
        <v>480</v>
      </c>
      <c s="36" t="s">
        <v>312</v>
      </c>
      <c s="37">
        <v>27</v>
      </c>
      <c s="36">
        <v>0</v>
      </c>
      <c s="36">
        <f>ROUND(G75*H75,6)</f>
      </c>
      <c r="L75" s="38">
        <v>0</v>
      </c>
      <c s="32">
        <f>ROUND(ROUND(L75,2)*ROUND(G75,3),2)</f>
      </c>
      <c s="36" t="s">
        <v>53</v>
      </c>
      <c>
        <f>(M75*21)/100</f>
      </c>
      <c t="s">
        <v>27</v>
      </c>
    </row>
    <row r="76" spans="1:5" ht="12.75">
      <c r="A76" s="35" t="s">
        <v>54</v>
      </c>
      <c r="E76" s="39" t="s">
        <v>5</v>
      </c>
    </row>
    <row r="77" spans="1:5" ht="38.25">
      <c r="A77" s="35" t="s">
        <v>55</v>
      </c>
      <c r="E77" s="40" t="s">
        <v>2227</v>
      </c>
    </row>
    <row r="78" spans="1:5" ht="102">
      <c r="A78" t="s">
        <v>56</v>
      </c>
      <c r="E78" s="39" t="s">
        <v>482</v>
      </c>
    </row>
    <row r="79" spans="1:16" ht="12.75">
      <c r="A79" t="s">
        <v>49</v>
      </c>
      <c s="34" t="s">
        <v>121</v>
      </c>
      <c s="34" t="s">
        <v>484</v>
      </c>
      <c s="35" t="s">
        <v>5</v>
      </c>
      <c s="6" t="s">
        <v>485</v>
      </c>
      <c s="36" t="s">
        <v>486</v>
      </c>
      <c s="37">
        <v>1.7</v>
      </c>
      <c s="36">
        <v>0</v>
      </c>
      <c s="36">
        <f>ROUND(G79*H79,6)</f>
      </c>
      <c r="L79" s="38">
        <v>0</v>
      </c>
      <c s="32">
        <f>ROUND(ROUND(L79,2)*ROUND(G79,3),2)</f>
      </c>
      <c s="36" t="s">
        <v>53</v>
      </c>
      <c>
        <f>(M79*21)/100</f>
      </c>
      <c t="s">
        <v>27</v>
      </c>
    </row>
    <row r="80" spans="1:5" ht="12.75">
      <c r="A80" s="35" t="s">
        <v>54</v>
      </c>
      <c r="E80" s="39" t="s">
        <v>5</v>
      </c>
    </row>
    <row r="81" spans="1:5" ht="38.25">
      <c r="A81" s="35" t="s">
        <v>55</v>
      </c>
      <c r="E81" s="40" t="s">
        <v>2228</v>
      </c>
    </row>
    <row r="82" spans="1:5" ht="153">
      <c r="A82" t="s">
        <v>56</v>
      </c>
      <c r="E82" s="39" t="s">
        <v>488</v>
      </c>
    </row>
    <row r="83" spans="1:16" ht="25.5">
      <c r="A83" t="s">
        <v>49</v>
      </c>
      <c s="34" t="s">
        <v>124</v>
      </c>
      <c s="34" t="s">
        <v>489</v>
      </c>
      <c s="35" t="s">
        <v>5</v>
      </c>
      <c s="6" t="s">
        <v>490</v>
      </c>
      <c s="36" t="s">
        <v>67</v>
      </c>
      <c s="37">
        <v>1665</v>
      </c>
      <c s="36">
        <v>0</v>
      </c>
      <c s="36">
        <f>ROUND(G83*H83,6)</f>
      </c>
      <c r="L83" s="38">
        <v>0</v>
      </c>
      <c s="32">
        <f>ROUND(ROUND(L83,2)*ROUND(G83,3),2)</f>
      </c>
      <c s="36" t="s">
        <v>53</v>
      </c>
      <c>
        <f>(M83*21)/100</f>
      </c>
      <c t="s">
        <v>27</v>
      </c>
    </row>
    <row r="84" spans="1:5" ht="12.75">
      <c r="A84" s="35" t="s">
        <v>54</v>
      </c>
      <c r="E84" s="39" t="s">
        <v>5</v>
      </c>
    </row>
    <row r="85" spans="1:5" ht="38.25">
      <c r="A85" s="35" t="s">
        <v>55</v>
      </c>
      <c r="E85" s="40" t="s">
        <v>2229</v>
      </c>
    </row>
    <row r="86" spans="1:5" ht="114.75">
      <c r="A86" t="s">
        <v>56</v>
      </c>
      <c r="E86" s="39" t="s">
        <v>492</v>
      </c>
    </row>
    <row r="87" spans="1:16" ht="12.75">
      <c r="A87" t="s">
        <v>49</v>
      </c>
      <c s="34" t="s">
        <v>127</v>
      </c>
      <c s="34" t="s">
        <v>493</v>
      </c>
      <c s="35" t="s">
        <v>5</v>
      </c>
      <c s="6" t="s">
        <v>494</v>
      </c>
      <c s="36" t="s">
        <v>495</v>
      </c>
      <c s="37">
        <v>97</v>
      </c>
      <c s="36">
        <v>0</v>
      </c>
      <c s="36">
        <f>ROUND(G87*H87,6)</f>
      </c>
      <c r="L87" s="38">
        <v>0</v>
      </c>
      <c s="32">
        <f>ROUND(ROUND(L87,2)*ROUND(G87,3),2)</f>
      </c>
      <c s="36" t="s">
        <v>53</v>
      </c>
      <c>
        <f>(M87*21)/100</f>
      </c>
      <c t="s">
        <v>27</v>
      </c>
    </row>
    <row r="88" spans="1:5" ht="12.75">
      <c r="A88" s="35" t="s">
        <v>54</v>
      </c>
      <c r="E88" s="39" t="s">
        <v>5</v>
      </c>
    </row>
    <row r="89" spans="1:5" ht="38.25">
      <c r="A89" s="35" t="s">
        <v>55</v>
      </c>
      <c r="E89" s="40" t="s">
        <v>2230</v>
      </c>
    </row>
    <row r="90" spans="1:5" ht="153">
      <c r="A90" t="s">
        <v>56</v>
      </c>
      <c r="E90" s="39" t="s">
        <v>497</v>
      </c>
    </row>
    <row r="91" spans="1:16" ht="12.75">
      <c r="A91" t="s">
        <v>49</v>
      </c>
      <c s="34" t="s">
        <v>131</v>
      </c>
      <c s="34" t="s">
        <v>501</v>
      </c>
      <c s="35" t="s">
        <v>5</v>
      </c>
      <c s="6" t="s">
        <v>502</v>
      </c>
      <c s="36" t="s">
        <v>67</v>
      </c>
      <c s="37">
        <v>2700</v>
      </c>
      <c s="36">
        <v>0</v>
      </c>
      <c s="36">
        <f>ROUND(G91*H91,6)</f>
      </c>
      <c r="L91" s="38">
        <v>0</v>
      </c>
      <c s="32">
        <f>ROUND(ROUND(L91,2)*ROUND(G91,3),2)</f>
      </c>
      <c s="36" t="s">
        <v>53</v>
      </c>
      <c>
        <f>(M91*21)/100</f>
      </c>
      <c t="s">
        <v>27</v>
      </c>
    </row>
    <row r="92" spans="1:5" ht="12.75">
      <c r="A92" s="35" t="s">
        <v>54</v>
      </c>
      <c r="E92" s="39" t="s">
        <v>5</v>
      </c>
    </row>
    <row r="93" spans="1:5" ht="38.25">
      <c r="A93" s="35" t="s">
        <v>55</v>
      </c>
      <c r="E93" s="40" t="s">
        <v>2231</v>
      </c>
    </row>
    <row r="94" spans="1:5" ht="114.75">
      <c r="A94" t="s">
        <v>56</v>
      </c>
      <c r="E94" s="39" t="s">
        <v>504</v>
      </c>
    </row>
    <row r="95" spans="1:16" ht="12.75">
      <c r="A95" t="s">
        <v>49</v>
      </c>
      <c s="34" t="s">
        <v>134</v>
      </c>
      <c s="34" t="s">
        <v>511</v>
      </c>
      <c s="35" t="s">
        <v>5</v>
      </c>
      <c s="6" t="s">
        <v>512</v>
      </c>
      <c s="36" t="s">
        <v>67</v>
      </c>
      <c s="37">
        <v>67</v>
      </c>
      <c s="36">
        <v>0</v>
      </c>
      <c s="36">
        <f>ROUND(G95*H95,6)</f>
      </c>
      <c r="L95" s="38">
        <v>0</v>
      </c>
      <c s="32">
        <f>ROUND(ROUND(L95,2)*ROUND(G95,3),2)</f>
      </c>
      <c s="36" t="s">
        <v>53</v>
      </c>
      <c>
        <f>(M95*21)/100</f>
      </c>
      <c t="s">
        <v>27</v>
      </c>
    </row>
    <row r="96" spans="1:5" ht="12.75">
      <c r="A96" s="35" t="s">
        <v>54</v>
      </c>
      <c r="E96" s="39" t="s">
        <v>5</v>
      </c>
    </row>
    <row r="97" spans="1:5" ht="38.25">
      <c r="A97" s="35" t="s">
        <v>55</v>
      </c>
      <c r="E97" s="40" t="s">
        <v>2225</v>
      </c>
    </row>
    <row r="98" spans="1:5" ht="153">
      <c r="A98" t="s">
        <v>56</v>
      </c>
      <c r="E98" s="39" t="s">
        <v>514</v>
      </c>
    </row>
    <row r="99" spans="1:16" ht="12.75">
      <c r="A99" t="s">
        <v>49</v>
      </c>
      <c s="34" t="s">
        <v>137</v>
      </c>
      <c s="34" t="s">
        <v>515</v>
      </c>
      <c s="35" t="s">
        <v>5</v>
      </c>
      <c s="6" t="s">
        <v>516</v>
      </c>
      <c s="36" t="s">
        <v>67</v>
      </c>
      <c s="37">
        <v>67</v>
      </c>
      <c s="36">
        <v>0</v>
      </c>
      <c s="36">
        <f>ROUND(G99*H99,6)</f>
      </c>
      <c r="L99" s="38">
        <v>0</v>
      </c>
      <c s="32">
        <f>ROUND(ROUND(L99,2)*ROUND(G99,3),2)</f>
      </c>
      <c s="36" t="s">
        <v>53</v>
      </c>
      <c>
        <f>(M99*21)/100</f>
      </c>
      <c t="s">
        <v>27</v>
      </c>
    </row>
    <row r="100" spans="1:5" ht="12.75">
      <c r="A100" s="35" t="s">
        <v>54</v>
      </c>
      <c r="E100" s="39" t="s">
        <v>5</v>
      </c>
    </row>
    <row r="101" spans="1:5" ht="38.25">
      <c r="A101" s="35" t="s">
        <v>55</v>
      </c>
      <c r="E101" s="40" t="s">
        <v>2225</v>
      </c>
    </row>
    <row r="102" spans="1:5" ht="114.75">
      <c r="A102" t="s">
        <v>56</v>
      </c>
      <c r="E102" s="39" t="s">
        <v>492</v>
      </c>
    </row>
    <row r="103" spans="1:16" ht="12.75">
      <c r="A103" t="s">
        <v>49</v>
      </c>
      <c s="34" t="s">
        <v>141</v>
      </c>
      <c s="34" t="s">
        <v>517</v>
      </c>
      <c s="35" t="s">
        <v>5</v>
      </c>
      <c s="6" t="s">
        <v>518</v>
      </c>
      <c s="36" t="s">
        <v>519</v>
      </c>
      <c s="37">
        <v>3</v>
      </c>
      <c s="36">
        <v>0</v>
      </c>
      <c s="36">
        <f>ROUND(G103*H103,6)</f>
      </c>
      <c r="L103" s="38">
        <v>0</v>
      </c>
      <c s="32">
        <f>ROUND(ROUND(L103,2)*ROUND(G103,3),2)</f>
      </c>
      <c s="36" t="s">
        <v>53</v>
      </c>
      <c>
        <f>(M103*21)/100</f>
      </c>
      <c t="s">
        <v>27</v>
      </c>
    </row>
    <row r="104" spans="1:5" ht="12.75">
      <c r="A104" s="35" t="s">
        <v>54</v>
      </c>
      <c r="E104" s="39" t="s">
        <v>5</v>
      </c>
    </row>
    <row r="105" spans="1:5" ht="38.25">
      <c r="A105" s="35" t="s">
        <v>55</v>
      </c>
      <c r="E105" s="40" t="s">
        <v>507</v>
      </c>
    </row>
    <row r="106" spans="1:5" ht="127.5">
      <c r="A106" t="s">
        <v>56</v>
      </c>
      <c r="E106" s="39" t="s">
        <v>521</v>
      </c>
    </row>
    <row r="107" spans="1:16" ht="12.75">
      <c r="A107" t="s">
        <v>49</v>
      </c>
      <c s="34" t="s">
        <v>145</v>
      </c>
      <c s="34" t="s">
        <v>522</v>
      </c>
      <c s="35" t="s">
        <v>5</v>
      </c>
      <c s="6" t="s">
        <v>523</v>
      </c>
      <c s="36" t="s">
        <v>67</v>
      </c>
      <c s="37">
        <v>67</v>
      </c>
      <c s="36">
        <v>0</v>
      </c>
      <c s="36">
        <f>ROUND(G107*H107,6)</f>
      </c>
      <c r="L107" s="38">
        <v>0</v>
      </c>
      <c s="32">
        <f>ROUND(ROUND(L107,2)*ROUND(G107,3),2)</f>
      </c>
      <c s="36" t="s">
        <v>53</v>
      </c>
      <c>
        <f>(M107*21)/100</f>
      </c>
      <c t="s">
        <v>27</v>
      </c>
    </row>
    <row r="108" spans="1:5" ht="12.75">
      <c r="A108" s="35" t="s">
        <v>54</v>
      </c>
      <c r="E108" s="39" t="s">
        <v>5</v>
      </c>
    </row>
    <row r="109" spans="1:5" ht="38.25">
      <c r="A109" s="35" t="s">
        <v>55</v>
      </c>
      <c r="E109" s="40" t="s">
        <v>2225</v>
      </c>
    </row>
    <row r="110" spans="1:5" ht="127.5">
      <c r="A110" t="s">
        <v>56</v>
      </c>
      <c r="E110" s="39" t="s">
        <v>524</v>
      </c>
    </row>
    <row r="111" spans="1:16" ht="12.75">
      <c r="A111" t="s">
        <v>49</v>
      </c>
      <c s="34" t="s">
        <v>149</v>
      </c>
      <c s="34" t="s">
        <v>525</v>
      </c>
      <c s="35" t="s">
        <v>5</v>
      </c>
      <c s="6" t="s">
        <v>526</v>
      </c>
      <c s="36" t="s">
        <v>81</v>
      </c>
      <c s="37">
        <v>5</v>
      </c>
      <c s="36">
        <v>0</v>
      </c>
      <c s="36">
        <f>ROUND(G111*H111,6)</f>
      </c>
      <c r="L111" s="38">
        <v>0</v>
      </c>
      <c s="32">
        <f>ROUND(ROUND(L111,2)*ROUND(G111,3),2)</f>
      </c>
      <c s="36" t="s">
        <v>53</v>
      </c>
      <c>
        <f>(M111*21)/100</f>
      </c>
      <c t="s">
        <v>27</v>
      </c>
    </row>
    <row r="112" spans="1:5" ht="12.75">
      <c r="A112" s="35" t="s">
        <v>54</v>
      </c>
      <c r="E112" s="39" t="s">
        <v>5</v>
      </c>
    </row>
    <row r="113" spans="1:5" ht="38.25">
      <c r="A113" s="35" t="s">
        <v>55</v>
      </c>
      <c r="E113" s="40" t="s">
        <v>403</v>
      </c>
    </row>
    <row r="114" spans="1:5" ht="178.5">
      <c r="A114" t="s">
        <v>56</v>
      </c>
      <c r="E114" s="39" t="s">
        <v>508</v>
      </c>
    </row>
    <row r="115" spans="1:16" ht="12.75">
      <c r="A115" t="s">
        <v>49</v>
      </c>
      <c s="34" t="s">
        <v>153</v>
      </c>
      <c s="34" t="s">
        <v>527</v>
      </c>
      <c s="35" t="s">
        <v>5</v>
      </c>
      <c s="6" t="s">
        <v>528</v>
      </c>
      <c s="36" t="s">
        <v>81</v>
      </c>
      <c s="37">
        <v>5</v>
      </c>
      <c s="36">
        <v>0</v>
      </c>
      <c s="36">
        <f>ROUND(G115*H115,6)</f>
      </c>
      <c r="L115" s="38">
        <v>0</v>
      </c>
      <c s="32">
        <f>ROUND(ROUND(L115,2)*ROUND(G115,3),2)</f>
      </c>
      <c s="36" t="s">
        <v>53</v>
      </c>
      <c>
        <f>(M115*21)/100</f>
      </c>
      <c t="s">
        <v>27</v>
      </c>
    </row>
    <row r="116" spans="1:5" ht="12.75">
      <c r="A116" s="35" t="s">
        <v>54</v>
      </c>
      <c r="E116" s="39" t="s">
        <v>5</v>
      </c>
    </row>
    <row r="117" spans="1:5" ht="38.25">
      <c r="A117" s="35" t="s">
        <v>55</v>
      </c>
      <c r="E117" s="40" t="s">
        <v>403</v>
      </c>
    </row>
    <row r="118" spans="1:5" ht="127.5">
      <c r="A118" t="s">
        <v>56</v>
      </c>
      <c r="E118" s="39" t="s">
        <v>459</v>
      </c>
    </row>
    <row r="119" spans="1:16" ht="12.75">
      <c r="A119" t="s">
        <v>49</v>
      </c>
      <c s="34" t="s">
        <v>158</v>
      </c>
      <c s="34" t="s">
        <v>547</v>
      </c>
      <c s="35" t="s">
        <v>5</v>
      </c>
      <c s="6" t="s">
        <v>548</v>
      </c>
      <c s="36" t="s">
        <v>81</v>
      </c>
      <c s="37">
        <v>5</v>
      </c>
      <c s="36">
        <v>0</v>
      </c>
      <c s="36">
        <f>ROUND(G119*H119,6)</f>
      </c>
      <c r="L119" s="38">
        <v>0</v>
      </c>
      <c s="32">
        <f>ROUND(ROUND(L119,2)*ROUND(G119,3),2)</f>
      </c>
      <c s="36" t="s">
        <v>53</v>
      </c>
      <c>
        <f>(M119*21)/100</f>
      </c>
      <c t="s">
        <v>27</v>
      </c>
    </row>
    <row r="120" spans="1:5" ht="12.75">
      <c r="A120" s="35" t="s">
        <v>54</v>
      </c>
      <c r="E120" s="39" t="s">
        <v>5</v>
      </c>
    </row>
    <row r="121" spans="1:5" ht="38.25">
      <c r="A121" s="35" t="s">
        <v>55</v>
      </c>
      <c r="E121" s="40" t="s">
        <v>403</v>
      </c>
    </row>
    <row r="122" spans="1:5" ht="178.5">
      <c r="A122" t="s">
        <v>56</v>
      </c>
      <c r="E122" s="39" t="s">
        <v>508</v>
      </c>
    </row>
    <row r="123" spans="1:16" ht="12.75">
      <c r="A123" t="s">
        <v>49</v>
      </c>
      <c s="34" t="s">
        <v>161</v>
      </c>
      <c s="34" t="s">
        <v>550</v>
      </c>
      <c s="35" t="s">
        <v>5</v>
      </c>
      <c s="6" t="s">
        <v>551</v>
      </c>
      <c s="36" t="s">
        <v>81</v>
      </c>
      <c s="37">
        <v>5</v>
      </c>
      <c s="36">
        <v>0</v>
      </c>
      <c s="36">
        <f>ROUND(G123*H123,6)</f>
      </c>
      <c r="L123" s="38">
        <v>0</v>
      </c>
      <c s="32">
        <f>ROUND(ROUND(L123,2)*ROUND(G123,3),2)</f>
      </c>
      <c s="36" t="s">
        <v>53</v>
      </c>
      <c>
        <f>(M123*21)/100</f>
      </c>
      <c t="s">
        <v>27</v>
      </c>
    </row>
    <row r="124" spans="1:5" ht="12.75">
      <c r="A124" s="35" t="s">
        <v>54</v>
      </c>
      <c r="E124" s="39" t="s">
        <v>5</v>
      </c>
    </row>
    <row r="125" spans="1:5" ht="38.25">
      <c r="A125" s="35" t="s">
        <v>55</v>
      </c>
      <c r="E125" s="40" t="s">
        <v>403</v>
      </c>
    </row>
    <row r="126" spans="1:5" ht="127.5">
      <c r="A126" t="s">
        <v>56</v>
      </c>
      <c r="E126" s="39" t="s">
        <v>459</v>
      </c>
    </row>
    <row r="127" spans="1:16" ht="12.75">
      <c r="A127" t="s">
        <v>49</v>
      </c>
      <c s="34" t="s">
        <v>164</v>
      </c>
      <c s="34" t="s">
        <v>560</v>
      </c>
      <c s="35" t="s">
        <v>5</v>
      </c>
      <c s="6" t="s">
        <v>561</v>
      </c>
      <c s="36" t="s">
        <v>81</v>
      </c>
      <c s="37">
        <v>8</v>
      </c>
      <c s="36">
        <v>0</v>
      </c>
      <c s="36">
        <f>ROUND(G127*H127,6)</f>
      </c>
      <c r="L127" s="38">
        <v>0</v>
      </c>
      <c s="32">
        <f>ROUND(ROUND(L127,2)*ROUND(G127,3),2)</f>
      </c>
      <c s="36" t="s">
        <v>53</v>
      </c>
      <c>
        <f>(M127*21)/100</f>
      </c>
      <c t="s">
        <v>27</v>
      </c>
    </row>
    <row r="128" spans="1:5" ht="12.75">
      <c r="A128" s="35" t="s">
        <v>54</v>
      </c>
      <c r="E128" s="39" t="s">
        <v>5</v>
      </c>
    </row>
    <row r="129" spans="1:5" ht="38.25">
      <c r="A129" s="35" t="s">
        <v>55</v>
      </c>
      <c r="E129" s="40" t="s">
        <v>429</v>
      </c>
    </row>
    <row r="130" spans="1:5" ht="114.75">
      <c r="A130" t="s">
        <v>56</v>
      </c>
      <c r="E130" s="39" t="s">
        <v>557</v>
      </c>
    </row>
    <row r="131" spans="1:16" ht="12.75">
      <c r="A131" t="s">
        <v>49</v>
      </c>
      <c s="34" t="s">
        <v>167</v>
      </c>
      <c s="34" t="s">
        <v>563</v>
      </c>
      <c s="35" t="s">
        <v>5</v>
      </c>
      <c s="6" t="s">
        <v>564</v>
      </c>
      <c s="36" t="s">
        <v>81</v>
      </c>
      <c s="37">
        <v>8</v>
      </c>
      <c s="36">
        <v>0</v>
      </c>
      <c s="36">
        <f>ROUND(G131*H131,6)</f>
      </c>
      <c r="L131" s="38">
        <v>0</v>
      </c>
      <c s="32">
        <f>ROUND(ROUND(L131,2)*ROUND(G131,3),2)</f>
      </c>
      <c s="36" t="s">
        <v>53</v>
      </c>
      <c>
        <f>(M131*21)/100</f>
      </c>
      <c t="s">
        <v>27</v>
      </c>
    </row>
    <row r="132" spans="1:5" ht="12.75">
      <c r="A132" s="35" t="s">
        <v>54</v>
      </c>
      <c r="E132" s="39" t="s">
        <v>5</v>
      </c>
    </row>
    <row r="133" spans="1:5" ht="38.25">
      <c r="A133" s="35" t="s">
        <v>55</v>
      </c>
      <c r="E133" s="40" t="s">
        <v>429</v>
      </c>
    </row>
    <row r="134" spans="1:5" ht="127.5">
      <c r="A134" t="s">
        <v>56</v>
      </c>
      <c r="E134" s="39" t="s">
        <v>459</v>
      </c>
    </row>
    <row r="135" spans="1:16" ht="12.75">
      <c r="A135" t="s">
        <v>49</v>
      </c>
      <c s="34" t="s">
        <v>171</v>
      </c>
      <c s="34" t="s">
        <v>570</v>
      </c>
      <c s="35" t="s">
        <v>5</v>
      </c>
      <c s="6" t="s">
        <v>571</v>
      </c>
      <c s="36" t="s">
        <v>81</v>
      </c>
      <c s="37">
        <v>8</v>
      </c>
      <c s="36">
        <v>0</v>
      </c>
      <c s="36">
        <f>ROUND(G135*H135,6)</f>
      </c>
      <c r="L135" s="38">
        <v>0</v>
      </c>
      <c s="32">
        <f>ROUND(ROUND(L135,2)*ROUND(G135,3),2)</f>
      </c>
      <c s="36" t="s">
        <v>53</v>
      </c>
      <c>
        <f>(M135*21)/100</f>
      </c>
      <c t="s">
        <v>27</v>
      </c>
    </row>
    <row r="136" spans="1:5" ht="12.75">
      <c r="A136" s="35" t="s">
        <v>54</v>
      </c>
      <c r="E136" s="39" t="s">
        <v>5</v>
      </c>
    </row>
    <row r="137" spans="1:5" ht="38.25">
      <c r="A137" s="35" t="s">
        <v>55</v>
      </c>
      <c r="E137" s="40" t="s">
        <v>429</v>
      </c>
    </row>
    <row r="138" spans="1:5" ht="114.75">
      <c r="A138" t="s">
        <v>56</v>
      </c>
      <c r="E138" s="39" t="s">
        <v>557</v>
      </c>
    </row>
    <row r="139" spans="1:16" ht="12.75">
      <c r="A139" t="s">
        <v>49</v>
      </c>
      <c s="34" t="s">
        <v>175</v>
      </c>
      <c s="34" t="s">
        <v>572</v>
      </c>
      <c s="35" t="s">
        <v>5</v>
      </c>
      <c s="6" t="s">
        <v>573</v>
      </c>
      <c s="36" t="s">
        <v>81</v>
      </c>
      <c s="37">
        <v>8</v>
      </c>
      <c s="36">
        <v>0</v>
      </c>
      <c s="36">
        <f>ROUND(G139*H139,6)</f>
      </c>
      <c r="L139" s="38">
        <v>0</v>
      </c>
      <c s="32">
        <f>ROUND(ROUND(L139,2)*ROUND(G139,3),2)</f>
      </c>
      <c s="36" t="s">
        <v>53</v>
      </c>
      <c>
        <f>(M139*21)/100</f>
      </c>
      <c t="s">
        <v>27</v>
      </c>
    </row>
    <row r="140" spans="1:5" ht="12.75">
      <c r="A140" s="35" t="s">
        <v>54</v>
      </c>
      <c r="E140" s="39" t="s">
        <v>5</v>
      </c>
    </row>
    <row r="141" spans="1:5" ht="38.25">
      <c r="A141" s="35" t="s">
        <v>55</v>
      </c>
      <c r="E141" s="40" t="s">
        <v>429</v>
      </c>
    </row>
    <row r="142" spans="1:5" ht="127.5">
      <c r="A142" t="s">
        <v>56</v>
      </c>
      <c r="E142" s="39" t="s">
        <v>459</v>
      </c>
    </row>
    <row r="143" spans="1:16" ht="12.75">
      <c r="A143" t="s">
        <v>49</v>
      </c>
      <c s="34" t="s">
        <v>179</v>
      </c>
      <c s="34" t="s">
        <v>578</v>
      </c>
      <c s="35" t="s">
        <v>5</v>
      </c>
      <c s="6" t="s">
        <v>579</v>
      </c>
      <c s="36" t="s">
        <v>81</v>
      </c>
      <c s="37">
        <v>13</v>
      </c>
      <c s="36">
        <v>0</v>
      </c>
      <c s="36">
        <f>ROUND(G143*H143,6)</f>
      </c>
      <c r="L143" s="38">
        <v>0</v>
      </c>
      <c s="32">
        <f>ROUND(ROUND(L143,2)*ROUND(G143,3),2)</f>
      </c>
      <c s="36" t="s">
        <v>53</v>
      </c>
      <c>
        <f>(M143*21)/100</f>
      </c>
      <c t="s">
        <v>27</v>
      </c>
    </row>
    <row r="144" spans="1:5" ht="12.75">
      <c r="A144" s="35" t="s">
        <v>54</v>
      </c>
      <c r="E144" s="39" t="s">
        <v>5</v>
      </c>
    </row>
    <row r="145" spans="1:5" ht="38.25">
      <c r="A145" s="35" t="s">
        <v>55</v>
      </c>
      <c r="E145" s="40" t="s">
        <v>2232</v>
      </c>
    </row>
    <row r="146" spans="1:5" ht="178.5">
      <c r="A146" t="s">
        <v>56</v>
      </c>
      <c r="E146" s="39" t="s">
        <v>508</v>
      </c>
    </row>
    <row r="147" spans="1:16" ht="12.75">
      <c r="A147" t="s">
        <v>49</v>
      </c>
      <c s="34" t="s">
        <v>182</v>
      </c>
      <c s="34" t="s">
        <v>580</v>
      </c>
      <c s="35" t="s">
        <v>5</v>
      </c>
      <c s="6" t="s">
        <v>581</v>
      </c>
      <c s="36" t="s">
        <v>81</v>
      </c>
      <c s="37">
        <v>13</v>
      </c>
      <c s="36">
        <v>0</v>
      </c>
      <c s="36">
        <f>ROUND(G147*H147,6)</f>
      </c>
      <c r="L147" s="38">
        <v>0</v>
      </c>
      <c s="32">
        <f>ROUND(ROUND(L147,2)*ROUND(G147,3),2)</f>
      </c>
      <c s="36" t="s">
        <v>53</v>
      </c>
      <c>
        <f>(M147*21)/100</f>
      </c>
      <c t="s">
        <v>27</v>
      </c>
    </row>
    <row r="148" spans="1:5" ht="12.75">
      <c r="A148" s="35" t="s">
        <v>54</v>
      </c>
      <c r="E148" s="39" t="s">
        <v>5</v>
      </c>
    </row>
    <row r="149" spans="1:5" ht="38.25">
      <c r="A149" s="35" t="s">
        <v>55</v>
      </c>
      <c r="E149" s="40" t="s">
        <v>2232</v>
      </c>
    </row>
    <row r="150" spans="1:5" ht="127.5">
      <c r="A150" t="s">
        <v>56</v>
      </c>
      <c r="E150" s="39" t="s">
        <v>459</v>
      </c>
    </row>
    <row r="151" spans="1:16" ht="12.75">
      <c r="A151" t="s">
        <v>49</v>
      </c>
      <c s="34" t="s">
        <v>186</v>
      </c>
      <c s="34" t="s">
        <v>582</v>
      </c>
      <c s="35" t="s">
        <v>5</v>
      </c>
      <c s="6" t="s">
        <v>583</v>
      </c>
      <c s="36" t="s">
        <v>81</v>
      </c>
      <c s="37">
        <v>3</v>
      </c>
      <c s="36">
        <v>0</v>
      </c>
      <c s="36">
        <f>ROUND(G151*H151,6)</f>
      </c>
      <c r="L151" s="38">
        <v>0</v>
      </c>
      <c s="32">
        <f>ROUND(ROUND(L151,2)*ROUND(G151,3),2)</f>
      </c>
      <c s="36" t="s">
        <v>53</v>
      </c>
      <c>
        <f>(M151*21)/100</f>
      </c>
      <c t="s">
        <v>27</v>
      </c>
    </row>
    <row r="152" spans="1:5" ht="12.75">
      <c r="A152" s="35" t="s">
        <v>54</v>
      </c>
      <c r="E152" s="39" t="s">
        <v>5</v>
      </c>
    </row>
    <row r="153" spans="1:5" ht="38.25">
      <c r="A153" s="35" t="s">
        <v>55</v>
      </c>
      <c r="E153" s="40" t="s">
        <v>507</v>
      </c>
    </row>
    <row r="154" spans="1:5" ht="178.5">
      <c r="A154" t="s">
        <v>56</v>
      </c>
      <c r="E154" s="39" t="s">
        <v>508</v>
      </c>
    </row>
    <row r="155" spans="1:16" ht="12.75">
      <c r="A155" t="s">
        <v>49</v>
      </c>
      <c s="34" t="s">
        <v>189</v>
      </c>
      <c s="34" t="s">
        <v>584</v>
      </c>
      <c s="35" t="s">
        <v>5</v>
      </c>
      <c s="6" t="s">
        <v>585</v>
      </c>
      <c s="36" t="s">
        <v>81</v>
      </c>
      <c s="37">
        <v>3</v>
      </c>
      <c s="36">
        <v>0</v>
      </c>
      <c s="36">
        <f>ROUND(G155*H155,6)</f>
      </c>
      <c r="L155" s="38">
        <v>0</v>
      </c>
      <c s="32">
        <f>ROUND(ROUND(L155,2)*ROUND(G155,3),2)</f>
      </c>
      <c s="36" t="s">
        <v>53</v>
      </c>
      <c>
        <f>(M155*21)/100</f>
      </c>
      <c t="s">
        <v>27</v>
      </c>
    </row>
    <row r="156" spans="1:5" ht="12.75">
      <c r="A156" s="35" t="s">
        <v>54</v>
      </c>
      <c r="E156" s="39" t="s">
        <v>5</v>
      </c>
    </row>
    <row r="157" spans="1:5" ht="38.25">
      <c r="A157" s="35" t="s">
        <v>55</v>
      </c>
      <c r="E157" s="40" t="s">
        <v>507</v>
      </c>
    </row>
    <row r="158" spans="1:5" ht="127.5">
      <c r="A158" t="s">
        <v>56</v>
      </c>
      <c r="E158" s="39" t="s">
        <v>459</v>
      </c>
    </row>
    <row r="159" spans="1:16" ht="12.75">
      <c r="A159" t="s">
        <v>49</v>
      </c>
      <c s="34" t="s">
        <v>192</v>
      </c>
      <c s="34" t="s">
        <v>605</v>
      </c>
      <c s="35" t="s">
        <v>5</v>
      </c>
      <c s="6" t="s">
        <v>606</v>
      </c>
      <c s="36" t="s">
        <v>81</v>
      </c>
      <c s="37">
        <v>3</v>
      </c>
      <c s="36">
        <v>0</v>
      </c>
      <c s="36">
        <f>ROUND(G159*H159,6)</f>
      </c>
      <c r="L159" s="38">
        <v>0</v>
      </c>
      <c s="32">
        <f>ROUND(ROUND(L159,2)*ROUND(G159,3),2)</f>
      </c>
      <c s="36" t="s">
        <v>53</v>
      </c>
      <c>
        <f>(M159*21)/100</f>
      </c>
      <c t="s">
        <v>27</v>
      </c>
    </row>
    <row r="160" spans="1:5" ht="12.75">
      <c r="A160" s="35" t="s">
        <v>54</v>
      </c>
      <c r="E160" s="39" t="s">
        <v>5</v>
      </c>
    </row>
    <row r="161" spans="1:5" ht="38.25">
      <c r="A161" s="35" t="s">
        <v>55</v>
      </c>
      <c r="E161" s="40" t="s">
        <v>507</v>
      </c>
    </row>
    <row r="162" spans="1:5" ht="140.25">
      <c r="A162" t="s">
        <v>56</v>
      </c>
      <c r="E162" s="39" t="s">
        <v>602</v>
      </c>
    </row>
    <row r="163" spans="1:16" ht="12.75">
      <c r="A163" t="s">
        <v>49</v>
      </c>
      <c s="34" t="s">
        <v>195</v>
      </c>
      <c s="34" t="s">
        <v>609</v>
      </c>
      <c s="35" t="s">
        <v>5</v>
      </c>
      <c s="6" t="s">
        <v>610</v>
      </c>
      <c s="36" t="s">
        <v>81</v>
      </c>
      <c s="37">
        <v>3</v>
      </c>
      <c s="36">
        <v>0</v>
      </c>
      <c s="36">
        <f>ROUND(G163*H163,6)</f>
      </c>
      <c r="L163" s="38">
        <v>0</v>
      </c>
      <c s="32">
        <f>ROUND(ROUND(L163,2)*ROUND(G163,3),2)</f>
      </c>
      <c s="36" t="s">
        <v>53</v>
      </c>
      <c>
        <f>(M163*21)/100</f>
      </c>
      <c t="s">
        <v>27</v>
      </c>
    </row>
    <row r="164" spans="1:5" ht="12.75">
      <c r="A164" s="35" t="s">
        <v>54</v>
      </c>
      <c r="E164" s="39" t="s">
        <v>5</v>
      </c>
    </row>
    <row r="165" spans="1:5" ht="38.25">
      <c r="A165" s="35" t="s">
        <v>55</v>
      </c>
      <c r="E165" s="40" t="s">
        <v>507</v>
      </c>
    </row>
    <row r="166" spans="1:5" ht="165.75">
      <c r="A166" t="s">
        <v>56</v>
      </c>
      <c r="E166" s="39" t="s">
        <v>456</v>
      </c>
    </row>
    <row r="167" spans="1:16" ht="12.75">
      <c r="A167" t="s">
        <v>49</v>
      </c>
      <c s="34" t="s">
        <v>199</v>
      </c>
      <c s="34" t="s">
        <v>613</v>
      </c>
      <c s="35" t="s">
        <v>5</v>
      </c>
      <c s="6" t="s">
        <v>614</v>
      </c>
      <c s="36" t="s">
        <v>81</v>
      </c>
      <c s="37">
        <v>3</v>
      </c>
      <c s="36">
        <v>0</v>
      </c>
      <c s="36">
        <f>ROUND(G167*H167,6)</f>
      </c>
      <c r="L167" s="38">
        <v>0</v>
      </c>
      <c s="32">
        <f>ROUND(ROUND(L167,2)*ROUND(G167,3),2)</f>
      </c>
      <c s="36" t="s">
        <v>53</v>
      </c>
      <c>
        <f>(M167*21)/100</f>
      </c>
      <c t="s">
        <v>27</v>
      </c>
    </row>
    <row r="168" spans="1:5" ht="12.75">
      <c r="A168" s="35" t="s">
        <v>54</v>
      </c>
      <c r="E168" s="39" t="s">
        <v>5</v>
      </c>
    </row>
    <row r="169" spans="1:5" ht="38.25">
      <c r="A169" s="35" t="s">
        <v>55</v>
      </c>
      <c r="E169" s="40" t="s">
        <v>507</v>
      </c>
    </row>
    <row r="170" spans="1:5" ht="127.5">
      <c r="A170" t="s">
        <v>56</v>
      </c>
      <c r="E170" s="39" t="s">
        <v>459</v>
      </c>
    </row>
    <row r="171" spans="1:16" ht="12.75">
      <c r="A171" t="s">
        <v>49</v>
      </c>
      <c s="34" t="s">
        <v>202</v>
      </c>
      <c s="34" t="s">
        <v>616</v>
      </c>
      <c s="35" t="s">
        <v>5</v>
      </c>
      <c s="6" t="s">
        <v>617</v>
      </c>
      <c s="36" t="s">
        <v>81</v>
      </c>
      <c s="37">
        <v>3</v>
      </c>
      <c s="36">
        <v>0</v>
      </c>
      <c s="36">
        <f>ROUND(G171*H171,6)</f>
      </c>
      <c r="L171" s="38">
        <v>0</v>
      </c>
      <c s="32">
        <f>ROUND(ROUND(L171,2)*ROUND(G171,3),2)</f>
      </c>
      <c s="36" t="s">
        <v>53</v>
      </c>
      <c>
        <f>(M171*21)/100</f>
      </c>
      <c t="s">
        <v>27</v>
      </c>
    </row>
    <row r="172" spans="1:5" ht="12.75">
      <c r="A172" s="35" t="s">
        <v>54</v>
      </c>
      <c r="E172" s="39" t="s">
        <v>5</v>
      </c>
    </row>
    <row r="173" spans="1:5" ht="38.25">
      <c r="A173" s="35" t="s">
        <v>55</v>
      </c>
      <c r="E173" s="40" t="s">
        <v>507</v>
      </c>
    </row>
    <row r="174" spans="1:5" ht="165.75">
      <c r="A174" t="s">
        <v>56</v>
      </c>
      <c r="E174" s="39" t="s">
        <v>456</v>
      </c>
    </row>
    <row r="175" spans="1:16" ht="12.75">
      <c r="A175" t="s">
        <v>49</v>
      </c>
      <c s="34" t="s">
        <v>206</v>
      </c>
      <c s="34" t="s">
        <v>619</v>
      </c>
      <c s="35" t="s">
        <v>5</v>
      </c>
      <c s="6" t="s">
        <v>620</v>
      </c>
      <c s="36" t="s">
        <v>81</v>
      </c>
      <c s="37">
        <v>3</v>
      </c>
      <c s="36">
        <v>0</v>
      </c>
      <c s="36">
        <f>ROUND(G175*H175,6)</f>
      </c>
      <c r="L175" s="38">
        <v>0</v>
      </c>
      <c s="32">
        <f>ROUND(ROUND(L175,2)*ROUND(G175,3),2)</f>
      </c>
      <c s="36" t="s">
        <v>53</v>
      </c>
      <c>
        <f>(M175*21)/100</f>
      </c>
      <c t="s">
        <v>27</v>
      </c>
    </row>
    <row r="176" spans="1:5" ht="12.75">
      <c r="A176" s="35" t="s">
        <v>54</v>
      </c>
      <c r="E176" s="39" t="s">
        <v>5</v>
      </c>
    </row>
    <row r="177" spans="1:5" ht="38.25">
      <c r="A177" s="35" t="s">
        <v>55</v>
      </c>
      <c r="E177" s="40" t="s">
        <v>507</v>
      </c>
    </row>
    <row r="178" spans="1:5" ht="127.5">
      <c r="A178" t="s">
        <v>56</v>
      </c>
      <c r="E178" s="39" t="s">
        <v>459</v>
      </c>
    </row>
    <row r="179" spans="1:16" ht="12.75">
      <c r="A179" t="s">
        <v>49</v>
      </c>
      <c s="34" t="s">
        <v>209</v>
      </c>
      <c s="34" t="s">
        <v>622</v>
      </c>
      <c s="35" t="s">
        <v>5</v>
      </c>
      <c s="6" t="s">
        <v>623</v>
      </c>
      <c s="36" t="s">
        <v>81</v>
      </c>
      <c s="37">
        <v>1</v>
      </c>
      <c s="36">
        <v>0</v>
      </c>
      <c s="36">
        <f>ROUND(G179*H179,6)</f>
      </c>
      <c r="L179" s="38">
        <v>0</v>
      </c>
      <c s="32">
        <f>ROUND(ROUND(L179,2)*ROUND(G179,3),2)</f>
      </c>
      <c s="36" t="s">
        <v>53</v>
      </c>
      <c>
        <f>(M179*21)/100</f>
      </c>
      <c t="s">
        <v>27</v>
      </c>
    </row>
    <row r="180" spans="1:5" ht="12.75">
      <c r="A180" s="35" t="s">
        <v>54</v>
      </c>
      <c r="E180" s="39" t="s">
        <v>5</v>
      </c>
    </row>
    <row r="181" spans="1:5" ht="38.25">
      <c r="A181" s="35" t="s">
        <v>55</v>
      </c>
      <c r="E181" s="40" t="s">
        <v>470</v>
      </c>
    </row>
    <row r="182" spans="1:5" ht="127.5">
      <c r="A182" t="s">
        <v>56</v>
      </c>
      <c r="E182" s="39" t="s">
        <v>624</v>
      </c>
    </row>
    <row r="183" spans="1:16" ht="12.75">
      <c r="A183" t="s">
        <v>49</v>
      </c>
      <c s="34" t="s">
        <v>213</v>
      </c>
      <c s="34" t="s">
        <v>626</v>
      </c>
      <c s="35" t="s">
        <v>5</v>
      </c>
      <c s="6" t="s">
        <v>627</v>
      </c>
      <c s="36" t="s">
        <v>81</v>
      </c>
      <c s="37">
        <v>1</v>
      </c>
      <c s="36">
        <v>0</v>
      </c>
      <c s="36">
        <f>ROUND(G183*H183,6)</f>
      </c>
      <c r="L183" s="38">
        <v>0</v>
      </c>
      <c s="32">
        <f>ROUND(ROUND(L183,2)*ROUND(G183,3),2)</f>
      </c>
      <c s="36" t="s">
        <v>53</v>
      </c>
      <c>
        <f>(M183*21)/100</f>
      </c>
      <c t="s">
        <v>27</v>
      </c>
    </row>
    <row r="184" spans="1:5" ht="12.75">
      <c r="A184" s="35" t="s">
        <v>54</v>
      </c>
      <c r="E184" s="39" t="s">
        <v>5</v>
      </c>
    </row>
    <row r="185" spans="1:5" ht="38.25">
      <c r="A185" s="35" t="s">
        <v>55</v>
      </c>
      <c r="E185" s="40" t="s">
        <v>470</v>
      </c>
    </row>
    <row r="186" spans="1:5" ht="127.5">
      <c r="A186" t="s">
        <v>56</v>
      </c>
      <c r="E186" s="39" t="s">
        <v>628</v>
      </c>
    </row>
    <row r="187" spans="1:16" ht="25.5">
      <c r="A187" t="s">
        <v>49</v>
      </c>
      <c s="34" t="s">
        <v>217</v>
      </c>
      <c s="34" t="s">
        <v>630</v>
      </c>
      <c s="35" t="s">
        <v>5</v>
      </c>
      <c s="6" t="s">
        <v>631</v>
      </c>
      <c s="36" t="s">
        <v>81</v>
      </c>
      <c s="37">
        <v>34</v>
      </c>
      <c s="36">
        <v>0</v>
      </c>
      <c s="36">
        <f>ROUND(G187*H187,6)</f>
      </c>
      <c r="L187" s="38">
        <v>0</v>
      </c>
      <c s="32">
        <f>ROUND(ROUND(L187,2)*ROUND(G187,3),2)</f>
      </c>
      <c s="36" t="s">
        <v>53</v>
      </c>
      <c>
        <f>(M187*21)/100</f>
      </c>
      <c t="s">
        <v>27</v>
      </c>
    </row>
    <row r="188" spans="1:5" ht="12.75">
      <c r="A188" s="35" t="s">
        <v>54</v>
      </c>
      <c r="E188" s="39" t="s">
        <v>5</v>
      </c>
    </row>
    <row r="189" spans="1:5" ht="38.25">
      <c r="A189" s="35" t="s">
        <v>55</v>
      </c>
      <c r="E189" s="40" t="s">
        <v>2233</v>
      </c>
    </row>
    <row r="190" spans="1:5" ht="127.5">
      <c r="A190" t="s">
        <v>56</v>
      </c>
      <c r="E190" s="39" t="s">
        <v>632</v>
      </c>
    </row>
    <row r="191" spans="1:16" ht="25.5">
      <c r="A191" t="s">
        <v>49</v>
      </c>
      <c s="34" t="s">
        <v>221</v>
      </c>
      <c s="34" t="s">
        <v>634</v>
      </c>
      <c s="35" t="s">
        <v>5</v>
      </c>
      <c s="6" t="s">
        <v>635</v>
      </c>
      <c s="36" t="s">
        <v>519</v>
      </c>
      <c s="37">
        <v>34</v>
      </c>
      <c s="36">
        <v>0</v>
      </c>
      <c s="36">
        <f>ROUND(G191*H191,6)</f>
      </c>
      <c r="L191" s="38">
        <v>0</v>
      </c>
      <c s="32">
        <f>ROUND(ROUND(L191,2)*ROUND(G191,3),2)</f>
      </c>
      <c s="36" t="s">
        <v>53</v>
      </c>
      <c>
        <f>(M191*21)/100</f>
      </c>
      <c t="s">
        <v>27</v>
      </c>
    </row>
    <row r="192" spans="1:5" ht="12.75">
      <c r="A192" s="35" t="s">
        <v>54</v>
      </c>
      <c r="E192" s="39" t="s">
        <v>5</v>
      </c>
    </row>
    <row r="193" spans="1:5" ht="38.25">
      <c r="A193" s="35" t="s">
        <v>55</v>
      </c>
      <c r="E193" s="40" t="s">
        <v>2233</v>
      </c>
    </row>
    <row r="194" spans="1:5" ht="127.5">
      <c r="A194" t="s">
        <v>56</v>
      </c>
      <c r="E194" s="39" t="s">
        <v>521</v>
      </c>
    </row>
    <row r="195" spans="1:16" ht="25.5">
      <c r="A195" t="s">
        <v>49</v>
      </c>
      <c s="34" t="s">
        <v>225</v>
      </c>
      <c s="34" t="s">
        <v>638</v>
      </c>
      <c s="35" t="s">
        <v>5</v>
      </c>
      <c s="6" t="s">
        <v>639</v>
      </c>
      <c s="36" t="s">
        <v>640</v>
      </c>
      <c s="37">
        <v>34</v>
      </c>
      <c s="36">
        <v>0</v>
      </c>
      <c s="36">
        <f>ROUND(G195*H195,6)</f>
      </c>
      <c r="L195" s="38">
        <v>0</v>
      </c>
      <c s="32">
        <f>ROUND(ROUND(L195,2)*ROUND(G195,3),2)</f>
      </c>
      <c s="36" t="s">
        <v>53</v>
      </c>
      <c>
        <f>(M195*21)/100</f>
      </c>
      <c t="s">
        <v>27</v>
      </c>
    </row>
    <row r="196" spans="1:5" ht="12.75">
      <c r="A196" s="35" t="s">
        <v>54</v>
      </c>
      <c r="E196" s="39" t="s">
        <v>5</v>
      </c>
    </row>
    <row r="197" spans="1:5" ht="38.25">
      <c r="A197" s="35" t="s">
        <v>55</v>
      </c>
      <c r="E197" s="40" t="s">
        <v>2233</v>
      </c>
    </row>
    <row r="198" spans="1:5" ht="127.5">
      <c r="A198" t="s">
        <v>56</v>
      </c>
      <c r="E198" s="39" t="s">
        <v>641</v>
      </c>
    </row>
    <row r="199" spans="1:16" ht="12.75">
      <c r="A199" t="s">
        <v>49</v>
      </c>
      <c s="34" t="s">
        <v>229</v>
      </c>
      <c s="34" t="s">
        <v>643</v>
      </c>
      <c s="35" t="s">
        <v>5</v>
      </c>
      <c s="6" t="s">
        <v>644</v>
      </c>
      <c s="36" t="s">
        <v>645</v>
      </c>
      <c s="37">
        <v>49</v>
      </c>
      <c s="36">
        <v>0</v>
      </c>
      <c s="36">
        <f>ROUND(G199*H199,6)</f>
      </c>
      <c r="L199" s="38">
        <v>0</v>
      </c>
      <c s="32">
        <f>ROUND(ROUND(L199,2)*ROUND(G199,3),2)</f>
      </c>
      <c s="36" t="s">
        <v>53</v>
      </c>
      <c>
        <f>(M199*21)/100</f>
      </c>
      <c t="s">
        <v>27</v>
      </c>
    </row>
    <row r="200" spans="1:5" ht="12.75">
      <c r="A200" s="35" t="s">
        <v>54</v>
      </c>
      <c r="E200" s="39" t="s">
        <v>5</v>
      </c>
    </row>
    <row r="201" spans="1:5" ht="38.25">
      <c r="A201" s="35" t="s">
        <v>55</v>
      </c>
      <c r="E201" s="40" t="s">
        <v>2234</v>
      </c>
    </row>
    <row r="202" spans="1:5" ht="153">
      <c r="A202" t="s">
        <v>56</v>
      </c>
      <c r="E202" s="39" t="s">
        <v>647</v>
      </c>
    </row>
    <row r="203" spans="1:16" ht="12.75">
      <c r="A203" t="s">
        <v>49</v>
      </c>
      <c s="34" t="s">
        <v>233</v>
      </c>
      <c s="34" t="s">
        <v>659</v>
      </c>
      <c s="35" t="s">
        <v>5</v>
      </c>
      <c s="6" t="s">
        <v>660</v>
      </c>
      <c s="36" t="s">
        <v>81</v>
      </c>
      <c s="37">
        <v>97</v>
      </c>
      <c s="36">
        <v>0</v>
      </c>
      <c s="36">
        <f>ROUND(G203*H203,6)</f>
      </c>
      <c r="L203" s="38">
        <v>0</v>
      </c>
      <c s="32">
        <f>ROUND(ROUND(L203,2)*ROUND(G203,3),2)</f>
      </c>
      <c s="36" t="s">
        <v>53</v>
      </c>
      <c>
        <f>(M203*21)/100</f>
      </c>
      <c t="s">
        <v>27</v>
      </c>
    </row>
    <row r="204" spans="1:5" ht="12.75">
      <c r="A204" s="35" t="s">
        <v>54</v>
      </c>
      <c r="E204" s="39" t="s">
        <v>5</v>
      </c>
    </row>
    <row r="205" spans="1:5" ht="38.25">
      <c r="A205" s="35" t="s">
        <v>55</v>
      </c>
      <c r="E205" s="40" t="s">
        <v>2230</v>
      </c>
    </row>
    <row r="206" spans="1:5" ht="102">
      <c r="A206" t="s">
        <v>56</v>
      </c>
      <c r="E206" s="39" t="s">
        <v>662</v>
      </c>
    </row>
    <row r="207" spans="1:16" ht="12.75">
      <c r="A207" t="s">
        <v>49</v>
      </c>
      <c s="34" t="s">
        <v>237</v>
      </c>
      <c s="34" t="s">
        <v>664</v>
      </c>
      <c s="35" t="s">
        <v>5</v>
      </c>
      <c s="6" t="s">
        <v>665</v>
      </c>
      <c s="36" t="s">
        <v>81</v>
      </c>
      <c s="37">
        <v>97</v>
      </c>
      <c s="36">
        <v>0</v>
      </c>
      <c s="36">
        <f>ROUND(G207*H207,6)</f>
      </c>
      <c r="L207" s="38">
        <v>0</v>
      </c>
      <c s="32">
        <f>ROUND(ROUND(L207,2)*ROUND(G207,3),2)</f>
      </c>
      <c s="36" t="s">
        <v>53</v>
      </c>
      <c>
        <f>(M207*21)/100</f>
      </c>
      <c t="s">
        <v>27</v>
      </c>
    </row>
    <row r="208" spans="1:5" ht="12.75">
      <c r="A208" s="35" t="s">
        <v>54</v>
      </c>
      <c r="E208" s="39" t="s">
        <v>5</v>
      </c>
    </row>
    <row r="209" spans="1:5" ht="38.25">
      <c r="A209" s="35" t="s">
        <v>55</v>
      </c>
      <c r="E209" s="40" t="s">
        <v>2230</v>
      </c>
    </row>
    <row r="210" spans="1:5" ht="102">
      <c r="A210" t="s">
        <v>56</v>
      </c>
      <c r="E210" s="39" t="s">
        <v>666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COUNTIFS(L8:L70,"=0",A8:A70,"P")+COUNTIFS(L8:L70,"",A8:A70,"P")+SUM(Q8:Q70)</f>
      </c>
    </row>
    <row r="8" spans="1:13" ht="12.75">
      <c r="A8" t="s">
        <v>44</v>
      </c>
      <c r="C8" s="28" t="s">
        <v>364</v>
      </c>
      <c r="E8" s="30" t="s">
        <v>363</v>
      </c>
      <c r="J8" s="29">
        <f>0+J9</f>
      </c>
      <c s="29">
        <f>0+K9</f>
      </c>
      <c s="29">
        <f>0+L9</f>
      </c>
      <c s="29">
        <f>0+M9</f>
      </c>
    </row>
    <row r="9" spans="1:13" ht="12.75">
      <c r="A9" t="s">
        <v>46</v>
      </c>
      <c r="C9" s="31" t="s">
        <v>47</v>
      </c>
      <c r="E9" s="33" t="s">
        <v>48</v>
      </c>
      <c r="J9" s="32">
        <f>0</f>
      </c>
      <c s="32">
        <f>0</f>
      </c>
      <c s="32">
        <f>0+L10+L14+L18+L22+L26+L30+L34+L38+L42+L46+L50+L54+L58+L62+L66+L70</f>
      </c>
      <c s="32">
        <f>0+M10+M14+M18+M22+M26+M30+M34+M38+M42+M46+M50+M54+M58+M62+M66+M70</f>
      </c>
    </row>
    <row r="10" spans="1:16" ht="12.75">
      <c r="A10" t="s">
        <v>49</v>
      </c>
      <c s="34" t="s">
        <v>4</v>
      </c>
      <c s="34" t="s">
        <v>50</v>
      </c>
      <c s="35" t="s">
        <v>5</v>
      </c>
      <c s="6" t="s">
        <v>51</v>
      </c>
      <c s="36" t="s">
        <v>52</v>
      </c>
      <c s="37">
        <v>4</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57</v>
      </c>
    </row>
    <row r="14" spans="1:16" ht="12.75">
      <c r="A14" t="s">
        <v>49</v>
      </c>
      <c s="34" t="s">
        <v>27</v>
      </c>
      <c s="34" t="s">
        <v>62</v>
      </c>
      <c s="35" t="s">
        <v>5</v>
      </c>
      <c s="6" t="s">
        <v>63</v>
      </c>
      <c s="36" t="s">
        <v>60</v>
      </c>
      <c s="37">
        <v>32</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318.75">
      <c r="A17" t="s">
        <v>56</v>
      </c>
      <c r="E17" s="39" t="s">
        <v>61</v>
      </c>
    </row>
    <row r="18" spans="1:16" ht="12.75">
      <c r="A18" t="s">
        <v>49</v>
      </c>
      <c s="34" t="s">
        <v>26</v>
      </c>
      <c s="34" t="s">
        <v>70</v>
      </c>
      <c s="35" t="s">
        <v>5</v>
      </c>
      <c s="6" t="s">
        <v>71</v>
      </c>
      <c s="36" t="s">
        <v>60</v>
      </c>
      <c s="37">
        <v>32</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229.5">
      <c r="A21" t="s">
        <v>56</v>
      </c>
      <c r="E21" s="39" t="s">
        <v>72</v>
      </c>
    </row>
    <row r="22" spans="1:16" ht="12.75">
      <c r="A22" t="s">
        <v>49</v>
      </c>
      <c s="34" t="s">
        <v>64</v>
      </c>
      <c s="34" t="s">
        <v>74</v>
      </c>
      <c s="35" t="s">
        <v>5</v>
      </c>
      <c s="6" t="s">
        <v>75</v>
      </c>
      <c s="36" t="s">
        <v>76</v>
      </c>
      <c s="37">
        <v>140</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25.5">
      <c r="A25" t="s">
        <v>56</v>
      </c>
      <c r="E25" s="39" t="s">
        <v>77</v>
      </c>
    </row>
    <row r="26" spans="1:16" ht="12.75">
      <c r="A26" t="s">
        <v>49</v>
      </c>
      <c s="34" t="s">
        <v>69</v>
      </c>
      <c s="34" t="s">
        <v>84</v>
      </c>
      <c s="35" t="s">
        <v>5</v>
      </c>
      <c s="6" t="s">
        <v>85</v>
      </c>
      <c s="36" t="s">
        <v>81</v>
      </c>
      <c s="37">
        <v>2</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02">
      <c r="A29" t="s">
        <v>56</v>
      </c>
      <c r="E29" s="39" t="s">
        <v>86</v>
      </c>
    </row>
    <row r="30" spans="1:16" ht="12.75">
      <c r="A30" t="s">
        <v>49</v>
      </c>
      <c s="34" t="s">
        <v>73</v>
      </c>
      <c s="34" t="s">
        <v>99</v>
      </c>
      <c s="35" t="s">
        <v>5</v>
      </c>
      <c s="6" t="s">
        <v>100</v>
      </c>
      <c s="36" t="s">
        <v>67</v>
      </c>
      <c s="37">
        <v>70</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40.25">
      <c r="A33" t="s">
        <v>56</v>
      </c>
      <c r="E33" s="39" t="s">
        <v>101</v>
      </c>
    </row>
    <row r="34" spans="1:16" ht="12.75">
      <c r="A34" t="s">
        <v>49</v>
      </c>
      <c s="34" t="s">
        <v>78</v>
      </c>
      <c s="34" t="s">
        <v>146</v>
      </c>
      <c s="35" t="s">
        <v>5</v>
      </c>
      <c s="6" t="s">
        <v>147</v>
      </c>
      <c s="36" t="s">
        <v>81</v>
      </c>
      <c s="37">
        <v>6</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02">
      <c r="A37" t="s">
        <v>56</v>
      </c>
      <c r="E37" s="39" t="s">
        <v>148</v>
      </c>
    </row>
    <row r="38" spans="1:16" ht="12.75">
      <c r="A38" t="s">
        <v>49</v>
      </c>
      <c s="34" t="s">
        <v>83</v>
      </c>
      <c s="34" t="s">
        <v>159</v>
      </c>
      <c s="35" t="s">
        <v>5</v>
      </c>
      <c s="6" t="s">
        <v>160</v>
      </c>
      <c s="36" t="s">
        <v>156</v>
      </c>
      <c s="37">
        <v>3.696</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76.5">
      <c r="A41" t="s">
        <v>56</v>
      </c>
      <c r="E41" s="39" t="s">
        <v>157</v>
      </c>
    </row>
    <row r="42" spans="1:16" ht="12.75">
      <c r="A42" t="s">
        <v>49</v>
      </c>
      <c s="34" t="s">
        <v>87</v>
      </c>
      <c s="34" t="s">
        <v>176</v>
      </c>
      <c s="35" t="s">
        <v>5</v>
      </c>
      <c s="6" t="s">
        <v>177</v>
      </c>
      <c s="36" t="s">
        <v>156</v>
      </c>
      <c s="37">
        <v>3.696</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204">
      <c r="A45" t="s">
        <v>56</v>
      </c>
      <c r="E45" s="39" t="s">
        <v>178</v>
      </c>
    </row>
    <row r="46" spans="1:16" ht="25.5">
      <c r="A46" t="s">
        <v>49</v>
      </c>
      <c s="34" t="s">
        <v>91</v>
      </c>
      <c s="34" t="s">
        <v>203</v>
      </c>
      <c s="35" t="s">
        <v>5</v>
      </c>
      <c s="6" t="s">
        <v>204</v>
      </c>
      <c s="36" t="s">
        <v>81</v>
      </c>
      <c s="37">
        <v>6</v>
      </c>
      <c s="36">
        <v>0</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40.25">
      <c r="A49" t="s">
        <v>56</v>
      </c>
      <c r="E49" s="39" t="s">
        <v>205</v>
      </c>
    </row>
    <row r="50" spans="1:16" ht="12.75">
      <c r="A50" t="s">
        <v>49</v>
      </c>
      <c s="34" t="s">
        <v>94</v>
      </c>
      <c s="34" t="s">
        <v>210</v>
      </c>
      <c s="35" t="s">
        <v>5</v>
      </c>
      <c s="6" t="s">
        <v>211</v>
      </c>
      <c s="36" t="s">
        <v>81</v>
      </c>
      <c s="37">
        <v>12</v>
      </c>
      <c s="36">
        <v>0</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02">
      <c r="A53" t="s">
        <v>56</v>
      </c>
      <c r="E53" s="39" t="s">
        <v>212</v>
      </c>
    </row>
    <row r="54" spans="1:16" ht="12.75">
      <c r="A54" t="s">
        <v>49</v>
      </c>
      <c s="34" t="s">
        <v>98</v>
      </c>
      <c s="34" t="s">
        <v>310</v>
      </c>
      <c s="35" t="s">
        <v>5</v>
      </c>
      <c s="6" t="s">
        <v>311</v>
      </c>
      <c s="36" t="s">
        <v>312</v>
      </c>
      <c s="37">
        <v>4</v>
      </c>
      <c s="36">
        <v>0</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14.75">
      <c r="A57" t="s">
        <v>56</v>
      </c>
      <c r="E57" s="39" t="s">
        <v>313</v>
      </c>
    </row>
    <row r="58" spans="1:16" ht="12.75">
      <c r="A58" t="s">
        <v>49</v>
      </c>
      <c s="34" t="s">
        <v>102</v>
      </c>
      <c s="34" t="s">
        <v>335</v>
      </c>
      <c s="35" t="s">
        <v>5</v>
      </c>
      <c s="6" t="s">
        <v>336</v>
      </c>
      <c s="36" t="s">
        <v>312</v>
      </c>
      <c s="37">
        <v>6</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14.75">
      <c r="A61" t="s">
        <v>56</v>
      </c>
      <c r="E61" s="39" t="s">
        <v>337</v>
      </c>
    </row>
    <row r="62" spans="1:16" ht="38.25">
      <c r="A62" t="s">
        <v>49</v>
      </c>
      <c s="34" t="s">
        <v>106</v>
      </c>
      <c s="34" t="s">
        <v>343</v>
      </c>
      <c s="35" t="s">
        <v>344</v>
      </c>
      <c s="6" t="s">
        <v>345</v>
      </c>
      <c s="36" t="s">
        <v>346</v>
      </c>
      <c s="37">
        <v>3</v>
      </c>
      <c s="36">
        <v>0</v>
      </c>
      <c s="36">
        <f>ROUND(G62*H62,6)</f>
      </c>
      <c r="L62" s="38">
        <v>0</v>
      </c>
      <c s="32">
        <f>ROUND(ROUND(L62,2)*ROUND(G62,3),2)</f>
      </c>
      <c s="36" t="s">
        <v>347</v>
      </c>
      <c>
        <f>(M62*21)/100</f>
      </c>
      <c t="s">
        <v>27</v>
      </c>
    </row>
    <row r="63" spans="1:5" ht="25.5">
      <c r="A63" s="35" t="s">
        <v>54</v>
      </c>
      <c r="E63" s="39" t="s">
        <v>348</v>
      </c>
    </row>
    <row r="64" spans="1:5" ht="12.75">
      <c r="A64" s="35" t="s">
        <v>55</v>
      </c>
      <c r="E64" s="40" t="s">
        <v>5</v>
      </c>
    </row>
    <row r="65" spans="1:5" ht="140.25">
      <c r="A65" t="s">
        <v>56</v>
      </c>
      <c r="E65" s="39" t="s">
        <v>349</v>
      </c>
    </row>
    <row r="66" spans="1:16" ht="25.5">
      <c r="A66" t="s">
        <v>49</v>
      </c>
      <c s="34" t="s">
        <v>110</v>
      </c>
      <c s="34" t="s">
        <v>355</v>
      </c>
      <c s="35" t="s">
        <v>356</v>
      </c>
      <c s="6" t="s">
        <v>357</v>
      </c>
      <c s="36" t="s">
        <v>346</v>
      </c>
      <c s="37">
        <v>0.25</v>
      </c>
      <c s="36">
        <v>0</v>
      </c>
      <c s="36">
        <f>ROUND(G66*H66,6)</f>
      </c>
      <c r="L66" s="38">
        <v>0</v>
      </c>
      <c s="32">
        <f>ROUND(ROUND(L66,2)*ROUND(G66,3),2)</f>
      </c>
      <c s="36" t="s">
        <v>347</v>
      </c>
      <c>
        <f>(M66*21)/100</f>
      </c>
      <c t="s">
        <v>27</v>
      </c>
    </row>
    <row r="67" spans="1:5" ht="25.5">
      <c r="A67" s="35" t="s">
        <v>54</v>
      </c>
      <c r="E67" s="39" t="s">
        <v>348</v>
      </c>
    </row>
    <row r="68" spans="1:5" ht="12.75">
      <c r="A68" s="35" t="s">
        <v>55</v>
      </c>
      <c r="E68" s="40" t="s">
        <v>5</v>
      </c>
    </row>
    <row r="69" spans="1:5" ht="140.25">
      <c r="A69" t="s">
        <v>56</v>
      </c>
      <c r="E69" s="39" t="s">
        <v>349</v>
      </c>
    </row>
    <row r="70" spans="1:16" ht="25.5">
      <c r="A70" t="s">
        <v>49</v>
      </c>
      <c s="34" t="s">
        <v>114</v>
      </c>
      <c s="34" t="s">
        <v>359</v>
      </c>
      <c s="35" t="s">
        <v>360</v>
      </c>
      <c s="6" t="s">
        <v>361</v>
      </c>
      <c s="36" t="s">
        <v>346</v>
      </c>
      <c s="37">
        <v>0.1</v>
      </c>
      <c s="36">
        <v>0</v>
      </c>
      <c s="36">
        <f>ROUND(G70*H70,6)</f>
      </c>
      <c r="L70" s="38">
        <v>0</v>
      </c>
      <c s="32">
        <f>ROUND(ROUND(L70,2)*ROUND(G70,3),2)</f>
      </c>
      <c s="36" t="s">
        <v>347</v>
      </c>
      <c>
        <f>(M70*21)/100</f>
      </c>
      <c t="s">
        <v>27</v>
      </c>
    </row>
    <row r="71" spans="1:5" ht="25.5">
      <c r="A71" s="35" t="s">
        <v>54</v>
      </c>
      <c r="E71" s="39" t="s">
        <v>348</v>
      </c>
    </row>
    <row r="72" spans="1:5" ht="12.75">
      <c r="A72" s="35" t="s">
        <v>55</v>
      </c>
      <c r="E72" s="40" t="s">
        <v>5</v>
      </c>
    </row>
    <row r="73" spans="1:5" ht="140.25">
      <c r="A73" t="s">
        <v>56</v>
      </c>
      <c r="E73"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2235</v>
      </c>
      <c s="41">
        <f>Rekapitulace!C46</f>
      </c>
      <c s="20" t="s">
        <v>0</v>
      </c>
      <c t="s">
        <v>23</v>
      </c>
      <c t="s">
        <v>27</v>
      </c>
    </row>
    <row r="4" spans="1:16" ht="32" customHeight="1">
      <c r="A4" s="24" t="s">
        <v>20</v>
      </c>
      <c s="25" t="s">
        <v>28</v>
      </c>
      <c s="27" t="s">
        <v>2235</v>
      </c>
      <c r="E4" s="26" t="s">
        <v>2236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COUNTIFS(L8:L161,"=0",A8:A161,"P")+COUNTIFS(L8:L161,"",A8:A161,"P")+SUM(Q8:Q161)</f>
      </c>
    </row>
    <row r="8" spans="1:13" ht="12.75">
      <c r="A8" t="s">
        <v>44</v>
      </c>
      <c r="C8" s="28" t="s">
        <v>2239</v>
      </c>
      <c r="E8" s="30" t="s">
        <v>2238</v>
      </c>
      <c r="J8" s="29">
        <f>0+J9+J22+J35+J104</f>
      </c>
      <c s="29">
        <f>0+K9+K22+K35+K104</f>
      </c>
      <c s="29">
        <f>0+L9+L22+L35+L104</f>
      </c>
      <c s="29">
        <f>0+M9+M22+M35+M104</f>
      </c>
    </row>
    <row r="9" spans="1:13" ht="12.75">
      <c r="A9" t="s">
        <v>46</v>
      </c>
      <c r="C9" s="31" t="s">
        <v>965</v>
      </c>
      <c r="E9" s="33" t="s">
        <v>966</v>
      </c>
      <c r="J9" s="32">
        <f>0</f>
      </c>
      <c s="32">
        <f>0</f>
      </c>
      <c s="32">
        <f>0+L10+L14+L18</f>
      </c>
      <c s="32">
        <f>0+M10+M14+M18</f>
      </c>
    </row>
    <row r="10" spans="1:16" ht="12.75">
      <c r="A10" t="s">
        <v>49</v>
      </c>
      <c s="34" t="s">
        <v>4</v>
      </c>
      <c s="34" t="s">
        <v>2240</v>
      </c>
      <c s="35" t="s">
        <v>5</v>
      </c>
      <c s="6" t="s">
        <v>2241</v>
      </c>
      <c s="36" t="s">
        <v>76</v>
      </c>
      <c s="37">
        <v>600</v>
      </c>
      <c s="36">
        <v>0</v>
      </c>
      <c s="36">
        <f>ROUND(G10*H10,6)</f>
      </c>
      <c r="L10" s="38">
        <v>0</v>
      </c>
      <c s="32">
        <f>ROUND(ROUND(L10,2)*ROUND(G10,3),2)</f>
      </c>
      <c s="36" t="s">
        <v>347</v>
      </c>
      <c>
        <f>(M10*21)/100</f>
      </c>
      <c t="s">
        <v>27</v>
      </c>
    </row>
    <row r="11" spans="1:5" ht="12.75">
      <c r="A11" s="35" t="s">
        <v>54</v>
      </c>
      <c r="E11" s="39" t="s">
        <v>5</v>
      </c>
    </row>
    <row r="12" spans="1:5" ht="51">
      <c r="A12" s="35" t="s">
        <v>55</v>
      </c>
      <c r="E12" s="40" t="s">
        <v>2242</v>
      </c>
    </row>
    <row r="13" spans="1:5" ht="12.75">
      <c r="A13" t="s">
        <v>56</v>
      </c>
      <c r="E13" s="39" t="s">
        <v>5</v>
      </c>
    </row>
    <row r="14" spans="1:16" ht="12.75">
      <c r="A14" t="s">
        <v>49</v>
      </c>
      <c s="34" t="s">
        <v>27</v>
      </c>
      <c s="34" t="s">
        <v>2243</v>
      </c>
      <c s="35" t="s">
        <v>5</v>
      </c>
      <c s="6" t="s">
        <v>2244</v>
      </c>
      <c s="36" t="s">
        <v>76</v>
      </c>
      <c s="37">
        <v>600</v>
      </c>
      <c s="36">
        <v>0</v>
      </c>
      <c s="36">
        <f>ROUND(G14*H14,6)</f>
      </c>
      <c r="L14" s="38">
        <v>0</v>
      </c>
      <c s="32">
        <f>ROUND(ROUND(L14,2)*ROUND(G14,3),2)</f>
      </c>
      <c s="36" t="s">
        <v>347</v>
      </c>
      <c>
        <f>(M14*21)/100</f>
      </c>
      <c t="s">
        <v>27</v>
      </c>
    </row>
    <row r="15" spans="1:5" ht="12.75">
      <c r="A15" s="35" t="s">
        <v>54</v>
      </c>
      <c r="E15" s="39" t="s">
        <v>5</v>
      </c>
    </row>
    <row r="16" spans="1:5" ht="51">
      <c r="A16" s="35" t="s">
        <v>55</v>
      </c>
      <c r="E16" s="40" t="s">
        <v>2242</v>
      </c>
    </row>
    <row r="17" spans="1:5" ht="12.75">
      <c r="A17" t="s">
        <v>56</v>
      </c>
      <c r="E17" s="39" t="s">
        <v>5</v>
      </c>
    </row>
    <row r="18" spans="1:16" ht="12.75">
      <c r="A18" t="s">
        <v>49</v>
      </c>
      <c s="34" t="s">
        <v>26</v>
      </c>
      <c s="34" t="s">
        <v>967</v>
      </c>
      <c s="35" t="s">
        <v>5</v>
      </c>
      <c s="6" t="s">
        <v>968</v>
      </c>
      <c s="36" t="s">
        <v>81</v>
      </c>
      <c s="37">
        <v>1</v>
      </c>
      <c s="36">
        <v>0</v>
      </c>
      <c s="36">
        <f>ROUND(G18*H18,6)</f>
      </c>
      <c r="L18" s="38">
        <v>0</v>
      </c>
      <c s="32">
        <f>ROUND(ROUND(L18,2)*ROUND(G18,3),2)</f>
      </c>
      <c s="36" t="s">
        <v>347</v>
      </c>
      <c>
        <f>(M18*21)/100</f>
      </c>
      <c t="s">
        <v>27</v>
      </c>
    </row>
    <row r="19" spans="1:5" ht="12.75">
      <c r="A19" s="35" t="s">
        <v>54</v>
      </c>
      <c r="E19" s="39" t="s">
        <v>5</v>
      </c>
    </row>
    <row r="20" spans="1:5" ht="51">
      <c r="A20" s="35" t="s">
        <v>55</v>
      </c>
      <c r="E20" s="40" t="s">
        <v>2245</v>
      </c>
    </row>
    <row r="21" spans="1:5" ht="12.75">
      <c r="A21" t="s">
        <v>56</v>
      </c>
      <c r="E21" s="39" t="s">
        <v>5</v>
      </c>
    </row>
    <row r="22" spans="1:13" ht="12.75">
      <c r="A22" t="s">
        <v>46</v>
      </c>
      <c r="C22" s="31" t="s">
        <v>909</v>
      </c>
      <c r="E22" s="33" t="s">
        <v>2246</v>
      </c>
      <c r="J22" s="32">
        <f>0</f>
      </c>
      <c s="32">
        <f>0</f>
      </c>
      <c s="32">
        <f>0+L23+L27+L31</f>
      </c>
      <c s="32">
        <f>0+M23+M27+M31</f>
      </c>
    </row>
    <row r="23" spans="1:16" ht="38.25">
      <c r="A23" t="s">
        <v>49</v>
      </c>
      <c s="34" t="s">
        <v>64</v>
      </c>
      <c s="34" t="s">
        <v>911</v>
      </c>
      <c s="35" t="s">
        <v>912</v>
      </c>
      <c s="6" t="s">
        <v>2247</v>
      </c>
      <c s="36" t="s">
        <v>346</v>
      </c>
      <c s="37">
        <v>9987.68</v>
      </c>
      <c s="36">
        <v>0</v>
      </c>
      <c s="36">
        <f>ROUND(G23*H23,6)</f>
      </c>
      <c r="L23" s="38">
        <v>0</v>
      </c>
      <c s="32">
        <f>ROUND(ROUND(L23,2)*ROUND(G23,3),2)</f>
      </c>
      <c s="36" t="s">
        <v>347</v>
      </c>
      <c>
        <f>(M23*21)/100</f>
      </c>
      <c t="s">
        <v>27</v>
      </c>
    </row>
    <row r="24" spans="1:5" ht="25.5">
      <c r="A24" s="35" t="s">
        <v>54</v>
      </c>
      <c r="E24" s="39" t="s">
        <v>348</v>
      </c>
    </row>
    <row r="25" spans="1:5" ht="51">
      <c r="A25" s="35" t="s">
        <v>55</v>
      </c>
      <c r="E25" s="40" t="s">
        <v>2248</v>
      </c>
    </row>
    <row r="26" spans="1:5" ht="140.25">
      <c r="A26" t="s">
        <v>56</v>
      </c>
      <c r="E26" s="39" t="s">
        <v>349</v>
      </c>
    </row>
    <row r="27" spans="1:16" ht="38.25">
      <c r="A27" t="s">
        <v>49</v>
      </c>
      <c s="34" t="s">
        <v>69</v>
      </c>
      <c s="34" t="s">
        <v>1301</v>
      </c>
      <c s="35" t="s">
        <v>1302</v>
      </c>
      <c s="6" t="s">
        <v>1303</v>
      </c>
      <c s="36" t="s">
        <v>346</v>
      </c>
      <c s="37">
        <v>112.263</v>
      </c>
      <c s="36">
        <v>0</v>
      </c>
      <c s="36">
        <f>ROUND(G27*H27,6)</f>
      </c>
      <c r="L27" s="38">
        <v>0</v>
      </c>
      <c s="32">
        <f>ROUND(ROUND(L27,2)*ROUND(G27,3),2)</f>
      </c>
      <c s="36" t="s">
        <v>347</v>
      </c>
      <c>
        <f>(M27*21)/100</f>
      </c>
      <c t="s">
        <v>27</v>
      </c>
    </row>
    <row r="28" spans="1:5" ht="25.5">
      <c r="A28" s="35" t="s">
        <v>54</v>
      </c>
      <c r="E28" s="39" t="s">
        <v>348</v>
      </c>
    </row>
    <row r="29" spans="1:5" ht="51">
      <c r="A29" s="35" t="s">
        <v>55</v>
      </c>
      <c r="E29" s="40" t="s">
        <v>2249</v>
      </c>
    </row>
    <row r="30" spans="1:5" ht="140.25">
      <c r="A30" t="s">
        <v>56</v>
      </c>
      <c r="E30" s="39" t="s">
        <v>349</v>
      </c>
    </row>
    <row r="31" spans="1:16" ht="38.25">
      <c r="A31" t="s">
        <v>49</v>
      </c>
      <c s="34" t="s">
        <v>73</v>
      </c>
      <c s="34" t="s">
        <v>2250</v>
      </c>
      <c s="35" t="s">
        <v>2251</v>
      </c>
      <c s="6" t="s">
        <v>2252</v>
      </c>
      <c s="36" t="s">
        <v>346</v>
      </c>
      <c s="37">
        <v>195.24</v>
      </c>
      <c s="36">
        <v>0</v>
      </c>
      <c s="36">
        <f>ROUND(G31*H31,6)</f>
      </c>
      <c r="L31" s="38">
        <v>0</v>
      </c>
      <c s="32">
        <f>ROUND(ROUND(L31,2)*ROUND(G31,3),2)</f>
      </c>
      <c s="36" t="s">
        <v>347</v>
      </c>
      <c>
        <f>(M31*21)/100</f>
      </c>
      <c t="s">
        <v>27</v>
      </c>
    </row>
    <row r="32" spans="1:5" ht="25.5">
      <c r="A32" s="35" t="s">
        <v>54</v>
      </c>
      <c r="E32" s="39" t="s">
        <v>348</v>
      </c>
    </row>
    <row r="33" spans="1:5" ht="51">
      <c r="A33" s="35" t="s">
        <v>55</v>
      </c>
      <c r="E33" s="40" t="s">
        <v>2253</v>
      </c>
    </row>
    <row r="34" spans="1:5" ht="140.25">
      <c r="A34" t="s">
        <v>56</v>
      </c>
      <c r="E34" s="39" t="s">
        <v>349</v>
      </c>
    </row>
    <row r="35" spans="1:13" ht="12.75">
      <c r="A35" t="s">
        <v>46</v>
      </c>
      <c r="C35" s="31" t="s">
        <v>4</v>
      </c>
      <c r="E35" s="33" t="s">
        <v>1114</v>
      </c>
      <c r="J35" s="32">
        <f>0</f>
      </c>
      <c s="32">
        <f>0</f>
      </c>
      <c s="32">
        <f>0+L36+L40+L44+L48+L52+L56+L60+L64+L68+L72+L76+L80+L84+L88+L92+L96+L100</f>
      </c>
      <c s="32">
        <f>0+M36+M40+M44+M48+M52+M56+M60+M64+M68+M72+M76+M80+M84+M88+M92+M96+M100</f>
      </c>
    </row>
    <row r="36" spans="1:16" ht="25.5">
      <c r="A36" t="s">
        <v>49</v>
      </c>
      <c s="34" t="s">
        <v>78</v>
      </c>
      <c s="34" t="s">
        <v>1628</v>
      </c>
      <c s="35" t="s">
        <v>5</v>
      </c>
      <c s="6" t="s">
        <v>1629</v>
      </c>
      <c s="36" t="s">
        <v>60</v>
      </c>
      <c s="37">
        <v>48.81</v>
      </c>
      <c s="36">
        <v>0</v>
      </c>
      <c s="36">
        <f>ROUND(G36*H36,6)</f>
      </c>
      <c r="L36" s="38">
        <v>0</v>
      </c>
      <c s="32">
        <f>ROUND(ROUND(L36,2)*ROUND(G36,3),2)</f>
      </c>
      <c s="36" t="s">
        <v>53</v>
      </c>
      <c>
        <f>(M36*21)/100</f>
      </c>
      <c t="s">
        <v>27</v>
      </c>
    </row>
    <row r="37" spans="1:5" ht="12.75">
      <c r="A37" s="35" t="s">
        <v>54</v>
      </c>
      <c r="E37" s="39" t="s">
        <v>5</v>
      </c>
    </row>
    <row r="38" spans="1:5" ht="51">
      <c r="A38" s="35" t="s">
        <v>55</v>
      </c>
      <c r="E38" s="40" t="s">
        <v>2254</v>
      </c>
    </row>
    <row r="39" spans="1:5" ht="12.75">
      <c r="A39" t="s">
        <v>56</v>
      </c>
      <c r="E39" s="39" t="s">
        <v>5</v>
      </c>
    </row>
    <row r="40" spans="1:16" ht="25.5">
      <c r="A40" t="s">
        <v>49</v>
      </c>
      <c s="34" t="s">
        <v>83</v>
      </c>
      <c s="34" t="s">
        <v>2255</v>
      </c>
      <c s="35" t="s">
        <v>5</v>
      </c>
      <c s="6" t="s">
        <v>2256</v>
      </c>
      <c s="36" t="s">
        <v>60</v>
      </c>
      <c s="37">
        <v>97.62</v>
      </c>
      <c s="36">
        <v>0</v>
      </c>
      <c s="36">
        <f>ROUND(G40*H40,6)</f>
      </c>
      <c r="L40" s="38">
        <v>0</v>
      </c>
      <c s="32">
        <f>ROUND(ROUND(L40,2)*ROUND(G40,3),2)</f>
      </c>
      <c s="36" t="s">
        <v>53</v>
      </c>
      <c>
        <f>(M40*21)/100</f>
      </c>
      <c t="s">
        <v>27</v>
      </c>
    </row>
    <row r="41" spans="1:5" ht="12.75">
      <c r="A41" s="35" t="s">
        <v>54</v>
      </c>
      <c r="E41" s="39" t="s">
        <v>5</v>
      </c>
    </row>
    <row r="42" spans="1:5" ht="51">
      <c r="A42" s="35" t="s">
        <v>55</v>
      </c>
      <c r="E42" s="40" t="s">
        <v>2257</v>
      </c>
    </row>
    <row r="43" spans="1:5" ht="12.75">
      <c r="A43" t="s">
        <v>56</v>
      </c>
      <c r="E43" s="39" t="s">
        <v>5</v>
      </c>
    </row>
    <row r="44" spans="1:16" ht="12.75">
      <c r="A44" t="s">
        <v>49</v>
      </c>
      <c s="34" t="s">
        <v>87</v>
      </c>
      <c s="34" t="s">
        <v>2258</v>
      </c>
      <c s="35" t="s">
        <v>5</v>
      </c>
      <c s="6" t="s">
        <v>2259</v>
      </c>
      <c s="36" t="s">
        <v>60</v>
      </c>
      <c s="37">
        <v>51.68</v>
      </c>
      <c s="36">
        <v>0</v>
      </c>
      <c s="36">
        <f>ROUND(G44*H44,6)</f>
      </c>
      <c r="L44" s="38">
        <v>0</v>
      </c>
      <c s="32">
        <f>ROUND(ROUND(L44,2)*ROUND(G44,3),2)</f>
      </c>
      <c s="36" t="s">
        <v>53</v>
      </c>
      <c>
        <f>(M44*21)/100</f>
      </c>
      <c t="s">
        <v>27</v>
      </c>
    </row>
    <row r="45" spans="1:5" ht="12.75">
      <c r="A45" s="35" t="s">
        <v>54</v>
      </c>
      <c r="E45" s="39" t="s">
        <v>5</v>
      </c>
    </row>
    <row r="46" spans="1:5" ht="51">
      <c r="A46" s="35" t="s">
        <v>55</v>
      </c>
      <c r="E46" s="40" t="s">
        <v>2260</v>
      </c>
    </row>
    <row r="47" spans="1:5" ht="12.75">
      <c r="A47" t="s">
        <v>56</v>
      </c>
      <c r="E47" s="39" t="s">
        <v>5</v>
      </c>
    </row>
    <row r="48" spans="1:16" ht="12.75">
      <c r="A48" t="s">
        <v>49</v>
      </c>
      <c s="34" t="s">
        <v>91</v>
      </c>
      <c s="34" t="s">
        <v>2261</v>
      </c>
      <c s="35" t="s">
        <v>5</v>
      </c>
      <c s="6" t="s">
        <v>2262</v>
      </c>
      <c s="36" t="s">
        <v>60</v>
      </c>
      <c s="37">
        <v>2808.894</v>
      </c>
      <c s="36">
        <v>0</v>
      </c>
      <c s="36">
        <f>ROUND(G48*H48,6)</f>
      </c>
      <c r="L48" s="38">
        <v>0</v>
      </c>
      <c s="32">
        <f>ROUND(ROUND(L48,2)*ROUND(G48,3),2)</f>
      </c>
      <c s="36" t="s">
        <v>53</v>
      </c>
      <c>
        <f>(M48*21)/100</f>
      </c>
      <c t="s">
        <v>27</v>
      </c>
    </row>
    <row r="49" spans="1:5" ht="12.75">
      <c r="A49" s="35" t="s">
        <v>54</v>
      </c>
      <c r="E49" s="39" t="s">
        <v>5</v>
      </c>
    </row>
    <row r="50" spans="1:5" ht="51">
      <c r="A50" s="35" t="s">
        <v>55</v>
      </c>
      <c r="E50" s="40" t="s">
        <v>2263</v>
      </c>
    </row>
    <row r="51" spans="1:5" ht="12.75">
      <c r="A51" t="s">
        <v>56</v>
      </c>
      <c r="E51" s="39" t="s">
        <v>5</v>
      </c>
    </row>
    <row r="52" spans="1:16" ht="12.75">
      <c r="A52" t="s">
        <v>49</v>
      </c>
      <c s="34" t="s">
        <v>94</v>
      </c>
      <c s="34" t="s">
        <v>2264</v>
      </c>
      <c s="35" t="s">
        <v>5</v>
      </c>
      <c s="6" t="s">
        <v>2265</v>
      </c>
      <c s="36" t="s">
        <v>1078</v>
      </c>
      <c s="37">
        <v>2860.574</v>
      </c>
      <c s="36">
        <v>0</v>
      </c>
      <c s="36">
        <f>ROUND(G52*H52,6)</f>
      </c>
      <c r="L52" s="38">
        <v>0</v>
      </c>
      <c s="32">
        <f>ROUND(ROUND(L52,2)*ROUND(G52,3),2)</f>
      </c>
      <c s="36" t="s">
        <v>53</v>
      </c>
      <c>
        <f>(M52*21)/100</f>
      </c>
      <c t="s">
        <v>27</v>
      </c>
    </row>
    <row r="53" spans="1:5" ht="12.75">
      <c r="A53" s="35" t="s">
        <v>54</v>
      </c>
      <c r="E53" s="39" t="s">
        <v>5</v>
      </c>
    </row>
    <row r="54" spans="1:5" ht="51">
      <c r="A54" s="35" t="s">
        <v>55</v>
      </c>
      <c r="E54" s="40" t="s">
        <v>2266</v>
      </c>
    </row>
    <row r="55" spans="1:5" ht="12.75">
      <c r="A55" t="s">
        <v>56</v>
      </c>
      <c r="E55" s="39" t="s">
        <v>5</v>
      </c>
    </row>
    <row r="56" spans="1:16" ht="12.75">
      <c r="A56" t="s">
        <v>49</v>
      </c>
      <c s="34" t="s">
        <v>98</v>
      </c>
      <c s="34" t="s">
        <v>1129</v>
      </c>
      <c s="35" t="s">
        <v>5</v>
      </c>
      <c s="6" t="s">
        <v>1130</v>
      </c>
      <c s="36" t="s">
        <v>60</v>
      </c>
      <c s="37">
        <v>1433.46</v>
      </c>
      <c s="36">
        <v>0</v>
      </c>
      <c s="36">
        <f>ROUND(G56*H56,6)</f>
      </c>
      <c r="L56" s="38">
        <v>0</v>
      </c>
      <c s="32">
        <f>ROUND(ROUND(L56,2)*ROUND(G56,3),2)</f>
      </c>
      <c s="36" t="s">
        <v>53</v>
      </c>
      <c>
        <f>(M56*21)/100</f>
      </c>
      <c t="s">
        <v>27</v>
      </c>
    </row>
    <row r="57" spans="1:5" ht="12.75">
      <c r="A57" s="35" t="s">
        <v>54</v>
      </c>
      <c r="E57" s="39" t="s">
        <v>5</v>
      </c>
    </row>
    <row r="58" spans="1:5" ht="76.5">
      <c r="A58" s="35" t="s">
        <v>55</v>
      </c>
      <c r="E58" s="40" t="s">
        <v>2267</v>
      </c>
    </row>
    <row r="59" spans="1:5" ht="12.75">
      <c r="A59" t="s">
        <v>56</v>
      </c>
      <c r="E59" s="39" t="s">
        <v>5</v>
      </c>
    </row>
    <row r="60" spans="1:16" ht="12.75">
      <c r="A60" t="s">
        <v>49</v>
      </c>
      <c s="34" t="s">
        <v>102</v>
      </c>
      <c s="34" t="s">
        <v>2268</v>
      </c>
      <c s="35" t="s">
        <v>5</v>
      </c>
      <c s="6" t="s">
        <v>2269</v>
      </c>
      <c s="36" t="s">
        <v>60</v>
      </c>
      <c s="37">
        <v>3265.92</v>
      </c>
      <c s="36">
        <v>0</v>
      </c>
      <c s="36">
        <f>ROUND(G60*H60,6)</f>
      </c>
      <c r="L60" s="38">
        <v>0</v>
      </c>
      <c s="32">
        <f>ROUND(ROUND(L60,2)*ROUND(G60,3),2)</f>
      </c>
      <c s="36" t="s">
        <v>53</v>
      </c>
      <c>
        <f>(M60*21)/100</f>
      </c>
      <c t="s">
        <v>27</v>
      </c>
    </row>
    <row r="61" spans="1:5" ht="12.75">
      <c r="A61" s="35" t="s">
        <v>54</v>
      </c>
      <c r="E61" s="39" t="s">
        <v>5</v>
      </c>
    </row>
    <row r="62" spans="1:5" ht="51">
      <c r="A62" s="35" t="s">
        <v>55</v>
      </c>
      <c r="E62" s="40" t="s">
        <v>2270</v>
      </c>
    </row>
    <row r="63" spans="1:5" ht="12.75">
      <c r="A63" t="s">
        <v>56</v>
      </c>
      <c r="E63" s="39" t="s">
        <v>5</v>
      </c>
    </row>
    <row r="64" spans="1:16" ht="12.75">
      <c r="A64" t="s">
        <v>49</v>
      </c>
      <c s="34" t="s">
        <v>106</v>
      </c>
      <c s="34" t="s">
        <v>1143</v>
      </c>
      <c s="35" t="s">
        <v>5</v>
      </c>
      <c s="6" t="s">
        <v>1144</v>
      </c>
      <c s="36" t="s">
        <v>60</v>
      </c>
      <c s="37">
        <v>403.5</v>
      </c>
      <c s="36">
        <v>0</v>
      </c>
      <c s="36">
        <f>ROUND(G64*H64,6)</f>
      </c>
      <c r="L64" s="38">
        <v>0</v>
      </c>
      <c s="32">
        <f>ROUND(ROUND(L64,2)*ROUND(G64,3),2)</f>
      </c>
      <c s="36" t="s">
        <v>53</v>
      </c>
      <c>
        <f>(M64*21)/100</f>
      </c>
      <c t="s">
        <v>27</v>
      </c>
    </row>
    <row r="65" spans="1:5" ht="12.75">
      <c r="A65" s="35" t="s">
        <v>54</v>
      </c>
      <c r="E65" s="39" t="s">
        <v>5</v>
      </c>
    </row>
    <row r="66" spans="1:5" ht="51">
      <c r="A66" s="35" t="s">
        <v>55</v>
      </c>
      <c r="E66" s="40" t="s">
        <v>2271</v>
      </c>
    </row>
    <row r="67" spans="1:5" ht="12.75">
      <c r="A67" t="s">
        <v>56</v>
      </c>
      <c r="E67" s="39" t="s">
        <v>5</v>
      </c>
    </row>
    <row r="68" spans="1:16" ht="12.75">
      <c r="A68" t="s">
        <v>49</v>
      </c>
      <c s="34" t="s">
        <v>110</v>
      </c>
      <c s="34" t="s">
        <v>2272</v>
      </c>
      <c s="35" t="s">
        <v>5</v>
      </c>
      <c s="6" t="s">
        <v>2273</v>
      </c>
      <c s="36" t="s">
        <v>60</v>
      </c>
      <c s="37">
        <v>17.6</v>
      </c>
      <c s="36">
        <v>0</v>
      </c>
      <c s="36">
        <f>ROUND(G68*H68,6)</f>
      </c>
      <c r="L68" s="38">
        <v>0</v>
      </c>
      <c s="32">
        <f>ROUND(ROUND(L68,2)*ROUND(G68,3),2)</f>
      </c>
      <c s="36" t="s">
        <v>53</v>
      </c>
      <c>
        <f>(M68*21)/100</f>
      </c>
      <c t="s">
        <v>27</v>
      </c>
    </row>
    <row r="69" spans="1:5" ht="12.75">
      <c r="A69" s="35" t="s">
        <v>54</v>
      </c>
      <c r="E69" s="39" t="s">
        <v>5</v>
      </c>
    </row>
    <row r="70" spans="1:5" ht="51">
      <c r="A70" s="35" t="s">
        <v>55</v>
      </c>
      <c r="E70" s="40" t="s">
        <v>2274</v>
      </c>
    </row>
    <row r="71" spans="1:5" ht="12.75">
      <c r="A71" t="s">
        <v>56</v>
      </c>
      <c r="E71" s="39" t="s">
        <v>5</v>
      </c>
    </row>
    <row r="72" spans="1:16" ht="25.5">
      <c r="A72" t="s">
        <v>49</v>
      </c>
      <c s="34" t="s">
        <v>114</v>
      </c>
      <c s="34" t="s">
        <v>1651</v>
      </c>
      <c s="35" t="s">
        <v>5</v>
      </c>
      <c s="6" t="s">
        <v>2275</v>
      </c>
      <c s="36" t="s">
        <v>60</v>
      </c>
      <c s="37">
        <v>3265.92</v>
      </c>
      <c s="36">
        <v>0</v>
      </c>
      <c s="36">
        <f>ROUND(G72*H72,6)</f>
      </c>
      <c r="L72" s="38">
        <v>0</v>
      </c>
      <c s="32">
        <f>ROUND(ROUND(L72,2)*ROUND(G72,3),2)</f>
      </c>
      <c s="36" t="s">
        <v>53</v>
      </c>
      <c>
        <f>(M72*21)/100</f>
      </c>
      <c t="s">
        <v>27</v>
      </c>
    </row>
    <row r="73" spans="1:5" ht="12.75">
      <c r="A73" s="35" t="s">
        <v>54</v>
      </c>
      <c r="E73" s="39" t="s">
        <v>5</v>
      </c>
    </row>
    <row r="74" spans="1:5" ht="51">
      <c r="A74" s="35" t="s">
        <v>55</v>
      </c>
      <c r="E74" s="40" t="s">
        <v>2270</v>
      </c>
    </row>
    <row r="75" spans="1:5" ht="12.75">
      <c r="A75" t="s">
        <v>56</v>
      </c>
      <c r="E75" s="39" t="s">
        <v>5</v>
      </c>
    </row>
    <row r="76" spans="1:16" ht="12.75">
      <c r="A76" t="s">
        <v>49</v>
      </c>
      <c s="34" t="s">
        <v>118</v>
      </c>
      <c s="34" t="s">
        <v>1656</v>
      </c>
      <c s="35" t="s">
        <v>5</v>
      </c>
      <c s="6" t="s">
        <v>1657</v>
      </c>
      <c s="36" t="s">
        <v>60</v>
      </c>
      <c s="37">
        <v>329.24</v>
      </c>
      <c s="36">
        <v>0</v>
      </c>
      <c s="36">
        <f>ROUND(G76*H76,6)</f>
      </c>
      <c r="L76" s="38">
        <v>0</v>
      </c>
      <c s="32">
        <f>ROUND(ROUND(L76,2)*ROUND(G76,3),2)</f>
      </c>
      <c s="36" t="s">
        <v>53</v>
      </c>
      <c>
        <f>(M76*21)/100</f>
      </c>
      <c t="s">
        <v>27</v>
      </c>
    </row>
    <row r="77" spans="1:5" ht="12.75">
      <c r="A77" s="35" t="s">
        <v>54</v>
      </c>
      <c r="E77" s="39" t="s">
        <v>5</v>
      </c>
    </row>
    <row r="78" spans="1:5" ht="51">
      <c r="A78" s="35" t="s">
        <v>55</v>
      </c>
      <c r="E78" s="40" t="s">
        <v>2276</v>
      </c>
    </row>
    <row r="79" spans="1:5" ht="12.75">
      <c r="A79" t="s">
        <v>56</v>
      </c>
      <c r="E79" s="39" t="s">
        <v>5</v>
      </c>
    </row>
    <row r="80" spans="1:16" ht="12.75">
      <c r="A80" t="s">
        <v>49</v>
      </c>
      <c s="34" t="s">
        <v>121</v>
      </c>
      <c s="34" t="s">
        <v>2035</v>
      </c>
      <c s="35" t="s">
        <v>5</v>
      </c>
      <c s="6" t="s">
        <v>2036</v>
      </c>
      <c s="36" t="s">
        <v>60</v>
      </c>
      <c s="37">
        <v>403.5</v>
      </c>
      <c s="36">
        <v>0</v>
      </c>
      <c s="36">
        <f>ROUND(G80*H80,6)</f>
      </c>
      <c r="L80" s="38">
        <v>0</v>
      </c>
      <c s="32">
        <f>ROUND(ROUND(L80,2)*ROUND(G80,3),2)</f>
      </c>
      <c s="36" t="s">
        <v>53</v>
      </c>
      <c>
        <f>(M80*21)/100</f>
      </c>
      <c t="s">
        <v>27</v>
      </c>
    </row>
    <row r="81" spans="1:5" ht="12.75">
      <c r="A81" s="35" t="s">
        <v>54</v>
      </c>
      <c r="E81" s="39" t="s">
        <v>5</v>
      </c>
    </row>
    <row r="82" spans="1:5" ht="51">
      <c r="A82" s="35" t="s">
        <v>55</v>
      </c>
      <c r="E82" s="40" t="s">
        <v>2277</v>
      </c>
    </row>
    <row r="83" spans="1:5" ht="12.75">
      <c r="A83" t="s">
        <v>56</v>
      </c>
      <c r="E83" s="39" t="s">
        <v>5</v>
      </c>
    </row>
    <row r="84" spans="1:16" ht="12.75">
      <c r="A84" t="s">
        <v>49</v>
      </c>
      <c s="34" t="s">
        <v>124</v>
      </c>
      <c s="34" t="s">
        <v>1150</v>
      </c>
      <c s="35" t="s">
        <v>5</v>
      </c>
      <c s="6" t="s">
        <v>1151</v>
      </c>
      <c s="36" t="s">
        <v>76</v>
      </c>
      <c s="37">
        <v>10886.4</v>
      </c>
      <c s="36">
        <v>0</v>
      </c>
      <c s="36">
        <f>ROUND(G84*H84,6)</f>
      </c>
      <c r="L84" s="38">
        <v>0</v>
      </c>
      <c s="32">
        <f>ROUND(ROUND(L84,2)*ROUND(G84,3),2)</f>
      </c>
      <c s="36" t="s">
        <v>53</v>
      </c>
      <c>
        <f>(M84*21)/100</f>
      </c>
      <c t="s">
        <v>27</v>
      </c>
    </row>
    <row r="85" spans="1:5" ht="12.75">
      <c r="A85" s="35" t="s">
        <v>54</v>
      </c>
      <c r="E85" s="39" t="s">
        <v>5</v>
      </c>
    </row>
    <row r="86" spans="1:5" ht="51">
      <c r="A86" s="35" t="s">
        <v>55</v>
      </c>
      <c r="E86" s="40" t="s">
        <v>2278</v>
      </c>
    </row>
    <row r="87" spans="1:5" ht="12.75">
      <c r="A87" t="s">
        <v>56</v>
      </c>
      <c r="E87" s="39" t="s">
        <v>5</v>
      </c>
    </row>
    <row r="88" spans="1:16" ht="12.75">
      <c r="A88" t="s">
        <v>49</v>
      </c>
      <c s="34" t="s">
        <v>127</v>
      </c>
      <c s="34" t="s">
        <v>2279</v>
      </c>
      <c s="35" t="s">
        <v>5</v>
      </c>
      <c s="6" t="s">
        <v>2280</v>
      </c>
      <c s="36" t="s">
        <v>76</v>
      </c>
      <c s="37">
        <v>1646.2</v>
      </c>
      <c s="36">
        <v>0</v>
      </c>
      <c s="36">
        <f>ROUND(G88*H88,6)</f>
      </c>
      <c r="L88" s="38">
        <v>0</v>
      </c>
      <c s="32">
        <f>ROUND(ROUND(L88,2)*ROUND(G88,3),2)</f>
      </c>
      <c s="36" t="s">
        <v>53</v>
      </c>
      <c>
        <f>(M88*21)/100</f>
      </c>
      <c t="s">
        <v>27</v>
      </c>
    </row>
    <row r="89" spans="1:5" ht="12.75">
      <c r="A89" s="35" t="s">
        <v>54</v>
      </c>
      <c r="E89" s="39" t="s">
        <v>5</v>
      </c>
    </row>
    <row r="90" spans="1:5" ht="51">
      <c r="A90" s="35" t="s">
        <v>55</v>
      </c>
      <c r="E90" s="40" t="s">
        <v>2281</v>
      </c>
    </row>
    <row r="91" spans="1:5" ht="12.75">
      <c r="A91" t="s">
        <v>56</v>
      </c>
      <c r="E91" s="39" t="s">
        <v>5</v>
      </c>
    </row>
    <row r="92" spans="1:16" ht="12.75">
      <c r="A92" t="s">
        <v>49</v>
      </c>
      <c s="34" t="s">
        <v>131</v>
      </c>
      <c s="34" t="s">
        <v>2282</v>
      </c>
      <c s="35" t="s">
        <v>5</v>
      </c>
      <c s="6" t="s">
        <v>2283</v>
      </c>
      <c s="36" t="s">
        <v>76</v>
      </c>
      <c s="37">
        <v>86.6</v>
      </c>
      <c s="36">
        <v>0</v>
      </c>
      <c s="36">
        <f>ROUND(G92*H92,6)</f>
      </c>
      <c r="L92" s="38">
        <v>0</v>
      </c>
      <c s="32">
        <f>ROUND(ROUND(L92,2)*ROUND(G92,3),2)</f>
      </c>
      <c s="36" t="s">
        <v>53</v>
      </c>
      <c>
        <f>(M92*21)/100</f>
      </c>
      <c t="s">
        <v>27</v>
      </c>
    </row>
    <row r="93" spans="1:5" ht="12.75">
      <c r="A93" s="35" t="s">
        <v>54</v>
      </c>
      <c r="E93" s="39" t="s">
        <v>5</v>
      </c>
    </row>
    <row r="94" spans="1:5" ht="51">
      <c r="A94" s="35" t="s">
        <v>55</v>
      </c>
      <c r="E94" s="40" t="s">
        <v>2284</v>
      </c>
    </row>
    <row r="95" spans="1:5" ht="38.25">
      <c r="A95" t="s">
        <v>56</v>
      </c>
      <c r="E95" s="39" t="s">
        <v>1832</v>
      </c>
    </row>
    <row r="96" spans="1:16" ht="12.75">
      <c r="A96" t="s">
        <v>49</v>
      </c>
      <c s="34" t="s">
        <v>134</v>
      </c>
      <c s="34" t="s">
        <v>2285</v>
      </c>
      <c s="35" t="s">
        <v>5</v>
      </c>
      <c s="6" t="s">
        <v>2286</v>
      </c>
      <c s="36" t="s">
        <v>76</v>
      </c>
      <c s="37">
        <v>28088.94</v>
      </c>
      <c s="36">
        <v>0</v>
      </c>
      <c s="36">
        <f>ROUND(G96*H96,6)</f>
      </c>
      <c r="L96" s="38">
        <v>0</v>
      </c>
      <c s="32">
        <f>ROUND(ROUND(L96,2)*ROUND(G96,3),2)</f>
      </c>
      <c s="36" t="s">
        <v>53</v>
      </c>
      <c>
        <f>(M96*21)/100</f>
      </c>
      <c t="s">
        <v>27</v>
      </c>
    </row>
    <row r="97" spans="1:5" ht="12.75">
      <c r="A97" s="35" t="s">
        <v>54</v>
      </c>
      <c r="E97" s="39" t="s">
        <v>5</v>
      </c>
    </row>
    <row r="98" spans="1:5" ht="51">
      <c r="A98" s="35" t="s">
        <v>55</v>
      </c>
      <c r="E98" s="40" t="s">
        <v>2287</v>
      </c>
    </row>
    <row r="99" spans="1:5" ht="12.75">
      <c r="A99" t="s">
        <v>56</v>
      </c>
      <c r="E99" s="39" t="s">
        <v>5</v>
      </c>
    </row>
    <row r="100" spans="1:16" ht="12.75">
      <c r="A100" t="s">
        <v>49</v>
      </c>
      <c s="34" t="s">
        <v>137</v>
      </c>
      <c s="34" t="s">
        <v>1397</v>
      </c>
      <c s="35" t="s">
        <v>5</v>
      </c>
      <c s="6" t="s">
        <v>1398</v>
      </c>
      <c s="36" t="s">
        <v>76</v>
      </c>
      <c s="37">
        <v>1732.8</v>
      </c>
      <c s="36">
        <v>0</v>
      </c>
      <c s="36">
        <f>ROUND(G100*H100,6)</f>
      </c>
      <c r="L100" s="38">
        <v>0</v>
      </c>
      <c s="32">
        <f>ROUND(ROUND(L100,2)*ROUND(G100,3),2)</f>
      </c>
      <c s="36" t="s">
        <v>53</v>
      </c>
      <c>
        <f>(M100*21)/100</f>
      </c>
      <c t="s">
        <v>27</v>
      </c>
    </row>
    <row r="101" spans="1:5" ht="12.75">
      <c r="A101" s="35" t="s">
        <v>54</v>
      </c>
      <c r="E101" s="39" t="s">
        <v>5</v>
      </c>
    </row>
    <row r="102" spans="1:5" ht="51">
      <c r="A102" s="35" t="s">
        <v>55</v>
      </c>
      <c r="E102" s="40" t="s">
        <v>2288</v>
      </c>
    </row>
    <row r="103" spans="1:5" ht="12.75">
      <c r="A103" t="s">
        <v>56</v>
      </c>
      <c r="E103" s="39" t="s">
        <v>5</v>
      </c>
    </row>
    <row r="104" spans="1:13" ht="12.75">
      <c r="A104" t="s">
        <v>46</v>
      </c>
      <c r="C104" s="31" t="s">
        <v>69</v>
      </c>
      <c r="E104" s="33" t="s">
        <v>1005</v>
      </c>
      <c r="J104" s="32">
        <f>0</f>
      </c>
      <c s="32">
        <f>0</f>
      </c>
      <c s="32">
        <f>0+L105+L109+L113+L117+L121+L125+L129+L133+L137+L141+L145+L149+L153+L157+L161</f>
      </c>
      <c s="32">
        <f>0+M105+M109+M113+M117+M121+M125+M129+M133+M137+M141+M145+M149+M153+M157+M161</f>
      </c>
    </row>
    <row r="105" spans="1:16" ht="12.75">
      <c r="A105" t="s">
        <v>49</v>
      </c>
      <c s="34" t="s">
        <v>141</v>
      </c>
      <c s="34" t="s">
        <v>1411</v>
      </c>
      <c s="35" t="s">
        <v>5</v>
      </c>
      <c s="6" t="s">
        <v>2289</v>
      </c>
      <c s="36" t="s">
        <v>76</v>
      </c>
      <c s="37">
        <v>10886.4</v>
      </c>
      <c s="36">
        <v>0</v>
      </c>
      <c s="36">
        <f>ROUND(G105*H105,6)</f>
      </c>
      <c r="L105" s="38">
        <v>0</v>
      </c>
      <c s="32">
        <f>ROUND(ROUND(L105,2)*ROUND(G105,3),2)</f>
      </c>
      <c s="36" t="s">
        <v>53</v>
      </c>
      <c>
        <f>(M105*21)/100</f>
      </c>
      <c t="s">
        <v>27</v>
      </c>
    </row>
    <row r="106" spans="1:5" ht="12.75">
      <c r="A106" s="35" t="s">
        <v>54</v>
      </c>
      <c r="E106" s="39" t="s">
        <v>5</v>
      </c>
    </row>
    <row r="107" spans="1:5" ht="51">
      <c r="A107" s="35" t="s">
        <v>55</v>
      </c>
      <c r="E107" s="40" t="s">
        <v>2278</v>
      </c>
    </row>
    <row r="108" spans="1:5" ht="12.75">
      <c r="A108" t="s">
        <v>56</v>
      </c>
      <c r="E108" s="39" t="s">
        <v>5</v>
      </c>
    </row>
    <row r="109" spans="1:16" ht="12.75">
      <c r="A109" t="s">
        <v>49</v>
      </c>
      <c s="34" t="s">
        <v>145</v>
      </c>
      <c s="34" t="s">
        <v>2290</v>
      </c>
      <c s="35" t="s">
        <v>5</v>
      </c>
      <c s="6" t="s">
        <v>2291</v>
      </c>
      <c s="36" t="s">
        <v>76</v>
      </c>
      <c s="37">
        <v>4035</v>
      </c>
      <c s="36">
        <v>0</v>
      </c>
      <c s="36">
        <f>ROUND(G109*H109,6)</f>
      </c>
      <c r="L109" s="38">
        <v>0</v>
      </c>
      <c s="32">
        <f>ROUND(ROUND(L109,2)*ROUND(G109,3),2)</f>
      </c>
      <c s="36" t="s">
        <v>53</v>
      </c>
      <c>
        <f>(M109*21)/100</f>
      </c>
      <c t="s">
        <v>27</v>
      </c>
    </row>
    <row r="110" spans="1:5" ht="12.75">
      <c r="A110" s="35" t="s">
        <v>54</v>
      </c>
      <c r="E110" s="39" t="s">
        <v>5</v>
      </c>
    </row>
    <row r="111" spans="1:5" ht="51">
      <c r="A111" s="35" t="s">
        <v>55</v>
      </c>
      <c r="E111" s="40" t="s">
        <v>2292</v>
      </c>
    </row>
    <row r="112" spans="1:5" ht="12.75">
      <c r="A112" t="s">
        <v>56</v>
      </c>
      <c r="E112" s="39" t="s">
        <v>5</v>
      </c>
    </row>
    <row r="113" spans="1:16" ht="12.75">
      <c r="A113" t="s">
        <v>49</v>
      </c>
      <c s="34" t="s">
        <v>149</v>
      </c>
      <c s="34" t="s">
        <v>2293</v>
      </c>
      <c s="35" t="s">
        <v>5</v>
      </c>
      <c s="6" t="s">
        <v>2294</v>
      </c>
      <c s="36" t="s">
        <v>76</v>
      </c>
      <c s="37">
        <v>9898.68</v>
      </c>
      <c s="36">
        <v>0</v>
      </c>
      <c s="36">
        <f>ROUND(G113*H113,6)</f>
      </c>
      <c r="L113" s="38">
        <v>0</v>
      </c>
      <c s="32">
        <f>ROUND(ROUND(L113,2)*ROUND(G113,3),2)</f>
      </c>
      <c s="36" t="s">
        <v>53</v>
      </c>
      <c>
        <f>(M113*21)/100</f>
      </c>
      <c t="s">
        <v>27</v>
      </c>
    </row>
    <row r="114" spans="1:5" ht="12.75">
      <c r="A114" s="35" t="s">
        <v>54</v>
      </c>
      <c r="E114" s="39" t="s">
        <v>5</v>
      </c>
    </row>
    <row r="115" spans="1:5" ht="51">
      <c r="A115" s="35" t="s">
        <v>55</v>
      </c>
      <c r="E115" s="40" t="s">
        <v>2295</v>
      </c>
    </row>
    <row r="116" spans="1:5" ht="12.75">
      <c r="A116" t="s">
        <v>56</v>
      </c>
      <c r="E116" s="39" t="s">
        <v>5</v>
      </c>
    </row>
    <row r="117" spans="1:16" ht="12.75">
      <c r="A117" t="s">
        <v>49</v>
      </c>
      <c s="34" t="s">
        <v>153</v>
      </c>
      <c s="34" t="s">
        <v>1674</v>
      </c>
      <c s="35" t="s">
        <v>5</v>
      </c>
      <c s="6" t="s">
        <v>1675</v>
      </c>
      <c s="36" t="s">
        <v>76</v>
      </c>
      <c s="37">
        <v>10886.4</v>
      </c>
      <c s="36">
        <v>0</v>
      </c>
      <c s="36">
        <f>ROUND(G117*H117,6)</f>
      </c>
      <c r="L117" s="38">
        <v>0</v>
      </c>
      <c s="32">
        <f>ROUND(ROUND(L117,2)*ROUND(G117,3),2)</f>
      </c>
      <c s="36" t="s">
        <v>53</v>
      </c>
      <c>
        <f>(M117*21)/100</f>
      </c>
      <c t="s">
        <v>27</v>
      </c>
    </row>
    <row r="118" spans="1:5" ht="12.75">
      <c r="A118" s="35" t="s">
        <v>54</v>
      </c>
      <c r="E118" s="39" t="s">
        <v>5</v>
      </c>
    </row>
    <row r="119" spans="1:5" ht="51">
      <c r="A119" s="35" t="s">
        <v>55</v>
      </c>
      <c r="E119" s="40" t="s">
        <v>2278</v>
      </c>
    </row>
    <row r="120" spans="1:5" ht="12.75">
      <c r="A120" t="s">
        <v>56</v>
      </c>
      <c r="E120" s="39" t="s">
        <v>5</v>
      </c>
    </row>
    <row r="121" spans="1:16" ht="12.75">
      <c r="A121" t="s">
        <v>49</v>
      </c>
      <c s="34" t="s">
        <v>158</v>
      </c>
      <c s="34" t="s">
        <v>2296</v>
      </c>
      <c s="35" t="s">
        <v>5</v>
      </c>
      <c s="6" t="s">
        <v>2297</v>
      </c>
      <c s="36" t="s">
        <v>76</v>
      </c>
      <c s="37">
        <v>1646.12</v>
      </c>
      <c s="36">
        <v>0</v>
      </c>
      <c s="36">
        <f>ROUND(G121*H121,6)</f>
      </c>
      <c r="L121" s="38">
        <v>0</v>
      </c>
      <c s="32">
        <f>ROUND(ROUND(L121,2)*ROUND(G121,3),2)</f>
      </c>
      <c s="36" t="s">
        <v>53</v>
      </c>
      <c>
        <f>(M121*21)/100</f>
      </c>
      <c t="s">
        <v>27</v>
      </c>
    </row>
    <row r="122" spans="1:5" ht="12.75">
      <c r="A122" s="35" t="s">
        <v>54</v>
      </c>
      <c r="E122" s="39" t="s">
        <v>5</v>
      </c>
    </row>
    <row r="123" spans="1:5" ht="51">
      <c r="A123" s="35" t="s">
        <v>55</v>
      </c>
      <c r="E123" s="40" t="s">
        <v>2298</v>
      </c>
    </row>
    <row r="124" spans="1:5" ht="12.75">
      <c r="A124" t="s">
        <v>56</v>
      </c>
      <c r="E124" s="39" t="s">
        <v>5</v>
      </c>
    </row>
    <row r="125" spans="1:16" ht="12.75">
      <c r="A125" t="s">
        <v>49</v>
      </c>
      <c s="34" t="s">
        <v>161</v>
      </c>
      <c s="34" t="s">
        <v>2299</v>
      </c>
      <c s="35" t="s">
        <v>5</v>
      </c>
      <c s="6" t="s">
        <v>2300</v>
      </c>
      <c s="36" t="s">
        <v>76</v>
      </c>
      <c s="37">
        <v>9898.68</v>
      </c>
      <c s="36">
        <v>0</v>
      </c>
      <c s="36">
        <f>ROUND(G125*H125,6)</f>
      </c>
      <c r="L125" s="38">
        <v>0</v>
      </c>
      <c s="32">
        <f>ROUND(ROUND(L125,2)*ROUND(G125,3),2)</f>
      </c>
      <c s="36" t="s">
        <v>53</v>
      </c>
      <c>
        <f>(M125*21)/100</f>
      </c>
      <c t="s">
        <v>27</v>
      </c>
    </row>
    <row r="126" spans="1:5" ht="12.75">
      <c r="A126" s="35" t="s">
        <v>54</v>
      </c>
      <c r="E126" s="39" t="s">
        <v>5</v>
      </c>
    </row>
    <row r="127" spans="1:5" ht="51">
      <c r="A127" s="35" t="s">
        <v>55</v>
      </c>
      <c r="E127" s="40" t="s">
        <v>2295</v>
      </c>
    </row>
    <row r="128" spans="1:5" ht="12.75">
      <c r="A128" t="s">
        <v>56</v>
      </c>
      <c r="E128" s="39" t="s">
        <v>5</v>
      </c>
    </row>
    <row r="129" spans="1:16" ht="12.75">
      <c r="A129" t="s">
        <v>49</v>
      </c>
      <c s="34" t="s">
        <v>164</v>
      </c>
      <c s="34" t="s">
        <v>1783</v>
      </c>
      <c s="35" t="s">
        <v>5</v>
      </c>
      <c s="6" t="s">
        <v>2301</v>
      </c>
      <c s="36" t="s">
        <v>76</v>
      </c>
      <c s="37">
        <v>16175.72</v>
      </c>
      <c s="36">
        <v>0</v>
      </c>
      <c s="36">
        <f>ROUND(G129*H129,6)</f>
      </c>
      <c r="L129" s="38">
        <v>0</v>
      </c>
      <c s="32">
        <f>ROUND(ROUND(L129,2)*ROUND(G129,3),2)</f>
      </c>
      <c s="36" t="s">
        <v>53</v>
      </c>
      <c>
        <f>(M129*21)/100</f>
      </c>
      <c t="s">
        <v>27</v>
      </c>
    </row>
    <row r="130" spans="1:5" ht="12.75">
      <c r="A130" s="35" t="s">
        <v>54</v>
      </c>
      <c r="E130" s="39" t="s">
        <v>5</v>
      </c>
    </row>
    <row r="131" spans="1:5" ht="51">
      <c r="A131" s="35" t="s">
        <v>55</v>
      </c>
      <c r="E131" s="40" t="s">
        <v>2302</v>
      </c>
    </row>
    <row r="132" spans="1:5" ht="12.75">
      <c r="A132" t="s">
        <v>56</v>
      </c>
      <c r="E132" s="39" t="s">
        <v>5</v>
      </c>
    </row>
    <row r="133" spans="1:16" ht="12.75">
      <c r="A133" t="s">
        <v>49</v>
      </c>
      <c s="34" t="s">
        <v>167</v>
      </c>
      <c s="34" t="s">
        <v>2303</v>
      </c>
      <c s="35" t="s">
        <v>5</v>
      </c>
      <c s="6" t="s">
        <v>2304</v>
      </c>
      <c s="36" t="s">
        <v>60</v>
      </c>
      <c s="37">
        <v>379</v>
      </c>
      <c s="36">
        <v>0</v>
      </c>
      <c s="36">
        <f>ROUND(G133*H133,6)</f>
      </c>
      <c r="L133" s="38">
        <v>0</v>
      </c>
      <c s="32">
        <f>ROUND(ROUND(L133,2)*ROUND(G133,3),2)</f>
      </c>
      <c s="36" t="s">
        <v>53</v>
      </c>
      <c>
        <f>(M133*21)/100</f>
      </c>
      <c t="s">
        <v>27</v>
      </c>
    </row>
    <row r="134" spans="1:5" ht="12.75">
      <c r="A134" s="35" t="s">
        <v>54</v>
      </c>
      <c r="E134" s="39" t="s">
        <v>5</v>
      </c>
    </row>
    <row r="135" spans="1:5" ht="51">
      <c r="A135" s="35" t="s">
        <v>55</v>
      </c>
      <c r="E135" s="40" t="s">
        <v>2305</v>
      </c>
    </row>
    <row r="136" spans="1:5" ht="12.75">
      <c r="A136" t="s">
        <v>56</v>
      </c>
      <c r="E136" s="39" t="s">
        <v>5</v>
      </c>
    </row>
    <row r="137" spans="1:16" ht="12.75">
      <c r="A137" t="s">
        <v>49</v>
      </c>
      <c s="34" t="s">
        <v>171</v>
      </c>
      <c s="34" t="s">
        <v>2306</v>
      </c>
      <c s="35" t="s">
        <v>5</v>
      </c>
      <c s="6" t="s">
        <v>2307</v>
      </c>
      <c s="36" t="s">
        <v>60</v>
      </c>
      <c s="37">
        <v>475.394</v>
      </c>
      <c s="36">
        <v>0</v>
      </c>
      <c s="36">
        <f>ROUND(G137*H137,6)</f>
      </c>
      <c r="L137" s="38">
        <v>0</v>
      </c>
      <c s="32">
        <f>ROUND(ROUND(L137,2)*ROUND(G137,3),2)</f>
      </c>
      <c s="36" t="s">
        <v>53</v>
      </c>
      <c>
        <f>(M137*21)/100</f>
      </c>
      <c t="s">
        <v>27</v>
      </c>
    </row>
    <row r="138" spans="1:5" ht="12.75">
      <c r="A138" s="35" t="s">
        <v>54</v>
      </c>
      <c r="E138" s="39" t="s">
        <v>5</v>
      </c>
    </row>
    <row r="139" spans="1:5" ht="51">
      <c r="A139" s="35" t="s">
        <v>55</v>
      </c>
      <c r="E139" s="40" t="s">
        <v>2308</v>
      </c>
    </row>
    <row r="140" spans="1:5" ht="12.75">
      <c r="A140" t="s">
        <v>56</v>
      </c>
      <c r="E140" s="39" t="s">
        <v>5</v>
      </c>
    </row>
    <row r="141" spans="1:16" ht="12.75">
      <c r="A141" t="s">
        <v>49</v>
      </c>
      <c s="34" t="s">
        <v>175</v>
      </c>
      <c s="34" t="s">
        <v>2309</v>
      </c>
      <c s="35" t="s">
        <v>5</v>
      </c>
      <c s="6" t="s">
        <v>2310</v>
      </c>
      <c s="36" t="s">
        <v>60</v>
      </c>
      <c s="37">
        <v>495.149</v>
      </c>
      <c s="36">
        <v>0</v>
      </c>
      <c s="36">
        <f>ROUND(G141*H141,6)</f>
      </c>
      <c r="L141" s="38">
        <v>0</v>
      </c>
      <c s="32">
        <f>ROUND(ROUND(L141,2)*ROUND(G141,3),2)</f>
      </c>
      <c s="36" t="s">
        <v>53</v>
      </c>
      <c>
        <f>(M141*21)/100</f>
      </c>
      <c t="s">
        <v>27</v>
      </c>
    </row>
    <row r="142" spans="1:5" ht="12.75">
      <c r="A142" s="35" t="s">
        <v>54</v>
      </c>
      <c r="E142" s="39" t="s">
        <v>5</v>
      </c>
    </row>
    <row r="143" spans="1:5" ht="51">
      <c r="A143" s="35" t="s">
        <v>55</v>
      </c>
      <c r="E143" s="40" t="s">
        <v>2311</v>
      </c>
    </row>
    <row r="144" spans="1:5" ht="12.75">
      <c r="A144" t="s">
        <v>56</v>
      </c>
      <c r="E144" s="39" t="s">
        <v>5</v>
      </c>
    </row>
    <row r="145" spans="1:16" ht="12.75">
      <c r="A145" t="s">
        <v>49</v>
      </c>
      <c s="34" t="s">
        <v>179</v>
      </c>
      <c s="34" t="s">
        <v>2312</v>
      </c>
      <c s="35" t="s">
        <v>5</v>
      </c>
      <c s="6" t="s">
        <v>2313</v>
      </c>
      <c s="36" t="s">
        <v>67</v>
      </c>
      <c s="37">
        <v>10.05</v>
      </c>
      <c s="36">
        <v>0</v>
      </c>
      <c s="36">
        <f>ROUND(G145*H145,6)</f>
      </c>
      <c r="L145" s="38">
        <v>0</v>
      </c>
      <c s="32">
        <f>ROUND(ROUND(L145,2)*ROUND(G145,3),2)</f>
      </c>
      <c s="36" t="s">
        <v>53</v>
      </c>
      <c>
        <f>(M145*21)/100</f>
      </c>
      <c t="s">
        <v>27</v>
      </c>
    </row>
    <row r="146" spans="1:5" ht="12.75">
      <c r="A146" s="35" t="s">
        <v>54</v>
      </c>
      <c r="E146" s="39" t="s">
        <v>5</v>
      </c>
    </row>
    <row r="147" spans="1:5" ht="51">
      <c r="A147" s="35" t="s">
        <v>55</v>
      </c>
      <c r="E147" s="40" t="s">
        <v>2314</v>
      </c>
    </row>
    <row r="148" spans="1:5" ht="12.75">
      <c r="A148" t="s">
        <v>56</v>
      </c>
      <c r="E148" s="39" t="s">
        <v>5</v>
      </c>
    </row>
    <row r="149" spans="1:16" ht="12.75">
      <c r="A149" t="s">
        <v>49</v>
      </c>
      <c s="34" t="s">
        <v>182</v>
      </c>
      <c s="34" t="s">
        <v>2315</v>
      </c>
      <c s="35" t="s">
        <v>5</v>
      </c>
      <c s="6" t="s">
        <v>2316</v>
      </c>
      <c s="36" t="s">
        <v>81</v>
      </c>
      <c s="37">
        <v>13</v>
      </c>
      <c s="36">
        <v>0</v>
      </c>
      <c s="36">
        <f>ROUND(G149*H149,6)</f>
      </c>
      <c r="L149" s="38">
        <v>0</v>
      </c>
      <c s="32">
        <f>ROUND(ROUND(L149,2)*ROUND(G149,3),2)</f>
      </c>
      <c s="36" t="s">
        <v>53</v>
      </c>
      <c>
        <f>(M149*21)/100</f>
      </c>
      <c t="s">
        <v>27</v>
      </c>
    </row>
    <row r="150" spans="1:5" ht="12.75">
      <c r="A150" s="35" t="s">
        <v>54</v>
      </c>
      <c r="E150" s="39" t="s">
        <v>5</v>
      </c>
    </row>
    <row r="151" spans="1:5" ht="51">
      <c r="A151" s="35" t="s">
        <v>55</v>
      </c>
      <c r="E151" s="40" t="s">
        <v>2317</v>
      </c>
    </row>
    <row r="152" spans="1:5" ht="12.75">
      <c r="A152" t="s">
        <v>56</v>
      </c>
      <c r="E152" s="39" t="s">
        <v>5</v>
      </c>
    </row>
    <row r="153" spans="1:16" ht="25.5">
      <c r="A153" t="s">
        <v>49</v>
      </c>
      <c s="34" t="s">
        <v>186</v>
      </c>
      <c s="34" t="s">
        <v>1711</v>
      </c>
      <c s="35" t="s">
        <v>5</v>
      </c>
      <c s="6" t="s">
        <v>1712</v>
      </c>
      <c s="36" t="s">
        <v>67</v>
      </c>
      <c s="37">
        <v>13</v>
      </c>
      <c s="36">
        <v>0</v>
      </c>
      <c s="36">
        <f>ROUND(G153*H153,6)</f>
      </c>
      <c r="L153" s="38">
        <v>0</v>
      </c>
      <c s="32">
        <f>ROUND(ROUND(L153,2)*ROUND(G153,3),2)</f>
      </c>
      <c s="36" t="s">
        <v>53</v>
      </c>
      <c>
        <f>(M153*21)/100</f>
      </c>
      <c t="s">
        <v>27</v>
      </c>
    </row>
    <row r="154" spans="1:5" ht="12.75">
      <c r="A154" s="35" t="s">
        <v>54</v>
      </c>
      <c r="E154" s="39" t="s">
        <v>5</v>
      </c>
    </row>
    <row r="155" spans="1:5" ht="51">
      <c r="A155" s="35" t="s">
        <v>55</v>
      </c>
      <c r="E155" s="40" t="s">
        <v>2317</v>
      </c>
    </row>
    <row r="156" spans="1:5" ht="12.75">
      <c r="A156" t="s">
        <v>56</v>
      </c>
      <c r="E156" s="39" t="s">
        <v>5</v>
      </c>
    </row>
    <row r="157" spans="1:16" ht="12.75">
      <c r="A157" t="s">
        <v>49</v>
      </c>
      <c s="34" t="s">
        <v>189</v>
      </c>
      <c s="34" t="s">
        <v>2318</v>
      </c>
      <c s="35" t="s">
        <v>5</v>
      </c>
      <c s="6" t="s">
        <v>2319</v>
      </c>
      <c s="36" t="s">
        <v>67</v>
      </c>
      <c s="37">
        <v>42</v>
      </c>
      <c s="36">
        <v>0</v>
      </c>
      <c s="36">
        <f>ROUND(G157*H157,6)</f>
      </c>
      <c r="L157" s="38">
        <v>0</v>
      </c>
      <c s="32">
        <f>ROUND(ROUND(L157,2)*ROUND(G157,3),2)</f>
      </c>
      <c s="36" t="s">
        <v>53</v>
      </c>
      <c>
        <f>(M157*21)/100</f>
      </c>
      <c t="s">
        <v>27</v>
      </c>
    </row>
    <row r="158" spans="1:5" ht="12.75">
      <c r="A158" s="35" t="s">
        <v>54</v>
      </c>
      <c r="E158" s="39" t="s">
        <v>5</v>
      </c>
    </row>
    <row r="159" spans="1:5" ht="51">
      <c r="A159" s="35" t="s">
        <v>55</v>
      </c>
      <c r="E159" s="40" t="s">
        <v>2320</v>
      </c>
    </row>
    <row r="160" spans="1:5" ht="12.75">
      <c r="A160" t="s">
        <v>56</v>
      </c>
      <c r="E160" s="39" t="s">
        <v>5</v>
      </c>
    </row>
    <row r="161" spans="1:16" ht="12.75">
      <c r="A161" t="s">
        <v>49</v>
      </c>
      <c s="34" t="s">
        <v>192</v>
      </c>
      <c s="34" t="s">
        <v>2321</v>
      </c>
      <c s="35" t="s">
        <v>5</v>
      </c>
      <c s="6" t="s">
        <v>2322</v>
      </c>
      <c s="36" t="s">
        <v>67</v>
      </c>
      <c s="37">
        <v>12.8</v>
      </c>
      <c s="36">
        <v>0</v>
      </c>
      <c s="36">
        <f>ROUND(G161*H161,6)</f>
      </c>
      <c r="L161" s="38">
        <v>0</v>
      </c>
      <c s="32">
        <f>ROUND(ROUND(L161,2)*ROUND(G161,3),2)</f>
      </c>
      <c s="36" t="s">
        <v>53</v>
      </c>
      <c>
        <f>(M161*21)/100</f>
      </c>
      <c t="s">
        <v>27</v>
      </c>
    </row>
    <row r="162" spans="1:5" ht="12.75">
      <c r="A162" s="35" t="s">
        <v>54</v>
      </c>
      <c r="E162" s="39" t="s">
        <v>5</v>
      </c>
    </row>
    <row r="163" spans="1:5" ht="51">
      <c r="A163" s="35" t="s">
        <v>55</v>
      </c>
      <c r="E163" s="40" t="s">
        <v>2323</v>
      </c>
    </row>
    <row r="164" spans="1:5" ht="12.75">
      <c r="A164" t="s">
        <v>56</v>
      </c>
      <c r="E16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2235</v>
      </c>
      <c s="41">
        <f>Rekapitulace!C46</f>
      </c>
      <c s="20" t="s">
        <v>0</v>
      </c>
      <c t="s">
        <v>23</v>
      </c>
      <c t="s">
        <v>27</v>
      </c>
    </row>
    <row r="4" spans="1:16" ht="32" customHeight="1">
      <c r="A4" s="24" t="s">
        <v>20</v>
      </c>
      <c s="25" t="s">
        <v>28</v>
      </c>
      <c s="27" t="s">
        <v>2235</v>
      </c>
      <c r="E4" s="26" t="s">
        <v>2236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COUNTIFS(L8:L64,"=0",A8:A64,"P")+COUNTIFS(L8:L64,"",A8:A64,"P")+SUM(Q8:Q64)</f>
      </c>
    </row>
    <row r="8" spans="1:13" ht="12.75">
      <c r="A8" t="s">
        <v>44</v>
      </c>
      <c r="C8" s="28" t="s">
        <v>2326</v>
      </c>
      <c r="E8" s="30" t="s">
        <v>2325</v>
      </c>
      <c r="J8" s="29">
        <f>0+J9+J14+J43</f>
      </c>
      <c s="29">
        <f>0+K9+K14+K43</f>
      </c>
      <c s="29">
        <f>0+L9+L14+L43</f>
      </c>
      <c s="29">
        <f>0+M9+M14+M43</f>
      </c>
    </row>
    <row r="9" spans="1:13" ht="12.75">
      <c r="A9" t="s">
        <v>46</v>
      </c>
      <c r="C9" s="31" t="s">
        <v>965</v>
      </c>
      <c r="E9" s="33" t="s">
        <v>966</v>
      </c>
      <c r="J9" s="32">
        <f>0</f>
      </c>
      <c s="32">
        <f>0</f>
      </c>
      <c s="32">
        <f>0+L10</f>
      </c>
      <c s="32">
        <f>0+M10</f>
      </c>
    </row>
    <row r="10" spans="1:16" ht="12.75">
      <c r="A10" t="s">
        <v>49</v>
      </c>
      <c s="34" t="s">
        <v>4</v>
      </c>
      <c s="34" t="s">
        <v>967</v>
      </c>
      <c s="35" t="s">
        <v>5</v>
      </c>
      <c s="6" t="s">
        <v>968</v>
      </c>
      <c s="36" t="s">
        <v>81</v>
      </c>
      <c s="37">
        <v>1</v>
      </c>
      <c s="36">
        <v>0</v>
      </c>
      <c s="36">
        <f>ROUND(G10*H10,6)</f>
      </c>
      <c r="L10" s="38">
        <v>0</v>
      </c>
      <c s="32">
        <f>ROUND(ROUND(L10,2)*ROUND(G10,3),2)</f>
      </c>
      <c s="36" t="s">
        <v>347</v>
      </c>
      <c>
        <f>(M10*21)/100</f>
      </c>
      <c t="s">
        <v>27</v>
      </c>
    </row>
    <row r="11" spans="1:5" ht="12.75">
      <c r="A11" s="35" t="s">
        <v>54</v>
      </c>
      <c r="E11" s="39" t="s">
        <v>5</v>
      </c>
    </row>
    <row r="12" spans="1:5" ht="51">
      <c r="A12" s="35" t="s">
        <v>55</v>
      </c>
      <c r="E12" s="40" t="s">
        <v>2327</v>
      </c>
    </row>
    <row r="13" spans="1:5" ht="12.75">
      <c r="A13" t="s">
        <v>56</v>
      </c>
      <c r="E13" s="39" t="s">
        <v>2328</v>
      </c>
    </row>
    <row r="14" spans="1:13" ht="12.75">
      <c r="A14" t="s">
        <v>46</v>
      </c>
      <c r="C14" s="31" t="s">
        <v>4</v>
      </c>
      <c r="E14" s="33" t="s">
        <v>1114</v>
      </c>
      <c r="J14" s="32">
        <f>0</f>
      </c>
      <c s="32">
        <f>0</f>
      </c>
      <c s="32">
        <f>0+L15+L19+L23+L27+L31+L35+L39</f>
      </c>
      <c s="32">
        <f>0+M15+M19+M23+M27+M31+M35+M39</f>
      </c>
    </row>
    <row r="15" spans="1:16" ht="12.75">
      <c r="A15" t="s">
        <v>49</v>
      </c>
      <c s="34" t="s">
        <v>27</v>
      </c>
      <c s="34" t="s">
        <v>2258</v>
      </c>
      <c s="35" t="s">
        <v>5</v>
      </c>
      <c s="6" t="s">
        <v>2259</v>
      </c>
      <c s="36" t="s">
        <v>60</v>
      </c>
      <c s="37">
        <v>11.31</v>
      </c>
      <c s="36">
        <v>0</v>
      </c>
      <c s="36">
        <f>ROUND(G15*H15,6)</f>
      </c>
      <c r="L15" s="38">
        <v>0</v>
      </c>
      <c s="32">
        <f>ROUND(ROUND(L15,2)*ROUND(G15,3),2)</f>
      </c>
      <c s="36" t="s">
        <v>53</v>
      </c>
      <c>
        <f>(M15*21)/100</f>
      </c>
      <c t="s">
        <v>27</v>
      </c>
    </row>
    <row r="16" spans="1:5" ht="12.75">
      <c r="A16" s="35" t="s">
        <v>54</v>
      </c>
      <c r="E16" s="39" t="s">
        <v>5</v>
      </c>
    </row>
    <row r="17" spans="1:5" ht="51">
      <c r="A17" s="35" t="s">
        <v>55</v>
      </c>
      <c r="E17" s="40" t="s">
        <v>2329</v>
      </c>
    </row>
    <row r="18" spans="1:5" ht="12.75">
      <c r="A18" t="s">
        <v>56</v>
      </c>
      <c r="E18" s="39" t="s">
        <v>2330</v>
      </c>
    </row>
    <row r="19" spans="1:16" ht="12.75">
      <c r="A19" t="s">
        <v>49</v>
      </c>
      <c s="34" t="s">
        <v>26</v>
      </c>
      <c s="34" t="s">
        <v>2264</v>
      </c>
      <c s="35" t="s">
        <v>5</v>
      </c>
      <c s="6" t="s">
        <v>2265</v>
      </c>
      <c s="36" t="s">
        <v>1078</v>
      </c>
      <c s="37">
        <v>11.31</v>
      </c>
      <c s="36">
        <v>0</v>
      </c>
      <c s="36">
        <f>ROUND(G19*H19,6)</f>
      </c>
      <c r="L19" s="38">
        <v>0</v>
      </c>
      <c s="32">
        <f>ROUND(ROUND(L19,2)*ROUND(G19,3),2)</f>
      </c>
      <c s="36" t="s">
        <v>53</v>
      </c>
      <c>
        <f>(M19*21)/100</f>
      </c>
      <c t="s">
        <v>27</v>
      </c>
    </row>
    <row r="20" spans="1:5" ht="12.75">
      <c r="A20" s="35" t="s">
        <v>54</v>
      </c>
      <c r="E20" s="39" t="s">
        <v>5</v>
      </c>
    </row>
    <row r="21" spans="1:5" ht="51">
      <c r="A21" s="35" t="s">
        <v>55</v>
      </c>
      <c r="E21" s="40" t="s">
        <v>2331</v>
      </c>
    </row>
    <row r="22" spans="1:5" ht="25.5">
      <c r="A22" t="s">
        <v>56</v>
      </c>
      <c r="E22" s="39" t="s">
        <v>2332</v>
      </c>
    </row>
    <row r="23" spans="1:16" ht="12.75">
      <c r="A23" t="s">
        <v>49</v>
      </c>
      <c s="34" t="s">
        <v>64</v>
      </c>
      <c s="34" t="s">
        <v>1651</v>
      </c>
      <c s="35" t="s">
        <v>5</v>
      </c>
      <c s="6" t="s">
        <v>1652</v>
      </c>
      <c s="36" t="s">
        <v>60</v>
      </c>
      <c s="37">
        <v>17.8</v>
      </c>
      <c s="36">
        <v>0</v>
      </c>
      <c s="36">
        <f>ROUND(G23*H23,6)</f>
      </c>
      <c r="L23" s="38">
        <v>0</v>
      </c>
      <c s="32">
        <f>ROUND(ROUND(L23,2)*ROUND(G23,3),2)</f>
      </c>
      <c s="36" t="s">
        <v>53</v>
      </c>
      <c>
        <f>(M23*21)/100</f>
      </c>
      <c t="s">
        <v>27</v>
      </c>
    </row>
    <row r="24" spans="1:5" ht="12.75">
      <c r="A24" s="35" t="s">
        <v>54</v>
      </c>
      <c r="E24" s="39" t="s">
        <v>5</v>
      </c>
    </row>
    <row r="25" spans="1:5" ht="51">
      <c r="A25" s="35" t="s">
        <v>55</v>
      </c>
      <c r="E25" s="40" t="s">
        <v>2333</v>
      </c>
    </row>
    <row r="26" spans="1:5" ht="280.5">
      <c r="A26" t="s">
        <v>56</v>
      </c>
      <c r="E26" s="39" t="s">
        <v>1655</v>
      </c>
    </row>
    <row r="27" spans="1:16" ht="12.75">
      <c r="A27" t="s">
        <v>49</v>
      </c>
      <c s="34" t="s">
        <v>69</v>
      </c>
      <c s="34" t="s">
        <v>1656</v>
      </c>
      <c s="35" t="s">
        <v>5</v>
      </c>
      <c s="6" t="s">
        <v>1657</v>
      </c>
      <c s="36" t="s">
        <v>60</v>
      </c>
      <c s="37">
        <v>10.2</v>
      </c>
      <c s="36">
        <v>0</v>
      </c>
      <c s="36">
        <f>ROUND(G27*H27,6)</f>
      </c>
      <c r="L27" s="38">
        <v>0</v>
      </c>
      <c s="32">
        <f>ROUND(ROUND(L27,2)*ROUND(G27,3),2)</f>
      </c>
      <c s="36" t="s">
        <v>53</v>
      </c>
      <c>
        <f>(M27*21)/100</f>
      </c>
      <c t="s">
        <v>27</v>
      </c>
    </row>
    <row r="28" spans="1:5" ht="12.75">
      <c r="A28" s="35" t="s">
        <v>54</v>
      </c>
      <c r="E28" s="39" t="s">
        <v>5</v>
      </c>
    </row>
    <row r="29" spans="1:5" ht="51">
      <c r="A29" s="35" t="s">
        <v>55</v>
      </c>
      <c r="E29" s="40" t="s">
        <v>2334</v>
      </c>
    </row>
    <row r="30" spans="1:5" ht="242.25">
      <c r="A30" t="s">
        <v>56</v>
      </c>
      <c r="E30" s="39" t="s">
        <v>2335</v>
      </c>
    </row>
    <row r="31" spans="1:16" ht="12.75">
      <c r="A31" t="s">
        <v>49</v>
      </c>
      <c s="34" t="s">
        <v>73</v>
      </c>
      <c s="34" t="s">
        <v>1150</v>
      </c>
      <c s="35" t="s">
        <v>5</v>
      </c>
      <c s="6" t="s">
        <v>1151</v>
      </c>
      <c s="36" t="s">
        <v>76</v>
      </c>
      <c s="37">
        <v>94.1</v>
      </c>
      <c s="36">
        <v>0</v>
      </c>
      <c s="36">
        <f>ROUND(G31*H31,6)</f>
      </c>
      <c r="L31" s="38">
        <v>0</v>
      </c>
      <c s="32">
        <f>ROUND(ROUND(L31,2)*ROUND(G31,3),2)</f>
      </c>
      <c s="36" t="s">
        <v>53</v>
      </c>
      <c>
        <f>(M31*21)/100</f>
      </c>
      <c t="s">
        <v>27</v>
      </c>
    </row>
    <row r="32" spans="1:5" ht="12.75">
      <c r="A32" s="35" t="s">
        <v>54</v>
      </c>
      <c r="E32" s="39" t="s">
        <v>5</v>
      </c>
    </row>
    <row r="33" spans="1:5" ht="51">
      <c r="A33" s="35" t="s">
        <v>55</v>
      </c>
      <c r="E33" s="40" t="s">
        <v>2336</v>
      </c>
    </row>
    <row r="34" spans="1:5" ht="25.5">
      <c r="A34" t="s">
        <v>56</v>
      </c>
      <c r="E34" s="39" t="s">
        <v>77</v>
      </c>
    </row>
    <row r="35" spans="1:16" ht="12.75">
      <c r="A35" t="s">
        <v>49</v>
      </c>
      <c s="34" t="s">
        <v>78</v>
      </c>
      <c s="34" t="s">
        <v>2282</v>
      </c>
      <c s="35" t="s">
        <v>5</v>
      </c>
      <c s="6" t="s">
        <v>2337</v>
      </c>
      <c s="36" t="s">
        <v>76</v>
      </c>
      <c s="37">
        <v>113.1</v>
      </c>
      <c s="36">
        <v>0</v>
      </c>
      <c s="36">
        <f>ROUND(G35*H35,6)</f>
      </c>
      <c r="L35" s="38">
        <v>0</v>
      </c>
      <c s="32">
        <f>ROUND(ROUND(L35,2)*ROUND(G35,3),2)</f>
      </c>
      <c s="36" t="s">
        <v>53</v>
      </c>
      <c>
        <f>(M35*21)/100</f>
      </c>
      <c t="s">
        <v>27</v>
      </c>
    </row>
    <row r="36" spans="1:5" ht="12.75">
      <c r="A36" s="35" t="s">
        <v>54</v>
      </c>
      <c r="E36" s="39" t="s">
        <v>5</v>
      </c>
    </row>
    <row r="37" spans="1:5" ht="51">
      <c r="A37" s="35" t="s">
        <v>55</v>
      </c>
      <c r="E37" s="40" t="s">
        <v>2338</v>
      </c>
    </row>
    <row r="38" spans="1:5" ht="38.25">
      <c r="A38" t="s">
        <v>56</v>
      </c>
      <c r="E38" s="39" t="s">
        <v>1832</v>
      </c>
    </row>
    <row r="39" spans="1:16" ht="12.75">
      <c r="A39" t="s">
        <v>49</v>
      </c>
      <c s="34" t="s">
        <v>83</v>
      </c>
      <c s="34" t="s">
        <v>1397</v>
      </c>
      <c s="35" t="s">
        <v>5</v>
      </c>
      <c s="6" t="s">
        <v>1398</v>
      </c>
      <c s="36" t="s">
        <v>76</v>
      </c>
      <c s="37">
        <v>113.1</v>
      </c>
      <c s="36">
        <v>0</v>
      </c>
      <c s="36">
        <f>ROUND(G39*H39,6)</f>
      </c>
      <c r="L39" s="38">
        <v>0</v>
      </c>
      <c s="32">
        <f>ROUND(ROUND(L39,2)*ROUND(G39,3),2)</f>
      </c>
      <c s="36" t="s">
        <v>53</v>
      </c>
      <c>
        <f>(M39*21)/100</f>
      </c>
      <c t="s">
        <v>27</v>
      </c>
    </row>
    <row r="40" spans="1:5" ht="12.75">
      <c r="A40" s="35" t="s">
        <v>54</v>
      </c>
      <c r="E40" s="39" t="s">
        <v>5</v>
      </c>
    </row>
    <row r="41" spans="1:5" ht="51">
      <c r="A41" s="35" t="s">
        <v>55</v>
      </c>
      <c r="E41" s="40" t="s">
        <v>2338</v>
      </c>
    </row>
    <row r="42" spans="1:5" ht="25.5">
      <c r="A42" t="s">
        <v>56</v>
      </c>
      <c r="E42" s="39" t="s">
        <v>1833</v>
      </c>
    </row>
    <row r="43" spans="1:13" ht="12.75">
      <c r="A43" t="s">
        <v>46</v>
      </c>
      <c r="C43" s="31" t="s">
        <v>69</v>
      </c>
      <c r="E43" s="33" t="s">
        <v>1005</v>
      </c>
      <c r="J43" s="32">
        <f>0</f>
      </c>
      <c s="32">
        <f>0</f>
      </c>
      <c s="32">
        <f>0+L44+L48+L52+L56+L60+L64</f>
      </c>
      <c s="32">
        <f>0+M44+M48+M52+M56+M60+M64</f>
      </c>
    </row>
    <row r="44" spans="1:16" ht="12.75">
      <c r="A44" t="s">
        <v>49</v>
      </c>
      <c s="34" t="s">
        <v>87</v>
      </c>
      <c s="34" t="s">
        <v>1411</v>
      </c>
      <c s="35" t="s">
        <v>5</v>
      </c>
      <c s="6" t="s">
        <v>2289</v>
      </c>
      <c s="36" t="s">
        <v>76</v>
      </c>
      <c s="37">
        <v>94.1</v>
      </c>
      <c s="36">
        <v>0</v>
      </c>
      <c s="36">
        <f>ROUND(G44*H44,6)</f>
      </c>
      <c r="L44" s="38">
        <v>0</v>
      </c>
      <c s="32">
        <f>ROUND(ROUND(L44,2)*ROUND(G44,3),2)</f>
      </c>
      <c s="36" t="s">
        <v>53</v>
      </c>
      <c>
        <f>(M44*21)/100</f>
      </c>
      <c t="s">
        <v>27</v>
      </c>
    </row>
    <row r="45" spans="1:5" ht="12.75">
      <c r="A45" s="35" t="s">
        <v>54</v>
      </c>
      <c r="E45" s="39" t="s">
        <v>5</v>
      </c>
    </row>
    <row r="46" spans="1:5" ht="51">
      <c r="A46" s="35" t="s">
        <v>55</v>
      </c>
      <c r="E46" s="40" t="s">
        <v>2336</v>
      </c>
    </row>
    <row r="47" spans="1:5" ht="102">
      <c r="A47" t="s">
        <v>56</v>
      </c>
      <c r="E47" s="39" t="s">
        <v>1415</v>
      </c>
    </row>
    <row r="48" spans="1:16" ht="12.75">
      <c r="A48" t="s">
        <v>49</v>
      </c>
      <c s="34" t="s">
        <v>91</v>
      </c>
      <c s="34" t="s">
        <v>1678</v>
      </c>
      <c s="35" t="s">
        <v>5</v>
      </c>
      <c s="6" t="s">
        <v>1679</v>
      </c>
      <c s="36" t="s">
        <v>76</v>
      </c>
      <c s="37">
        <v>94.1</v>
      </c>
      <c s="36">
        <v>0</v>
      </c>
      <c s="36">
        <f>ROUND(G48*H48,6)</f>
      </c>
      <c r="L48" s="38">
        <v>0</v>
      </c>
      <c s="32">
        <f>ROUND(ROUND(L48,2)*ROUND(G48,3),2)</f>
      </c>
      <c s="36" t="s">
        <v>53</v>
      </c>
      <c>
        <f>(M48*21)/100</f>
      </c>
      <c t="s">
        <v>27</v>
      </c>
    </row>
    <row r="49" spans="1:5" ht="12.75">
      <c r="A49" s="35" t="s">
        <v>54</v>
      </c>
      <c r="E49" s="39" t="s">
        <v>5</v>
      </c>
    </row>
    <row r="50" spans="1:5" ht="51">
      <c r="A50" s="35" t="s">
        <v>55</v>
      </c>
      <c r="E50" s="40" t="s">
        <v>2336</v>
      </c>
    </row>
    <row r="51" spans="1:5" ht="63.75">
      <c r="A51" t="s">
        <v>56</v>
      </c>
      <c r="E51" s="39" t="s">
        <v>2339</v>
      </c>
    </row>
    <row r="52" spans="1:16" ht="12.75">
      <c r="A52" t="s">
        <v>49</v>
      </c>
      <c s="34" t="s">
        <v>94</v>
      </c>
      <c s="34" t="s">
        <v>2340</v>
      </c>
      <c s="35" t="s">
        <v>5</v>
      </c>
      <c s="6" t="s">
        <v>2341</v>
      </c>
      <c s="36" t="s">
        <v>76</v>
      </c>
      <c s="37">
        <v>59.3</v>
      </c>
      <c s="36">
        <v>0</v>
      </c>
      <c s="36">
        <f>ROUND(G52*H52,6)</f>
      </c>
      <c r="L52" s="38">
        <v>0</v>
      </c>
      <c s="32">
        <f>ROUND(ROUND(L52,2)*ROUND(G52,3),2)</f>
      </c>
      <c s="36" t="s">
        <v>53</v>
      </c>
      <c>
        <f>(M52*21)/100</f>
      </c>
      <c t="s">
        <v>27</v>
      </c>
    </row>
    <row r="53" spans="1:5" ht="12.75">
      <c r="A53" s="35" t="s">
        <v>54</v>
      </c>
      <c r="E53" s="39" t="s">
        <v>5</v>
      </c>
    </row>
    <row r="54" spans="1:5" ht="51">
      <c r="A54" s="35" t="s">
        <v>55</v>
      </c>
      <c r="E54" s="40" t="s">
        <v>2342</v>
      </c>
    </row>
    <row r="55" spans="1:5" ht="38.25">
      <c r="A55" t="s">
        <v>56</v>
      </c>
      <c r="E55" s="39" t="s">
        <v>2343</v>
      </c>
    </row>
    <row r="56" spans="1:16" ht="25.5">
      <c r="A56" t="s">
        <v>49</v>
      </c>
      <c s="34" t="s">
        <v>98</v>
      </c>
      <c s="34" t="s">
        <v>2344</v>
      </c>
      <c s="35" t="s">
        <v>5</v>
      </c>
      <c s="6" t="s">
        <v>2345</v>
      </c>
      <c s="36" t="s">
        <v>76</v>
      </c>
      <c s="37">
        <v>9.3</v>
      </c>
      <c s="36">
        <v>0</v>
      </c>
      <c s="36">
        <f>ROUND(G56*H56,6)</f>
      </c>
      <c r="L56" s="38">
        <v>0</v>
      </c>
      <c s="32">
        <f>ROUND(ROUND(L56,2)*ROUND(G56,3),2)</f>
      </c>
      <c s="36" t="s">
        <v>53</v>
      </c>
      <c>
        <f>(M56*21)/100</f>
      </c>
      <c t="s">
        <v>27</v>
      </c>
    </row>
    <row r="57" spans="1:5" ht="12.75">
      <c r="A57" s="35" t="s">
        <v>54</v>
      </c>
      <c r="E57" s="39" t="s">
        <v>5</v>
      </c>
    </row>
    <row r="58" spans="1:5" ht="51">
      <c r="A58" s="35" t="s">
        <v>55</v>
      </c>
      <c r="E58" s="40" t="s">
        <v>2346</v>
      </c>
    </row>
    <row r="59" spans="1:5" ht="25.5">
      <c r="A59" t="s">
        <v>56</v>
      </c>
      <c r="E59" s="39" t="s">
        <v>2347</v>
      </c>
    </row>
    <row r="60" spans="1:16" ht="12.75">
      <c r="A60" t="s">
        <v>49</v>
      </c>
      <c s="34" t="s">
        <v>102</v>
      </c>
      <c s="34" t="s">
        <v>1518</v>
      </c>
      <c s="35" t="s">
        <v>5</v>
      </c>
      <c s="6" t="s">
        <v>1519</v>
      </c>
      <c s="36" t="s">
        <v>67</v>
      </c>
      <c s="37">
        <v>51</v>
      </c>
      <c s="36">
        <v>0</v>
      </c>
      <c s="36">
        <f>ROUND(G60*H60,6)</f>
      </c>
      <c r="L60" s="38">
        <v>0</v>
      </c>
      <c s="32">
        <f>ROUND(ROUND(L60,2)*ROUND(G60,3),2)</f>
      </c>
      <c s="36" t="s">
        <v>53</v>
      </c>
      <c>
        <f>(M60*21)/100</f>
      </c>
      <c t="s">
        <v>27</v>
      </c>
    </row>
    <row r="61" spans="1:5" ht="12.75">
      <c r="A61" s="35" t="s">
        <v>54</v>
      </c>
      <c r="E61" s="39" t="s">
        <v>5</v>
      </c>
    </row>
    <row r="62" spans="1:5" ht="51">
      <c r="A62" s="35" t="s">
        <v>55</v>
      </c>
      <c r="E62" s="40" t="s">
        <v>2348</v>
      </c>
    </row>
    <row r="63" spans="1:5" ht="51">
      <c r="A63" t="s">
        <v>56</v>
      </c>
      <c r="E63" s="39" t="s">
        <v>1935</v>
      </c>
    </row>
    <row r="64" spans="1:16" ht="12.75">
      <c r="A64" t="s">
        <v>49</v>
      </c>
      <c s="34" t="s">
        <v>106</v>
      </c>
      <c s="34" t="s">
        <v>2318</v>
      </c>
      <c s="35" t="s">
        <v>5</v>
      </c>
      <c s="6" t="s">
        <v>2319</v>
      </c>
      <c s="36" t="s">
        <v>67</v>
      </c>
      <c s="37">
        <v>48.2</v>
      </c>
      <c s="36">
        <v>0</v>
      </c>
      <c s="36">
        <f>ROUND(G64*H64,6)</f>
      </c>
      <c r="L64" s="38">
        <v>0</v>
      </c>
      <c s="32">
        <f>ROUND(ROUND(L64,2)*ROUND(G64,3),2)</f>
      </c>
      <c s="36" t="s">
        <v>53</v>
      </c>
      <c>
        <f>(M64*21)/100</f>
      </c>
      <c t="s">
        <v>27</v>
      </c>
    </row>
    <row r="65" spans="1:5" ht="12.75">
      <c r="A65" s="35" t="s">
        <v>54</v>
      </c>
      <c r="E65" s="39" t="s">
        <v>5</v>
      </c>
    </row>
    <row r="66" spans="1:5" ht="51">
      <c r="A66" s="35" t="s">
        <v>55</v>
      </c>
      <c r="E66" s="40" t="s">
        <v>2349</v>
      </c>
    </row>
    <row r="67" spans="1:5" ht="51">
      <c r="A67" t="s">
        <v>56</v>
      </c>
      <c r="E67" s="39" t="s">
        <v>1935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2235</v>
      </c>
      <c s="41">
        <f>Rekapitulace!C46</f>
      </c>
      <c s="20" t="s">
        <v>0</v>
      </c>
      <c t="s">
        <v>23</v>
      </c>
      <c t="s">
        <v>27</v>
      </c>
    </row>
    <row r="4" spans="1:16" ht="32" customHeight="1">
      <c r="A4" s="24" t="s">
        <v>20</v>
      </c>
      <c s="25" t="s">
        <v>28</v>
      </c>
      <c s="27" t="s">
        <v>2235</v>
      </c>
      <c r="E4" s="26" t="s">
        <v>2236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COUNTIFS(L8:L68,"=0",A8:A68,"P")+COUNTIFS(L8:L68,"",A8:A68,"P")+SUM(Q8:Q68)</f>
      </c>
    </row>
    <row r="8" spans="1:13" ht="12.75">
      <c r="A8" t="s">
        <v>44</v>
      </c>
      <c r="C8" s="28" t="s">
        <v>2352</v>
      </c>
      <c r="E8" s="30" t="s">
        <v>2351</v>
      </c>
      <c r="J8" s="29">
        <f>0+J9+J14+J43</f>
      </c>
      <c s="29">
        <f>0+K9+K14+K43</f>
      </c>
      <c s="29">
        <f>0+L9+L14+L43</f>
      </c>
      <c s="29">
        <f>0+M9+M14+M43</f>
      </c>
    </row>
    <row r="9" spans="1:13" ht="12.75">
      <c r="A9" t="s">
        <v>46</v>
      </c>
      <c r="C9" s="31" t="s">
        <v>965</v>
      </c>
      <c r="E9" s="33" t="s">
        <v>966</v>
      </c>
      <c r="J9" s="32">
        <f>0</f>
      </c>
      <c s="32">
        <f>0</f>
      </c>
      <c s="32">
        <f>0+L10</f>
      </c>
      <c s="32">
        <f>0+M10</f>
      </c>
    </row>
    <row r="10" spans="1:16" ht="12.75">
      <c r="A10" t="s">
        <v>49</v>
      </c>
      <c s="34" t="s">
        <v>4</v>
      </c>
      <c s="34" t="s">
        <v>967</v>
      </c>
      <c s="35" t="s">
        <v>5</v>
      </c>
      <c s="6" t="s">
        <v>968</v>
      </c>
      <c s="36" t="s">
        <v>81</v>
      </c>
      <c s="37">
        <v>1</v>
      </c>
      <c s="36">
        <v>0</v>
      </c>
      <c s="36">
        <f>ROUND(G10*H10,6)</f>
      </c>
      <c r="L10" s="38">
        <v>0</v>
      </c>
      <c s="32">
        <f>ROUND(ROUND(L10,2)*ROUND(G10,3),2)</f>
      </c>
      <c s="36" t="s">
        <v>347</v>
      </c>
      <c>
        <f>(M10*21)/100</f>
      </c>
      <c t="s">
        <v>27</v>
      </c>
    </row>
    <row r="11" spans="1:5" ht="12.75">
      <c r="A11" s="35" t="s">
        <v>54</v>
      </c>
      <c r="E11" s="39" t="s">
        <v>5</v>
      </c>
    </row>
    <row r="12" spans="1:5" ht="51">
      <c r="A12" s="35" t="s">
        <v>55</v>
      </c>
      <c r="E12" s="40" t="s">
        <v>2353</v>
      </c>
    </row>
    <row r="13" spans="1:5" ht="12.75">
      <c r="A13" t="s">
        <v>56</v>
      </c>
      <c r="E13" s="39" t="s">
        <v>2328</v>
      </c>
    </row>
    <row r="14" spans="1:13" ht="12.75">
      <c r="A14" t="s">
        <v>46</v>
      </c>
      <c r="C14" s="31" t="s">
        <v>4</v>
      </c>
      <c r="E14" s="33" t="s">
        <v>1114</v>
      </c>
      <c r="J14" s="32">
        <f>0</f>
      </c>
      <c s="32">
        <f>0</f>
      </c>
      <c s="32">
        <f>0+L15+L19+L23+L27+L31+L35+L39</f>
      </c>
      <c s="32">
        <f>0+M15+M19+M23+M27+M31+M35+M39</f>
      </c>
    </row>
    <row r="15" spans="1:16" ht="12.75">
      <c r="A15" t="s">
        <v>49</v>
      </c>
      <c s="34" t="s">
        <v>27</v>
      </c>
      <c s="34" t="s">
        <v>2258</v>
      </c>
      <c s="35" t="s">
        <v>5</v>
      </c>
      <c s="6" t="s">
        <v>2259</v>
      </c>
      <c s="36" t="s">
        <v>60</v>
      </c>
      <c s="37">
        <v>1.25</v>
      </c>
      <c s="36">
        <v>0</v>
      </c>
      <c s="36">
        <f>ROUND(G15*H15,6)</f>
      </c>
      <c r="L15" s="38">
        <v>0</v>
      </c>
      <c s="32">
        <f>ROUND(ROUND(L15,2)*ROUND(G15,3),2)</f>
      </c>
      <c s="36" t="s">
        <v>53</v>
      </c>
      <c>
        <f>(M15*21)/100</f>
      </c>
      <c t="s">
        <v>27</v>
      </c>
    </row>
    <row r="16" spans="1:5" ht="12.75">
      <c r="A16" s="35" t="s">
        <v>54</v>
      </c>
      <c r="E16" s="39" t="s">
        <v>5</v>
      </c>
    </row>
    <row r="17" spans="1:5" ht="51">
      <c r="A17" s="35" t="s">
        <v>55</v>
      </c>
      <c r="E17" s="40" t="s">
        <v>2354</v>
      </c>
    </row>
    <row r="18" spans="1:5" ht="12.75">
      <c r="A18" t="s">
        <v>56</v>
      </c>
      <c r="E18" s="39" t="s">
        <v>2330</v>
      </c>
    </row>
    <row r="19" spans="1:16" ht="12.75">
      <c r="A19" t="s">
        <v>49</v>
      </c>
      <c s="34" t="s">
        <v>26</v>
      </c>
      <c s="34" t="s">
        <v>2264</v>
      </c>
      <c s="35" t="s">
        <v>5</v>
      </c>
      <c s="6" t="s">
        <v>2265</v>
      </c>
      <c s="36" t="s">
        <v>1078</v>
      </c>
      <c s="37">
        <v>1.25</v>
      </c>
      <c s="36">
        <v>0</v>
      </c>
      <c s="36">
        <f>ROUND(G19*H19,6)</f>
      </c>
      <c r="L19" s="38">
        <v>0</v>
      </c>
      <c s="32">
        <f>ROUND(ROUND(L19,2)*ROUND(G19,3),2)</f>
      </c>
      <c s="36" t="s">
        <v>53</v>
      </c>
      <c>
        <f>(M19*21)/100</f>
      </c>
      <c t="s">
        <v>27</v>
      </c>
    </row>
    <row r="20" spans="1:5" ht="12.75">
      <c r="A20" s="35" t="s">
        <v>54</v>
      </c>
      <c r="E20" s="39" t="s">
        <v>5</v>
      </c>
    </row>
    <row r="21" spans="1:5" ht="51">
      <c r="A21" s="35" t="s">
        <v>55</v>
      </c>
      <c r="E21" s="40" t="s">
        <v>2355</v>
      </c>
    </row>
    <row r="22" spans="1:5" ht="25.5">
      <c r="A22" t="s">
        <v>56</v>
      </c>
      <c r="E22" s="39" t="s">
        <v>2332</v>
      </c>
    </row>
    <row r="23" spans="1:16" ht="12.75">
      <c r="A23" t="s">
        <v>49</v>
      </c>
      <c s="34" t="s">
        <v>64</v>
      </c>
      <c s="34" t="s">
        <v>1651</v>
      </c>
      <c s="35" t="s">
        <v>5</v>
      </c>
      <c s="6" t="s">
        <v>1652</v>
      </c>
      <c s="36" t="s">
        <v>60</v>
      </c>
      <c s="37">
        <v>1.2</v>
      </c>
      <c s="36">
        <v>0</v>
      </c>
      <c s="36">
        <f>ROUND(G23*H23,6)</f>
      </c>
      <c r="L23" s="38">
        <v>0</v>
      </c>
      <c s="32">
        <f>ROUND(ROUND(L23,2)*ROUND(G23,3),2)</f>
      </c>
      <c s="36" t="s">
        <v>53</v>
      </c>
      <c>
        <f>(M23*21)/100</f>
      </c>
      <c t="s">
        <v>27</v>
      </c>
    </row>
    <row r="24" spans="1:5" ht="12.75">
      <c r="A24" s="35" t="s">
        <v>54</v>
      </c>
      <c r="E24" s="39" t="s">
        <v>5</v>
      </c>
    </row>
    <row r="25" spans="1:5" ht="51">
      <c r="A25" s="35" t="s">
        <v>55</v>
      </c>
      <c r="E25" s="40" t="s">
        <v>2356</v>
      </c>
    </row>
    <row r="26" spans="1:5" ht="280.5">
      <c r="A26" t="s">
        <v>56</v>
      </c>
      <c r="E26" s="39" t="s">
        <v>1655</v>
      </c>
    </row>
    <row r="27" spans="1:16" ht="12.75">
      <c r="A27" t="s">
        <v>49</v>
      </c>
      <c s="34" t="s">
        <v>69</v>
      </c>
      <c s="34" t="s">
        <v>1656</v>
      </c>
      <c s="35" t="s">
        <v>5</v>
      </c>
      <c s="6" t="s">
        <v>1657</v>
      </c>
      <c s="36" t="s">
        <v>60</v>
      </c>
      <c s="37">
        <v>1.76</v>
      </c>
      <c s="36">
        <v>0</v>
      </c>
      <c s="36">
        <f>ROUND(G27*H27,6)</f>
      </c>
      <c r="L27" s="38">
        <v>0</v>
      </c>
      <c s="32">
        <f>ROUND(ROUND(L27,2)*ROUND(G27,3),2)</f>
      </c>
      <c s="36" t="s">
        <v>53</v>
      </c>
      <c>
        <f>(M27*21)/100</f>
      </c>
      <c t="s">
        <v>27</v>
      </c>
    </row>
    <row r="28" spans="1:5" ht="12.75">
      <c r="A28" s="35" t="s">
        <v>54</v>
      </c>
      <c r="E28" s="39" t="s">
        <v>5</v>
      </c>
    </row>
    <row r="29" spans="1:5" ht="51">
      <c r="A29" s="35" t="s">
        <v>55</v>
      </c>
      <c r="E29" s="40" t="s">
        <v>2357</v>
      </c>
    </row>
    <row r="30" spans="1:5" ht="242.25">
      <c r="A30" t="s">
        <v>56</v>
      </c>
      <c r="E30" s="39" t="s">
        <v>2335</v>
      </c>
    </row>
    <row r="31" spans="1:16" ht="12.75">
      <c r="A31" t="s">
        <v>49</v>
      </c>
      <c s="34" t="s">
        <v>73</v>
      </c>
      <c s="34" t="s">
        <v>1150</v>
      </c>
      <c s="35" t="s">
        <v>5</v>
      </c>
      <c s="6" t="s">
        <v>1151</v>
      </c>
      <c s="36" t="s">
        <v>76</v>
      </c>
      <c s="37">
        <v>14.9</v>
      </c>
      <c s="36">
        <v>0</v>
      </c>
      <c s="36">
        <f>ROUND(G31*H31,6)</f>
      </c>
      <c r="L31" s="38">
        <v>0</v>
      </c>
      <c s="32">
        <f>ROUND(ROUND(L31,2)*ROUND(G31,3),2)</f>
      </c>
      <c s="36" t="s">
        <v>53</v>
      </c>
      <c>
        <f>(M31*21)/100</f>
      </c>
      <c t="s">
        <v>27</v>
      </c>
    </row>
    <row r="32" spans="1:5" ht="12.75">
      <c r="A32" s="35" t="s">
        <v>54</v>
      </c>
      <c r="E32" s="39" t="s">
        <v>5</v>
      </c>
    </row>
    <row r="33" spans="1:5" ht="51">
      <c r="A33" s="35" t="s">
        <v>55</v>
      </c>
      <c r="E33" s="40" t="s">
        <v>2358</v>
      </c>
    </row>
    <row r="34" spans="1:5" ht="25.5">
      <c r="A34" t="s">
        <v>56</v>
      </c>
      <c r="E34" s="39" t="s">
        <v>77</v>
      </c>
    </row>
    <row r="35" spans="1:16" ht="12.75">
      <c r="A35" t="s">
        <v>49</v>
      </c>
      <c s="34" t="s">
        <v>78</v>
      </c>
      <c s="34" t="s">
        <v>2282</v>
      </c>
      <c s="35" t="s">
        <v>5</v>
      </c>
      <c s="6" t="s">
        <v>2337</v>
      </c>
      <c s="36" t="s">
        <v>76</v>
      </c>
      <c s="37">
        <v>12.5</v>
      </c>
      <c s="36">
        <v>0</v>
      </c>
      <c s="36">
        <f>ROUND(G35*H35,6)</f>
      </c>
      <c r="L35" s="38">
        <v>0</v>
      </c>
      <c s="32">
        <f>ROUND(ROUND(L35,2)*ROUND(G35,3),2)</f>
      </c>
      <c s="36" t="s">
        <v>53</v>
      </c>
      <c>
        <f>(M35*21)/100</f>
      </c>
      <c t="s">
        <v>27</v>
      </c>
    </row>
    <row r="36" spans="1:5" ht="12.75">
      <c r="A36" s="35" t="s">
        <v>54</v>
      </c>
      <c r="E36" s="39" t="s">
        <v>5</v>
      </c>
    </row>
    <row r="37" spans="1:5" ht="51">
      <c r="A37" s="35" t="s">
        <v>55</v>
      </c>
      <c r="E37" s="40" t="s">
        <v>2359</v>
      </c>
    </row>
    <row r="38" spans="1:5" ht="38.25">
      <c r="A38" t="s">
        <v>56</v>
      </c>
      <c r="E38" s="39" t="s">
        <v>1832</v>
      </c>
    </row>
    <row r="39" spans="1:16" ht="12.75">
      <c r="A39" t="s">
        <v>49</v>
      </c>
      <c s="34" t="s">
        <v>83</v>
      </c>
      <c s="34" t="s">
        <v>1397</v>
      </c>
      <c s="35" t="s">
        <v>5</v>
      </c>
      <c s="6" t="s">
        <v>1398</v>
      </c>
      <c s="36" t="s">
        <v>76</v>
      </c>
      <c s="37">
        <v>12.5</v>
      </c>
      <c s="36">
        <v>0</v>
      </c>
      <c s="36">
        <f>ROUND(G39*H39,6)</f>
      </c>
      <c r="L39" s="38">
        <v>0</v>
      </c>
      <c s="32">
        <f>ROUND(ROUND(L39,2)*ROUND(G39,3),2)</f>
      </c>
      <c s="36" t="s">
        <v>53</v>
      </c>
      <c>
        <f>(M39*21)/100</f>
      </c>
      <c t="s">
        <v>27</v>
      </c>
    </row>
    <row r="40" spans="1:5" ht="12.75">
      <c r="A40" s="35" t="s">
        <v>54</v>
      </c>
      <c r="E40" s="39" t="s">
        <v>5</v>
      </c>
    </row>
    <row r="41" spans="1:5" ht="51">
      <c r="A41" s="35" t="s">
        <v>55</v>
      </c>
      <c r="E41" s="40" t="s">
        <v>2359</v>
      </c>
    </row>
    <row r="42" spans="1:5" ht="25.5">
      <c r="A42" t="s">
        <v>56</v>
      </c>
      <c r="E42" s="39" t="s">
        <v>1833</v>
      </c>
    </row>
    <row r="43" spans="1:13" ht="12.75">
      <c r="A43" t="s">
        <v>46</v>
      </c>
      <c r="C43" s="31" t="s">
        <v>69</v>
      </c>
      <c r="E43" s="33" t="s">
        <v>1005</v>
      </c>
      <c r="J43" s="32">
        <f>0</f>
      </c>
      <c s="32">
        <f>0</f>
      </c>
      <c s="32">
        <f>0+L44+L48+L52+L56+L60+L64+L68</f>
      </c>
      <c s="32">
        <f>0+M44+M48+M52+M56+M60+M64+M68</f>
      </c>
    </row>
    <row r="44" spans="1:16" ht="12.75">
      <c r="A44" t="s">
        <v>49</v>
      </c>
      <c s="34" t="s">
        <v>87</v>
      </c>
      <c s="34" t="s">
        <v>1411</v>
      </c>
      <c s="35" t="s">
        <v>5</v>
      </c>
      <c s="6" t="s">
        <v>2289</v>
      </c>
      <c s="36" t="s">
        <v>76</v>
      </c>
      <c s="37">
        <v>14.9</v>
      </c>
      <c s="36">
        <v>0</v>
      </c>
      <c s="36">
        <f>ROUND(G44*H44,6)</f>
      </c>
      <c r="L44" s="38">
        <v>0</v>
      </c>
      <c s="32">
        <f>ROUND(ROUND(L44,2)*ROUND(G44,3),2)</f>
      </c>
      <c s="36" t="s">
        <v>53</v>
      </c>
      <c>
        <f>(M44*21)/100</f>
      </c>
      <c t="s">
        <v>27</v>
      </c>
    </row>
    <row r="45" spans="1:5" ht="12.75">
      <c r="A45" s="35" t="s">
        <v>54</v>
      </c>
      <c r="E45" s="39" t="s">
        <v>5</v>
      </c>
    </row>
    <row r="46" spans="1:5" ht="51">
      <c r="A46" s="35" t="s">
        <v>55</v>
      </c>
      <c r="E46" s="40" t="s">
        <v>2358</v>
      </c>
    </row>
    <row r="47" spans="1:5" ht="102">
      <c r="A47" t="s">
        <v>56</v>
      </c>
      <c r="E47" s="39" t="s">
        <v>1415</v>
      </c>
    </row>
    <row r="48" spans="1:16" ht="12.75">
      <c r="A48" t="s">
        <v>49</v>
      </c>
      <c s="34" t="s">
        <v>91</v>
      </c>
      <c s="34" t="s">
        <v>1678</v>
      </c>
      <c s="35" t="s">
        <v>5</v>
      </c>
      <c s="6" t="s">
        <v>1679</v>
      </c>
      <c s="36" t="s">
        <v>76</v>
      </c>
      <c s="37">
        <v>14.9</v>
      </c>
      <c s="36">
        <v>0</v>
      </c>
      <c s="36">
        <f>ROUND(G48*H48,6)</f>
      </c>
      <c r="L48" s="38">
        <v>0</v>
      </c>
      <c s="32">
        <f>ROUND(ROUND(L48,2)*ROUND(G48,3),2)</f>
      </c>
      <c s="36" t="s">
        <v>53</v>
      </c>
      <c>
        <f>(M48*21)/100</f>
      </c>
      <c t="s">
        <v>27</v>
      </c>
    </row>
    <row r="49" spans="1:5" ht="12.75">
      <c r="A49" s="35" t="s">
        <v>54</v>
      </c>
      <c r="E49" s="39" t="s">
        <v>5</v>
      </c>
    </row>
    <row r="50" spans="1:5" ht="51">
      <c r="A50" s="35" t="s">
        <v>55</v>
      </c>
      <c r="E50" s="40" t="s">
        <v>2358</v>
      </c>
    </row>
    <row r="51" spans="1:5" ht="63.75">
      <c r="A51" t="s">
        <v>56</v>
      </c>
      <c r="E51" s="39" t="s">
        <v>2339</v>
      </c>
    </row>
    <row r="52" spans="1:16" ht="12.75">
      <c r="A52" t="s">
        <v>49</v>
      </c>
      <c s="34" t="s">
        <v>94</v>
      </c>
      <c s="34" t="s">
        <v>2340</v>
      </c>
      <c s="35" t="s">
        <v>5</v>
      </c>
      <c s="6" t="s">
        <v>2341</v>
      </c>
      <c s="36" t="s">
        <v>76</v>
      </c>
      <c s="37">
        <v>7.2</v>
      </c>
      <c s="36">
        <v>0</v>
      </c>
      <c s="36">
        <f>ROUND(G52*H52,6)</f>
      </c>
      <c r="L52" s="38">
        <v>0</v>
      </c>
      <c s="32">
        <f>ROUND(ROUND(L52,2)*ROUND(G52,3),2)</f>
      </c>
      <c s="36" t="s">
        <v>53</v>
      </c>
      <c>
        <f>(M52*21)/100</f>
      </c>
      <c t="s">
        <v>27</v>
      </c>
    </row>
    <row r="53" spans="1:5" ht="12.75">
      <c r="A53" s="35" t="s">
        <v>54</v>
      </c>
      <c r="E53" s="39" t="s">
        <v>5</v>
      </c>
    </row>
    <row r="54" spans="1:5" ht="51">
      <c r="A54" s="35" t="s">
        <v>55</v>
      </c>
      <c r="E54" s="40" t="s">
        <v>2360</v>
      </c>
    </row>
    <row r="55" spans="1:5" ht="38.25">
      <c r="A55" t="s">
        <v>56</v>
      </c>
      <c r="E55" s="39" t="s">
        <v>2343</v>
      </c>
    </row>
    <row r="56" spans="1:16" ht="25.5">
      <c r="A56" t="s">
        <v>49</v>
      </c>
      <c s="34" t="s">
        <v>98</v>
      </c>
      <c s="34" t="s">
        <v>2344</v>
      </c>
      <c s="35" t="s">
        <v>5</v>
      </c>
      <c s="6" t="s">
        <v>2345</v>
      </c>
      <c s="36" t="s">
        <v>76</v>
      </c>
      <c s="37">
        <v>3.3</v>
      </c>
      <c s="36">
        <v>0</v>
      </c>
      <c s="36">
        <f>ROUND(G56*H56,6)</f>
      </c>
      <c r="L56" s="38">
        <v>0</v>
      </c>
      <c s="32">
        <f>ROUND(ROUND(L56,2)*ROUND(G56,3),2)</f>
      </c>
      <c s="36" t="s">
        <v>53</v>
      </c>
      <c>
        <f>(M56*21)/100</f>
      </c>
      <c t="s">
        <v>27</v>
      </c>
    </row>
    <row r="57" spans="1:5" ht="12.75">
      <c r="A57" s="35" t="s">
        <v>54</v>
      </c>
      <c r="E57" s="39" t="s">
        <v>5</v>
      </c>
    </row>
    <row r="58" spans="1:5" ht="51">
      <c r="A58" s="35" t="s">
        <v>55</v>
      </c>
      <c r="E58" s="40" t="s">
        <v>2361</v>
      </c>
    </row>
    <row r="59" spans="1:5" ht="25.5">
      <c r="A59" t="s">
        <v>56</v>
      </c>
      <c r="E59" s="39" t="s">
        <v>2347</v>
      </c>
    </row>
    <row r="60" spans="1:16" ht="12.75">
      <c r="A60" t="s">
        <v>49</v>
      </c>
      <c s="34" t="s">
        <v>102</v>
      </c>
      <c s="34" t="s">
        <v>1513</v>
      </c>
      <c s="35" t="s">
        <v>5</v>
      </c>
      <c s="6" t="s">
        <v>1514</v>
      </c>
      <c s="36" t="s">
        <v>60</v>
      </c>
      <c s="37">
        <v>0.396</v>
      </c>
      <c s="36">
        <v>0</v>
      </c>
      <c s="36">
        <f>ROUND(G60*H60,6)</f>
      </c>
      <c r="L60" s="38">
        <v>0</v>
      </c>
      <c s="32">
        <f>ROUND(ROUND(L60,2)*ROUND(G60,3),2)</f>
      </c>
      <c s="36" t="s">
        <v>53</v>
      </c>
      <c>
        <f>(M60*21)/100</f>
      </c>
      <c t="s">
        <v>27</v>
      </c>
    </row>
    <row r="61" spans="1:5" ht="12.75">
      <c r="A61" s="35" t="s">
        <v>54</v>
      </c>
      <c r="E61" s="39" t="s">
        <v>5</v>
      </c>
    </row>
    <row r="62" spans="1:5" ht="51">
      <c r="A62" s="35" t="s">
        <v>55</v>
      </c>
      <c r="E62" s="40" t="s">
        <v>2362</v>
      </c>
    </row>
    <row r="63" spans="1:5" ht="51">
      <c r="A63" t="s">
        <v>56</v>
      </c>
      <c r="E63" s="39" t="s">
        <v>2363</v>
      </c>
    </row>
    <row r="64" spans="1:16" ht="12.75">
      <c r="A64" t="s">
        <v>49</v>
      </c>
      <c s="34" t="s">
        <v>106</v>
      </c>
      <c s="34" t="s">
        <v>1518</v>
      </c>
      <c s="35" t="s">
        <v>5</v>
      </c>
      <c s="6" t="s">
        <v>1519</v>
      </c>
      <c s="36" t="s">
        <v>67</v>
      </c>
      <c s="37">
        <v>8.8</v>
      </c>
      <c s="36">
        <v>0</v>
      </c>
      <c s="36">
        <f>ROUND(G64*H64,6)</f>
      </c>
      <c r="L64" s="38">
        <v>0</v>
      </c>
      <c s="32">
        <f>ROUND(ROUND(L64,2)*ROUND(G64,3),2)</f>
      </c>
      <c s="36" t="s">
        <v>53</v>
      </c>
      <c>
        <f>(M64*21)/100</f>
      </c>
      <c t="s">
        <v>27</v>
      </c>
    </row>
    <row r="65" spans="1:5" ht="12.75">
      <c r="A65" s="35" t="s">
        <v>54</v>
      </c>
      <c r="E65" s="39" t="s">
        <v>5</v>
      </c>
    </row>
    <row r="66" spans="1:5" ht="51">
      <c r="A66" s="35" t="s">
        <v>55</v>
      </c>
      <c r="E66" s="40" t="s">
        <v>2364</v>
      </c>
    </row>
    <row r="67" spans="1:5" ht="51">
      <c r="A67" t="s">
        <v>56</v>
      </c>
      <c r="E67" s="39" t="s">
        <v>1935</v>
      </c>
    </row>
    <row r="68" spans="1:16" ht="12.75">
      <c r="A68" t="s">
        <v>49</v>
      </c>
      <c s="34" t="s">
        <v>110</v>
      </c>
      <c s="34" t="s">
        <v>2318</v>
      </c>
      <c s="35" t="s">
        <v>5</v>
      </c>
      <c s="6" t="s">
        <v>2319</v>
      </c>
      <c s="36" t="s">
        <v>67</v>
      </c>
      <c s="37">
        <v>7.3</v>
      </c>
      <c s="36">
        <v>0</v>
      </c>
      <c s="36">
        <f>ROUND(G68*H68,6)</f>
      </c>
      <c r="L68" s="38">
        <v>0</v>
      </c>
      <c s="32">
        <f>ROUND(ROUND(L68,2)*ROUND(G68,3),2)</f>
      </c>
      <c s="36" t="s">
        <v>53</v>
      </c>
      <c>
        <f>(M68*21)/100</f>
      </c>
      <c t="s">
        <v>27</v>
      </c>
    </row>
    <row r="69" spans="1:5" ht="12.75">
      <c r="A69" s="35" t="s">
        <v>54</v>
      </c>
      <c r="E69" s="39" t="s">
        <v>5</v>
      </c>
    </row>
    <row r="70" spans="1:5" ht="51">
      <c r="A70" s="35" t="s">
        <v>55</v>
      </c>
      <c r="E70" s="40" t="s">
        <v>2365</v>
      </c>
    </row>
    <row r="71" spans="1:5" ht="51">
      <c r="A71" t="s">
        <v>56</v>
      </c>
      <c r="E71" s="39" t="s">
        <v>1935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2235</v>
      </c>
      <c s="41">
        <f>Rekapitulace!C46</f>
      </c>
      <c s="20" t="s">
        <v>0</v>
      </c>
      <c t="s">
        <v>23</v>
      </c>
      <c t="s">
        <v>27</v>
      </c>
    </row>
    <row r="4" spans="1:16" ht="32" customHeight="1">
      <c r="A4" s="24" t="s">
        <v>20</v>
      </c>
      <c s="25" t="s">
        <v>28</v>
      </c>
      <c s="27" t="s">
        <v>2235</v>
      </c>
      <c r="E4" s="26" t="s">
        <v>2236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2368</v>
      </c>
      <c r="E8" s="30" t="s">
        <v>2367</v>
      </c>
      <c r="J8" s="29">
        <f>0+J9+J54+J75+J96</f>
      </c>
      <c s="29">
        <f>0+K9+K54+K75+K96</f>
      </c>
      <c s="29">
        <f>0+L9+L54+L75+L96</f>
      </c>
      <c s="29">
        <f>0+M9+M54+M75+M96</f>
      </c>
    </row>
    <row r="9" spans="1:13" ht="12.75">
      <c r="A9" t="s">
        <v>46</v>
      </c>
      <c r="C9" s="31" t="s">
        <v>4</v>
      </c>
      <c r="E9" s="33" t="s">
        <v>2369</v>
      </c>
      <c r="J9" s="32">
        <f>0</f>
      </c>
      <c s="32">
        <f>0</f>
      </c>
      <c s="32">
        <f>0+L10+L14+L18+L22+L26+L30+L34+L38+L42+L46+L50</f>
      </c>
      <c s="32">
        <f>0+M10+M14+M18+M22+M26+M30+M34+M38+M42+M46+M50</f>
      </c>
    </row>
    <row r="10" spans="1:16" ht="12.75">
      <c r="A10" t="s">
        <v>49</v>
      </c>
      <c s="34" t="s">
        <v>4</v>
      </c>
      <c s="34" t="s">
        <v>401</v>
      </c>
      <c s="35" t="s">
        <v>5</v>
      </c>
      <c s="6" t="s">
        <v>402</v>
      </c>
      <c s="36" t="s">
        <v>60</v>
      </c>
      <c s="37">
        <v>4</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18.75">
      <c r="A13" t="s">
        <v>56</v>
      </c>
      <c r="E13" s="39" t="s">
        <v>61</v>
      </c>
    </row>
    <row r="14" spans="1:16" ht="12.75">
      <c r="A14" t="s">
        <v>49</v>
      </c>
      <c s="34" t="s">
        <v>27</v>
      </c>
      <c s="34" t="s">
        <v>407</v>
      </c>
      <c s="35" t="s">
        <v>5</v>
      </c>
      <c s="6" t="s">
        <v>408</v>
      </c>
      <c s="36" t="s">
        <v>60</v>
      </c>
      <c s="37">
        <v>20</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318.75">
      <c r="A17" t="s">
        <v>56</v>
      </c>
      <c r="E17" s="39" t="s">
        <v>61</v>
      </c>
    </row>
    <row r="18" spans="1:16" ht="12.75">
      <c r="A18" t="s">
        <v>49</v>
      </c>
      <c s="34" t="s">
        <v>26</v>
      </c>
      <c s="34" t="s">
        <v>65</v>
      </c>
      <c s="35" t="s">
        <v>5</v>
      </c>
      <c s="6" t="s">
        <v>66</v>
      </c>
      <c s="36" t="s">
        <v>67</v>
      </c>
      <c s="37">
        <v>35</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25.5">
      <c r="A21" t="s">
        <v>56</v>
      </c>
      <c r="E21" s="39" t="s">
        <v>68</v>
      </c>
    </row>
    <row r="22" spans="1:16" ht="12.75">
      <c r="A22" t="s">
        <v>49</v>
      </c>
      <c s="34" t="s">
        <v>64</v>
      </c>
      <c s="34" t="s">
        <v>70</v>
      </c>
      <c s="35" t="s">
        <v>5</v>
      </c>
      <c s="6" t="s">
        <v>71</v>
      </c>
      <c s="36" t="s">
        <v>60</v>
      </c>
      <c s="37">
        <v>22</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229.5">
      <c r="A25" t="s">
        <v>56</v>
      </c>
      <c r="E25" s="39" t="s">
        <v>72</v>
      </c>
    </row>
    <row r="26" spans="1:16" ht="12.75">
      <c r="A26" t="s">
        <v>49</v>
      </c>
      <c s="34" t="s">
        <v>69</v>
      </c>
      <c s="34" t="s">
        <v>2370</v>
      </c>
      <c s="35" t="s">
        <v>5</v>
      </c>
      <c s="6" t="s">
        <v>2371</v>
      </c>
      <c s="36" t="s">
        <v>76</v>
      </c>
      <c s="37">
        <v>35</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56</v>
      </c>
      <c r="E29" s="39" t="s">
        <v>2372</v>
      </c>
    </row>
    <row r="30" spans="1:16" ht="12.75">
      <c r="A30" t="s">
        <v>49</v>
      </c>
      <c s="34" t="s">
        <v>73</v>
      </c>
      <c s="34" t="s">
        <v>2373</v>
      </c>
      <c s="35" t="s">
        <v>5</v>
      </c>
      <c s="6" t="s">
        <v>2374</v>
      </c>
      <c s="36" t="s">
        <v>60</v>
      </c>
      <c s="37">
        <v>2</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409.5">
      <c r="A33" t="s">
        <v>56</v>
      </c>
      <c r="E33" s="39" t="s">
        <v>2375</v>
      </c>
    </row>
    <row r="34" spans="1:16" ht="12.75">
      <c r="A34" t="s">
        <v>49</v>
      </c>
      <c s="34" t="s">
        <v>78</v>
      </c>
      <c s="34" t="s">
        <v>88</v>
      </c>
      <c s="35" t="s">
        <v>5</v>
      </c>
      <c s="6" t="s">
        <v>89</v>
      </c>
      <c s="36" t="s">
        <v>67</v>
      </c>
      <c s="37">
        <v>70</v>
      </c>
      <c s="36">
        <v>0</v>
      </c>
      <c s="36">
        <f>ROUND(G34*H34,6)</f>
      </c>
      <c r="L34" s="38">
        <v>0</v>
      </c>
      <c s="32">
        <f>ROUND(ROUND(L34,2)*ROUND(G34,3),2)</f>
      </c>
      <c s="36" t="s">
        <v>53</v>
      </c>
      <c>
        <f>(M34*21)/100</f>
      </c>
      <c t="s">
        <v>27</v>
      </c>
    </row>
    <row r="35" spans="1:5" ht="12.75">
      <c r="A35" s="35" t="s">
        <v>54</v>
      </c>
      <c r="E35" s="39" t="s">
        <v>5</v>
      </c>
    </row>
    <row r="36" spans="1:5" ht="25.5">
      <c r="A36" s="35" t="s">
        <v>55</v>
      </c>
      <c r="E36" s="40" t="s">
        <v>2376</v>
      </c>
    </row>
    <row r="37" spans="1:5" ht="114.75">
      <c r="A37" t="s">
        <v>56</v>
      </c>
      <c r="E37" s="39" t="s">
        <v>90</v>
      </c>
    </row>
    <row r="38" spans="1:16" ht="12.75">
      <c r="A38" t="s">
        <v>49</v>
      </c>
      <c s="34" t="s">
        <v>83</v>
      </c>
      <c s="34" t="s">
        <v>95</v>
      </c>
      <c s="35" t="s">
        <v>5</v>
      </c>
      <c s="6" t="s">
        <v>96</v>
      </c>
      <c s="36" t="s">
        <v>67</v>
      </c>
      <c s="37">
        <v>30</v>
      </c>
      <c s="36">
        <v>0</v>
      </c>
      <c s="36">
        <f>ROUND(G38*H38,6)</f>
      </c>
      <c r="L38" s="38">
        <v>0</v>
      </c>
      <c s="32">
        <f>ROUND(ROUND(L38,2)*ROUND(G38,3),2)</f>
      </c>
      <c s="36" t="s">
        <v>53</v>
      </c>
      <c>
        <f>(M38*21)/100</f>
      </c>
      <c t="s">
        <v>27</v>
      </c>
    </row>
    <row r="39" spans="1:5" ht="12.75">
      <c r="A39" s="35" t="s">
        <v>54</v>
      </c>
      <c r="E39" s="39" t="s">
        <v>5</v>
      </c>
    </row>
    <row r="40" spans="1:5" ht="25.5">
      <c r="A40" s="35" t="s">
        <v>55</v>
      </c>
      <c r="E40" s="40" t="s">
        <v>2377</v>
      </c>
    </row>
    <row r="41" spans="1:5" ht="102">
      <c r="A41" t="s">
        <v>56</v>
      </c>
      <c r="E41" s="39" t="s">
        <v>97</v>
      </c>
    </row>
    <row r="42" spans="1:16" ht="12.75">
      <c r="A42" t="s">
        <v>49</v>
      </c>
      <c s="34" t="s">
        <v>87</v>
      </c>
      <c s="34" t="s">
        <v>99</v>
      </c>
      <c s="35" t="s">
        <v>5</v>
      </c>
      <c s="6" t="s">
        <v>100</v>
      </c>
      <c s="36" t="s">
        <v>67</v>
      </c>
      <c s="37">
        <v>70</v>
      </c>
      <c s="36">
        <v>0</v>
      </c>
      <c s="36">
        <f>ROUND(G42*H42,6)</f>
      </c>
      <c r="L42" s="38">
        <v>0</v>
      </c>
      <c s="32">
        <f>ROUND(ROUND(L42,2)*ROUND(G42,3),2)</f>
      </c>
      <c s="36" t="s">
        <v>53</v>
      </c>
      <c>
        <f>(M42*21)/100</f>
      </c>
      <c t="s">
        <v>27</v>
      </c>
    </row>
    <row r="43" spans="1:5" ht="12.75">
      <c r="A43" s="35" t="s">
        <v>54</v>
      </c>
      <c r="E43" s="39" t="s">
        <v>5</v>
      </c>
    </row>
    <row r="44" spans="1:5" ht="25.5">
      <c r="A44" s="35" t="s">
        <v>55</v>
      </c>
      <c r="E44" s="40" t="s">
        <v>2376</v>
      </c>
    </row>
    <row r="45" spans="1:5" ht="140.25">
      <c r="A45" t="s">
        <v>56</v>
      </c>
      <c r="E45" s="39" t="s">
        <v>101</v>
      </c>
    </row>
    <row r="46" spans="1:16" ht="25.5">
      <c r="A46" t="s">
        <v>49</v>
      </c>
      <c s="34" t="s">
        <v>91</v>
      </c>
      <c s="34" t="s">
        <v>2378</v>
      </c>
      <c s="35" t="s">
        <v>5</v>
      </c>
      <c s="6" t="s">
        <v>2379</v>
      </c>
      <c s="36" t="s">
        <v>67</v>
      </c>
      <c s="37">
        <v>70</v>
      </c>
      <c s="36">
        <v>0</v>
      </c>
      <c s="36">
        <f>ROUND(G46*H46,6)</f>
      </c>
      <c r="L46" s="38">
        <v>0</v>
      </c>
      <c s="32">
        <f>ROUND(ROUND(L46,2)*ROUND(G46,3),2)</f>
      </c>
      <c s="36" t="s">
        <v>53</v>
      </c>
      <c>
        <f>(M46*21)/100</f>
      </c>
      <c t="s">
        <v>27</v>
      </c>
    </row>
    <row r="47" spans="1:5" ht="12.75">
      <c r="A47" s="35" t="s">
        <v>54</v>
      </c>
      <c r="E47" s="39" t="s">
        <v>5</v>
      </c>
    </row>
    <row r="48" spans="1:5" ht="25.5">
      <c r="A48" s="35" t="s">
        <v>55</v>
      </c>
      <c r="E48" s="40" t="s">
        <v>2376</v>
      </c>
    </row>
    <row r="49" spans="1:5" ht="140.25">
      <c r="A49" t="s">
        <v>56</v>
      </c>
      <c r="E49" s="39" t="s">
        <v>2380</v>
      </c>
    </row>
    <row r="50" spans="1:16" ht="12.75">
      <c r="A50" t="s">
        <v>49</v>
      </c>
      <c s="34" t="s">
        <v>94</v>
      </c>
      <c s="34" t="s">
        <v>2381</v>
      </c>
      <c s="35" t="s">
        <v>5</v>
      </c>
      <c s="6" t="s">
        <v>2382</v>
      </c>
      <c s="36" t="s">
        <v>52</v>
      </c>
      <c s="37">
        <v>1</v>
      </c>
      <c s="36">
        <v>0</v>
      </c>
      <c s="36">
        <f>ROUND(G50*H50,6)</f>
      </c>
      <c r="L50" s="38">
        <v>0</v>
      </c>
      <c s="32">
        <f>ROUND(ROUND(L50,2)*ROUND(G50,3),2)</f>
      </c>
      <c s="36" t="s">
        <v>347</v>
      </c>
      <c>
        <f>(M50*21)/100</f>
      </c>
      <c t="s">
        <v>27</v>
      </c>
    </row>
    <row r="51" spans="1:5" ht="12.75">
      <c r="A51" s="35" t="s">
        <v>54</v>
      </c>
      <c r="E51" s="39" t="s">
        <v>5</v>
      </c>
    </row>
    <row r="52" spans="1:5" ht="12.75">
      <c r="A52" s="35" t="s">
        <v>55</v>
      </c>
      <c r="E52" s="40" t="s">
        <v>5</v>
      </c>
    </row>
    <row r="53" spans="1:5" ht="12.75">
      <c r="A53" t="s">
        <v>56</v>
      </c>
      <c r="E53" s="39" t="s">
        <v>57</v>
      </c>
    </row>
    <row r="54" spans="1:13" ht="12.75">
      <c r="A54" t="s">
        <v>46</v>
      </c>
      <c r="C54" s="31" t="s">
        <v>27</v>
      </c>
      <c r="E54" s="33" t="s">
        <v>2383</v>
      </c>
      <c r="J54" s="32">
        <f>0</f>
      </c>
      <c s="32">
        <f>0</f>
      </c>
      <c s="32">
        <f>0+L55+L59+L63+L67+L71</f>
      </c>
      <c s="32">
        <f>0+M55+M59+M63+M67+M71</f>
      </c>
    </row>
    <row r="55" spans="1:16" ht="12.75">
      <c r="A55" t="s">
        <v>49</v>
      </c>
      <c s="34" t="s">
        <v>98</v>
      </c>
      <c s="34" t="s">
        <v>2384</v>
      </c>
      <c s="35" t="s">
        <v>5</v>
      </c>
      <c s="6" t="s">
        <v>2385</v>
      </c>
      <c s="36" t="s">
        <v>67</v>
      </c>
      <c s="37">
        <v>40</v>
      </c>
      <c s="36">
        <v>0</v>
      </c>
      <c s="36">
        <f>ROUND(G55*H55,6)</f>
      </c>
      <c r="L55" s="38">
        <v>0</v>
      </c>
      <c s="32">
        <f>ROUND(ROUND(L55,2)*ROUND(G55,3),2)</f>
      </c>
      <c s="36" t="s">
        <v>53</v>
      </c>
      <c>
        <f>(M55*21)/100</f>
      </c>
      <c t="s">
        <v>27</v>
      </c>
    </row>
    <row r="56" spans="1:5" ht="12.75">
      <c r="A56" s="35" t="s">
        <v>54</v>
      </c>
      <c r="E56" s="39" t="s">
        <v>5</v>
      </c>
    </row>
    <row r="57" spans="1:5" ht="25.5">
      <c r="A57" s="35" t="s">
        <v>55</v>
      </c>
      <c r="E57" s="40" t="s">
        <v>2386</v>
      </c>
    </row>
    <row r="58" spans="1:5" ht="127.5">
      <c r="A58" t="s">
        <v>56</v>
      </c>
      <c r="E58" s="39" t="s">
        <v>2387</v>
      </c>
    </row>
    <row r="59" spans="1:16" ht="12.75">
      <c r="A59" t="s">
        <v>49</v>
      </c>
      <c s="34" t="s">
        <v>102</v>
      </c>
      <c s="34" t="s">
        <v>2388</v>
      </c>
      <c s="35" t="s">
        <v>5</v>
      </c>
      <c s="6" t="s">
        <v>2389</v>
      </c>
      <c s="36" t="s">
        <v>67</v>
      </c>
      <c s="37">
        <v>120</v>
      </c>
      <c s="36">
        <v>0</v>
      </c>
      <c s="36">
        <f>ROUND(G59*H59,6)</f>
      </c>
      <c r="L59" s="38">
        <v>0</v>
      </c>
      <c s="32">
        <f>ROUND(ROUND(L59,2)*ROUND(G59,3),2)</f>
      </c>
      <c s="36" t="s">
        <v>53</v>
      </c>
      <c>
        <f>(M59*21)/100</f>
      </c>
      <c t="s">
        <v>27</v>
      </c>
    </row>
    <row r="60" spans="1:5" ht="12.75">
      <c r="A60" s="35" t="s">
        <v>54</v>
      </c>
      <c r="E60" s="39" t="s">
        <v>5</v>
      </c>
    </row>
    <row r="61" spans="1:5" ht="25.5">
      <c r="A61" s="35" t="s">
        <v>55</v>
      </c>
      <c r="E61" s="40" t="s">
        <v>2390</v>
      </c>
    </row>
    <row r="62" spans="1:5" ht="89.25">
      <c r="A62" t="s">
        <v>56</v>
      </c>
      <c r="E62" s="39" t="s">
        <v>117</v>
      </c>
    </row>
    <row r="63" spans="1:16" ht="25.5">
      <c r="A63" t="s">
        <v>49</v>
      </c>
      <c s="34" t="s">
        <v>106</v>
      </c>
      <c s="34" t="s">
        <v>2391</v>
      </c>
      <c s="35" t="s">
        <v>5</v>
      </c>
      <c s="6" t="s">
        <v>2392</v>
      </c>
      <c s="36" t="s">
        <v>81</v>
      </c>
      <c s="37">
        <v>12</v>
      </c>
      <c s="36">
        <v>0</v>
      </c>
      <c s="36">
        <f>ROUND(G63*H63,6)</f>
      </c>
      <c r="L63" s="38">
        <v>0</v>
      </c>
      <c s="32">
        <f>ROUND(ROUND(L63,2)*ROUND(G63,3),2)</f>
      </c>
      <c s="36" t="s">
        <v>53</v>
      </c>
      <c>
        <f>(M63*21)/100</f>
      </c>
      <c t="s">
        <v>27</v>
      </c>
    </row>
    <row r="64" spans="1:5" ht="12.75">
      <c r="A64" s="35" t="s">
        <v>54</v>
      </c>
      <c r="E64" s="39" t="s">
        <v>5</v>
      </c>
    </row>
    <row r="65" spans="1:5" ht="25.5">
      <c r="A65" s="35" t="s">
        <v>55</v>
      </c>
      <c r="E65" s="40" t="s">
        <v>2393</v>
      </c>
    </row>
    <row r="66" spans="1:5" ht="102">
      <c r="A66" t="s">
        <v>56</v>
      </c>
      <c r="E66" s="39" t="s">
        <v>130</v>
      </c>
    </row>
    <row r="67" spans="1:16" ht="12.75">
      <c r="A67" t="s">
        <v>49</v>
      </c>
      <c s="34" t="s">
        <v>110</v>
      </c>
      <c s="34" t="s">
        <v>2394</v>
      </c>
      <c s="35" t="s">
        <v>5</v>
      </c>
      <c s="6" t="s">
        <v>2395</v>
      </c>
      <c s="36" t="s">
        <v>81</v>
      </c>
      <c s="37">
        <v>4</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114.75">
      <c r="A70" t="s">
        <v>56</v>
      </c>
      <c r="E70" s="39" t="s">
        <v>2396</v>
      </c>
    </row>
    <row r="71" spans="1:16" ht="25.5">
      <c r="A71" t="s">
        <v>49</v>
      </c>
      <c s="34" t="s">
        <v>114</v>
      </c>
      <c s="34" t="s">
        <v>2397</v>
      </c>
      <c s="35" t="s">
        <v>5</v>
      </c>
      <c s="6" t="s">
        <v>2398</v>
      </c>
      <c s="36" t="s">
        <v>81</v>
      </c>
      <c s="37">
        <v>4</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89.25">
      <c r="A74" t="s">
        <v>56</v>
      </c>
      <c r="E74" s="39" t="s">
        <v>2399</v>
      </c>
    </row>
    <row r="75" spans="1:13" ht="12.75">
      <c r="A75" t="s">
        <v>46</v>
      </c>
      <c r="C75" s="31" t="s">
        <v>26</v>
      </c>
      <c r="E75" s="33" t="s">
        <v>2400</v>
      </c>
      <c r="J75" s="32">
        <f>0</f>
      </c>
      <c s="32">
        <f>0</f>
      </c>
      <c s="32">
        <f>0+L76+L80+L84+L88+L92</f>
      </c>
      <c s="32">
        <f>0+M76+M80+M84+M88+M92</f>
      </c>
    </row>
    <row r="76" spans="1:16" ht="25.5">
      <c r="A76" t="s">
        <v>49</v>
      </c>
      <c s="34" t="s">
        <v>118</v>
      </c>
      <c s="34" t="s">
        <v>2401</v>
      </c>
      <c s="35" t="s">
        <v>5</v>
      </c>
      <c s="6" t="s">
        <v>2402</v>
      </c>
      <c s="36" t="s">
        <v>81</v>
      </c>
      <c s="37">
        <v>1</v>
      </c>
      <c s="36">
        <v>0</v>
      </c>
      <c s="36">
        <f>ROUND(G76*H76,6)</f>
      </c>
      <c r="L76" s="38">
        <v>0</v>
      </c>
      <c s="32">
        <f>ROUND(ROUND(L76,2)*ROUND(G76,3),2)</f>
      </c>
      <c s="36" t="s">
        <v>53</v>
      </c>
      <c>
        <f>(M76*21)/100</f>
      </c>
      <c t="s">
        <v>27</v>
      </c>
    </row>
    <row r="77" spans="1:5" ht="12.75">
      <c r="A77" s="35" t="s">
        <v>54</v>
      </c>
      <c r="E77" s="39" t="s">
        <v>5</v>
      </c>
    </row>
    <row r="78" spans="1:5" ht="12.75">
      <c r="A78" s="35" t="s">
        <v>55</v>
      </c>
      <c r="E78" s="40" t="s">
        <v>5</v>
      </c>
    </row>
    <row r="79" spans="1:5" ht="114.75">
      <c r="A79" t="s">
        <v>56</v>
      </c>
      <c r="E79" s="39" t="s">
        <v>2403</v>
      </c>
    </row>
    <row r="80" spans="1:16" ht="25.5">
      <c r="A80" t="s">
        <v>49</v>
      </c>
      <c s="34" t="s">
        <v>121</v>
      </c>
      <c s="34" t="s">
        <v>476</v>
      </c>
      <c s="35" t="s">
        <v>5</v>
      </c>
      <c s="6" t="s">
        <v>477</v>
      </c>
      <c s="36" t="s">
        <v>81</v>
      </c>
      <c s="37">
        <v>1</v>
      </c>
      <c s="36">
        <v>0</v>
      </c>
      <c s="36">
        <f>ROUND(G80*H80,6)</f>
      </c>
      <c r="L80" s="38">
        <v>0</v>
      </c>
      <c s="32">
        <f>ROUND(ROUND(L80,2)*ROUND(G80,3),2)</f>
      </c>
      <c s="36" t="s">
        <v>53</v>
      </c>
      <c>
        <f>(M80*21)/100</f>
      </c>
      <c t="s">
        <v>27</v>
      </c>
    </row>
    <row r="81" spans="1:5" ht="12.75">
      <c r="A81" s="35" t="s">
        <v>54</v>
      </c>
      <c r="E81" s="39" t="s">
        <v>5</v>
      </c>
    </row>
    <row r="82" spans="1:5" ht="25.5">
      <c r="A82" s="35" t="s">
        <v>55</v>
      </c>
      <c r="E82" s="40" t="s">
        <v>2404</v>
      </c>
    </row>
    <row r="83" spans="1:5" ht="89.25">
      <c r="A83" t="s">
        <v>56</v>
      </c>
      <c r="E83" s="39" t="s">
        <v>2405</v>
      </c>
    </row>
    <row r="84" spans="1:16" ht="12.75">
      <c r="A84" t="s">
        <v>49</v>
      </c>
      <c s="34" t="s">
        <v>124</v>
      </c>
      <c s="34" t="s">
        <v>2406</v>
      </c>
      <c s="35" t="s">
        <v>5</v>
      </c>
      <c s="6" t="s">
        <v>2407</v>
      </c>
      <c s="36" t="s">
        <v>81</v>
      </c>
      <c s="37">
        <v>1</v>
      </c>
      <c s="36">
        <v>0</v>
      </c>
      <c s="36">
        <f>ROUND(G84*H84,6)</f>
      </c>
      <c r="L84" s="38">
        <v>0</v>
      </c>
      <c s="32">
        <f>ROUND(ROUND(L84,2)*ROUND(G84,3),2)</f>
      </c>
      <c s="36" t="s">
        <v>53</v>
      </c>
      <c>
        <f>(M84*21)/100</f>
      </c>
      <c t="s">
        <v>27</v>
      </c>
    </row>
    <row r="85" spans="1:5" ht="12.75">
      <c r="A85" s="35" t="s">
        <v>54</v>
      </c>
      <c r="E85" s="39" t="s">
        <v>5</v>
      </c>
    </row>
    <row r="86" spans="1:5" ht="12.75">
      <c r="A86" s="35" t="s">
        <v>55</v>
      </c>
      <c r="E86" s="40" t="s">
        <v>5</v>
      </c>
    </row>
    <row r="87" spans="1:5" ht="76.5">
      <c r="A87" t="s">
        <v>56</v>
      </c>
      <c r="E87" s="39" t="s">
        <v>2408</v>
      </c>
    </row>
    <row r="88" spans="1:16" ht="12.75">
      <c r="A88" t="s">
        <v>49</v>
      </c>
      <c s="34" t="s">
        <v>127</v>
      </c>
      <c s="34" t="s">
        <v>725</v>
      </c>
      <c s="35" t="s">
        <v>5</v>
      </c>
      <c s="6" t="s">
        <v>726</v>
      </c>
      <c s="36" t="s">
        <v>312</v>
      </c>
      <c s="37">
        <v>24</v>
      </c>
      <c s="36">
        <v>0</v>
      </c>
      <c s="36">
        <f>ROUND(G88*H88,6)</f>
      </c>
      <c r="L88" s="38">
        <v>0</v>
      </c>
      <c s="32">
        <f>ROUND(ROUND(L88,2)*ROUND(G88,3),2)</f>
      </c>
      <c s="36" t="s">
        <v>53</v>
      </c>
      <c>
        <f>(M88*21)/100</f>
      </c>
      <c t="s">
        <v>27</v>
      </c>
    </row>
    <row r="89" spans="1:5" ht="12.75">
      <c r="A89" s="35" t="s">
        <v>54</v>
      </c>
      <c r="E89" s="39" t="s">
        <v>5</v>
      </c>
    </row>
    <row r="90" spans="1:5" ht="12.75">
      <c r="A90" s="35" t="s">
        <v>55</v>
      </c>
      <c r="E90" s="40" t="s">
        <v>5</v>
      </c>
    </row>
    <row r="91" spans="1:5" ht="89.25">
      <c r="A91" t="s">
        <v>56</v>
      </c>
      <c r="E91" s="39" t="s">
        <v>2409</v>
      </c>
    </row>
    <row r="92" spans="1:16" ht="12.75">
      <c r="A92" t="s">
        <v>49</v>
      </c>
      <c s="34" t="s">
        <v>131</v>
      </c>
      <c s="34" t="s">
        <v>479</v>
      </c>
      <c s="35" t="s">
        <v>5</v>
      </c>
      <c s="6" t="s">
        <v>480</v>
      </c>
      <c s="36" t="s">
        <v>312</v>
      </c>
      <c s="37">
        <v>16</v>
      </c>
      <c s="36">
        <v>0</v>
      </c>
      <c s="36">
        <f>ROUND(G92*H92,6)</f>
      </c>
      <c r="L92" s="38">
        <v>0</v>
      </c>
      <c s="32">
        <f>ROUND(ROUND(L92,2)*ROUND(G92,3),2)</f>
      </c>
      <c s="36" t="s">
        <v>53</v>
      </c>
      <c>
        <f>(M92*21)/100</f>
      </c>
      <c t="s">
        <v>27</v>
      </c>
    </row>
    <row r="93" spans="1:5" ht="12.75">
      <c r="A93" s="35" t="s">
        <v>54</v>
      </c>
      <c r="E93" s="39" t="s">
        <v>5</v>
      </c>
    </row>
    <row r="94" spans="1:5" ht="12.75">
      <c r="A94" s="35" t="s">
        <v>55</v>
      </c>
      <c r="E94" s="40" t="s">
        <v>5</v>
      </c>
    </row>
    <row r="95" spans="1:5" ht="89.25">
      <c r="A95" t="s">
        <v>56</v>
      </c>
      <c r="E95" s="39" t="s">
        <v>2410</v>
      </c>
    </row>
    <row r="96" spans="1:13" ht="12.75">
      <c r="A96" t="s">
        <v>46</v>
      </c>
      <c r="C96" s="31" t="s">
        <v>64</v>
      </c>
      <c r="E96" s="33" t="s">
        <v>2411</v>
      </c>
      <c r="J96" s="32">
        <f>0</f>
      </c>
      <c s="32">
        <f>0</f>
      </c>
      <c s="32">
        <f>0+L97</f>
      </c>
      <c s="32">
        <f>0+M97</f>
      </c>
    </row>
    <row r="97" spans="1:16" ht="38.25">
      <c r="A97" t="s">
        <v>49</v>
      </c>
      <c s="34" t="s">
        <v>134</v>
      </c>
      <c s="34" t="s">
        <v>343</v>
      </c>
      <c s="35" t="s">
        <v>344</v>
      </c>
      <c s="6" t="s">
        <v>345</v>
      </c>
      <c s="36" t="s">
        <v>346</v>
      </c>
      <c s="37">
        <v>2</v>
      </c>
      <c s="36">
        <v>0</v>
      </c>
      <c s="36">
        <f>ROUND(G97*H97,6)</f>
      </c>
      <c r="L97" s="38">
        <v>0</v>
      </c>
      <c s="32">
        <f>ROUND(ROUND(L97,2)*ROUND(G97,3),2)</f>
      </c>
      <c s="36" t="s">
        <v>347</v>
      </c>
      <c>
        <f>(M97*21)/100</f>
      </c>
      <c t="s">
        <v>27</v>
      </c>
    </row>
    <row r="98" spans="1:5" ht="25.5">
      <c r="A98" s="35" t="s">
        <v>54</v>
      </c>
      <c r="E98" s="39" t="s">
        <v>348</v>
      </c>
    </row>
    <row r="99" spans="1:5" ht="12.75">
      <c r="A99" s="35" t="s">
        <v>55</v>
      </c>
      <c r="E99" s="40" t="s">
        <v>5</v>
      </c>
    </row>
    <row r="100" spans="1:5" ht="140.25">
      <c r="A100" t="s">
        <v>56</v>
      </c>
      <c r="E100"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2412</v>
      </c>
      <c s="41">
        <f>Rekapitulace!C51</f>
      </c>
      <c s="20" t="s">
        <v>0</v>
      </c>
      <c t="s">
        <v>23</v>
      </c>
      <c t="s">
        <v>27</v>
      </c>
    </row>
    <row r="4" spans="1:16" ht="32" customHeight="1">
      <c r="A4" s="24" t="s">
        <v>20</v>
      </c>
      <c s="25" t="s">
        <v>28</v>
      </c>
      <c s="27" t="s">
        <v>2412</v>
      </c>
      <c r="E4" s="26" t="s">
        <v>2413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2416</v>
      </c>
      <c r="E8" s="30" t="s">
        <v>2415</v>
      </c>
      <c r="J8" s="29">
        <f>0+J9+J14+J27+J32+J37</f>
      </c>
      <c s="29">
        <f>0+K9+K14+K27+K32+K37</f>
      </c>
      <c s="29">
        <f>0+L9+L14+L27+L32+L37</f>
      </c>
      <c s="29">
        <f>0+M9+M14+M27+M32+M37</f>
      </c>
    </row>
    <row r="9" spans="1:13" ht="12.75">
      <c r="A9" t="s">
        <v>46</v>
      </c>
      <c r="C9" s="31" t="s">
        <v>965</v>
      </c>
      <c r="E9" s="33" t="s">
        <v>966</v>
      </c>
      <c r="J9" s="32">
        <f>0</f>
      </c>
      <c s="32">
        <f>0</f>
      </c>
      <c s="32">
        <f>0+L10</f>
      </c>
      <c s="32">
        <f>0+M10</f>
      </c>
    </row>
    <row r="10" spans="1:16" ht="12.75">
      <c r="A10" t="s">
        <v>49</v>
      </c>
      <c s="34" t="s">
        <v>4</v>
      </c>
      <c s="34" t="s">
        <v>1800</v>
      </c>
      <c s="35" t="s">
        <v>5</v>
      </c>
      <c s="6" t="s">
        <v>1286</v>
      </c>
      <c s="36" t="s">
        <v>792</v>
      </c>
      <c s="37">
        <v>1</v>
      </c>
      <c s="36">
        <v>0</v>
      </c>
      <c s="36">
        <f>ROUND(G10*H10,6)</f>
      </c>
      <c r="L10" s="38">
        <v>0</v>
      </c>
      <c s="32">
        <f>ROUND(ROUND(L10,2)*ROUND(G10,3),2)</f>
      </c>
      <c s="36" t="s">
        <v>53</v>
      </c>
      <c>
        <f>(M10*21)/100</f>
      </c>
      <c t="s">
        <v>27</v>
      </c>
    </row>
    <row r="11" spans="1:5" ht="12.75">
      <c r="A11" s="35" t="s">
        <v>54</v>
      </c>
      <c r="E11" s="39" t="s">
        <v>5</v>
      </c>
    </row>
    <row r="12" spans="1:5" ht="51">
      <c r="A12" s="35" t="s">
        <v>55</v>
      </c>
      <c r="E12" s="40" t="s">
        <v>970</v>
      </c>
    </row>
    <row r="13" spans="1:5" ht="12.75">
      <c r="A13" t="s">
        <v>56</v>
      </c>
      <c r="E13" s="39" t="s">
        <v>5</v>
      </c>
    </row>
    <row r="14" spans="1:13" ht="12.75">
      <c r="A14" t="s">
        <v>46</v>
      </c>
      <c r="C14" s="31" t="s">
        <v>27</v>
      </c>
      <c r="E14" s="33" t="s">
        <v>1155</v>
      </c>
      <c r="J14" s="32">
        <f>0</f>
      </c>
      <c s="32">
        <f>0</f>
      </c>
      <c s="32">
        <f>0+L15+L19+L23</f>
      </c>
      <c s="32">
        <f>0+M15+M19+M23</f>
      </c>
    </row>
    <row r="15" spans="1:16" ht="12.75">
      <c r="A15" t="s">
        <v>49</v>
      </c>
      <c s="34" t="s">
        <v>27</v>
      </c>
      <c s="34" t="s">
        <v>2417</v>
      </c>
      <c s="35" t="s">
        <v>5</v>
      </c>
      <c s="6" t="s">
        <v>2418</v>
      </c>
      <c s="36" t="s">
        <v>60</v>
      </c>
      <c s="37">
        <v>8.173</v>
      </c>
      <c s="36">
        <v>0</v>
      </c>
      <c s="36">
        <f>ROUND(G15*H15,6)</f>
      </c>
      <c r="L15" s="38">
        <v>0</v>
      </c>
      <c s="32">
        <f>ROUND(ROUND(L15,2)*ROUND(G15,3),2)</f>
      </c>
      <c s="36" t="s">
        <v>53</v>
      </c>
      <c>
        <f>(M15*21)/100</f>
      </c>
      <c t="s">
        <v>27</v>
      </c>
    </row>
    <row r="16" spans="1:5" ht="12.75">
      <c r="A16" s="35" t="s">
        <v>54</v>
      </c>
      <c r="E16" s="39" t="s">
        <v>5</v>
      </c>
    </row>
    <row r="17" spans="1:5" ht="51">
      <c r="A17" s="35" t="s">
        <v>55</v>
      </c>
      <c r="E17" s="40" t="s">
        <v>2419</v>
      </c>
    </row>
    <row r="18" spans="1:5" ht="12.75">
      <c r="A18" t="s">
        <v>56</v>
      </c>
      <c r="E18" s="39" t="s">
        <v>5</v>
      </c>
    </row>
    <row r="19" spans="1:16" ht="12.75">
      <c r="A19" t="s">
        <v>49</v>
      </c>
      <c s="34" t="s">
        <v>26</v>
      </c>
      <c s="34" t="s">
        <v>1423</v>
      </c>
      <c s="35" t="s">
        <v>5</v>
      </c>
      <c s="6" t="s">
        <v>1424</v>
      </c>
      <c s="36" t="s">
        <v>346</v>
      </c>
      <c s="37">
        <v>0.446</v>
      </c>
      <c s="36">
        <v>0</v>
      </c>
      <c s="36">
        <f>ROUND(G19*H19,6)</f>
      </c>
      <c r="L19" s="38">
        <v>0</v>
      </c>
      <c s="32">
        <f>ROUND(ROUND(L19,2)*ROUND(G19,3),2)</f>
      </c>
      <c s="36" t="s">
        <v>53</v>
      </c>
      <c>
        <f>(M19*21)/100</f>
      </c>
      <c t="s">
        <v>27</v>
      </c>
    </row>
    <row r="20" spans="1:5" ht="12.75">
      <c r="A20" s="35" t="s">
        <v>54</v>
      </c>
      <c r="E20" s="39" t="s">
        <v>5</v>
      </c>
    </row>
    <row r="21" spans="1:5" ht="51">
      <c r="A21" s="35" t="s">
        <v>55</v>
      </c>
      <c r="E21" s="40" t="s">
        <v>2420</v>
      </c>
    </row>
    <row r="22" spans="1:5" ht="12.75">
      <c r="A22" t="s">
        <v>56</v>
      </c>
      <c r="E22" s="39" t="s">
        <v>5</v>
      </c>
    </row>
    <row r="23" spans="1:16" ht="12.75">
      <c r="A23" t="s">
        <v>49</v>
      </c>
      <c s="34" t="s">
        <v>64</v>
      </c>
      <c s="34" t="s">
        <v>1428</v>
      </c>
      <c s="35" t="s">
        <v>5</v>
      </c>
      <c s="6" t="s">
        <v>1429</v>
      </c>
      <c s="36" t="s">
        <v>346</v>
      </c>
      <c s="37">
        <v>0.3</v>
      </c>
      <c s="36">
        <v>0</v>
      </c>
      <c s="36">
        <f>ROUND(G23*H23,6)</f>
      </c>
      <c r="L23" s="38">
        <v>0</v>
      </c>
      <c s="32">
        <f>ROUND(ROUND(L23,2)*ROUND(G23,3),2)</f>
      </c>
      <c s="36" t="s">
        <v>53</v>
      </c>
      <c>
        <f>(M23*21)/100</f>
      </c>
      <c t="s">
        <v>27</v>
      </c>
    </row>
    <row r="24" spans="1:5" ht="12.75">
      <c r="A24" s="35" t="s">
        <v>54</v>
      </c>
      <c r="E24" s="39" t="s">
        <v>5</v>
      </c>
    </row>
    <row r="25" spans="1:5" ht="51">
      <c r="A25" s="35" t="s">
        <v>55</v>
      </c>
      <c r="E25" s="40" t="s">
        <v>2421</v>
      </c>
    </row>
    <row r="26" spans="1:5" ht="12.75">
      <c r="A26" t="s">
        <v>56</v>
      </c>
      <c r="E26" s="39" t="s">
        <v>5</v>
      </c>
    </row>
    <row r="27" spans="1:13" ht="12.75">
      <c r="A27" t="s">
        <v>46</v>
      </c>
      <c r="C27" s="31" t="s">
        <v>64</v>
      </c>
      <c r="E27" s="33" t="s">
        <v>1202</v>
      </c>
      <c r="J27" s="32">
        <f>0</f>
      </c>
      <c s="32">
        <f>0</f>
      </c>
      <c s="32">
        <f>0+L28</f>
      </c>
      <c s="32">
        <f>0+M28</f>
      </c>
    </row>
    <row r="28" spans="1:16" ht="12.75">
      <c r="A28" t="s">
        <v>49</v>
      </c>
      <c s="34" t="s">
        <v>69</v>
      </c>
      <c s="34" t="s">
        <v>1451</v>
      </c>
      <c s="35" t="s">
        <v>5</v>
      </c>
      <c s="6" t="s">
        <v>1452</v>
      </c>
      <c s="36" t="s">
        <v>60</v>
      </c>
      <c s="37">
        <v>2.392</v>
      </c>
      <c s="36">
        <v>0</v>
      </c>
      <c s="36">
        <f>ROUND(G28*H28,6)</f>
      </c>
      <c r="L28" s="38">
        <v>0</v>
      </c>
      <c s="32">
        <f>ROUND(ROUND(L28,2)*ROUND(G28,3),2)</f>
      </c>
      <c s="36" t="s">
        <v>53</v>
      </c>
      <c>
        <f>(M28*21)/100</f>
      </c>
      <c t="s">
        <v>27</v>
      </c>
    </row>
    <row r="29" spans="1:5" ht="12.75">
      <c r="A29" s="35" t="s">
        <v>54</v>
      </c>
      <c r="E29" s="39" t="s">
        <v>5</v>
      </c>
    </row>
    <row r="30" spans="1:5" ht="51">
      <c r="A30" s="35" t="s">
        <v>55</v>
      </c>
      <c r="E30" s="40" t="s">
        <v>2422</v>
      </c>
    </row>
    <row r="31" spans="1:5" ht="12.75">
      <c r="A31" t="s">
        <v>56</v>
      </c>
      <c r="E31" s="39" t="s">
        <v>5</v>
      </c>
    </row>
    <row r="32" spans="1:13" ht="12.75">
      <c r="A32" t="s">
        <v>46</v>
      </c>
      <c r="C32" s="31" t="s">
        <v>83</v>
      </c>
      <c r="E32" s="33" t="s">
        <v>1239</v>
      </c>
      <c r="J32" s="32">
        <f>0</f>
      </c>
      <c s="32">
        <f>0</f>
      </c>
      <c s="32">
        <f>0+L33</f>
      </c>
      <c s="32">
        <f>0+M33</f>
      </c>
    </row>
    <row r="33" spans="1:16" ht="12.75">
      <c r="A33" t="s">
        <v>49</v>
      </c>
      <c s="34" t="s">
        <v>73</v>
      </c>
      <c s="34" t="s">
        <v>2423</v>
      </c>
      <c s="35" t="s">
        <v>5</v>
      </c>
      <c s="6" t="s">
        <v>2424</v>
      </c>
      <c s="36" t="s">
        <v>67</v>
      </c>
      <c s="37">
        <v>14</v>
      </c>
      <c s="36">
        <v>0</v>
      </c>
      <c s="36">
        <f>ROUND(G33*H33,6)</f>
      </c>
      <c r="L33" s="38">
        <v>0</v>
      </c>
      <c s="32">
        <f>ROUND(ROUND(L33,2)*ROUND(G33,3),2)</f>
      </c>
      <c s="36" t="s">
        <v>53</v>
      </c>
      <c>
        <f>(M33*21)/100</f>
      </c>
      <c t="s">
        <v>27</v>
      </c>
    </row>
    <row r="34" spans="1:5" ht="12.75">
      <c r="A34" s="35" t="s">
        <v>54</v>
      </c>
      <c r="E34" s="39" t="s">
        <v>5</v>
      </c>
    </row>
    <row r="35" spans="1:5" ht="51">
      <c r="A35" s="35" t="s">
        <v>55</v>
      </c>
      <c r="E35" s="40" t="s">
        <v>2425</v>
      </c>
    </row>
    <row r="36" spans="1:5" ht="12.75">
      <c r="A36" t="s">
        <v>56</v>
      </c>
      <c r="E36" s="39" t="s">
        <v>5</v>
      </c>
    </row>
    <row r="37" spans="1:13" ht="12.75">
      <c r="A37" t="s">
        <v>46</v>
      </c>
      <c r="C37" s="31" t="s">
        <v>87</v>
      </c>
      <c r="E37" s="33" t="s">
        <v>922</v>
      </c>
      <c r="J37" s="32">
        <f>0</f>
      </c>
      <c s="32">
        <f>0</f>
      </c>
      <c s="32">
        <f>0+L38</f>
      </c>
      <c s="32">
        <f>0+M38</f>
      </c>
    </row>
    <row r="38" spans="1:16" ht="12.75">
      <c r="A38" t="s">
        <v>49</v>
      </c>
      <c s="34" t="s">
        <v>78</v>
      </c>
      <c s="34" t="s">
        <v>2426</v>
      </c>
      <c s="35" t="s">
        <v>5</v>
      </c>
      <c s="6" t="s">
        <v>2427</v>
      </c>
      <c s="36" t="s">
        <v>81</v>
      </c>
      <c s="37">
        <v>2</v>
      </c>
      <c s="36">
        <v>0</v>
      </c>
      <c s="36">
        <f>ROUND(G38*H38,6)</f>
      </c>
      <c r="L38" s="38">
        <v>0</v>
      </c>
      <c s="32">
        <f>ROUND(ROUND(L38,2)*ROUND(G38,3),2)</f>
      </c>
      <c s="36" t="s">
        <v>347</v>
      </c>
      <c>
        <f>(M38*21)/100</f>
      </c>
      <c t="s">
        <v>27</v>
      </c>
    </row>
    <row r="39" spans="1:5" ht="12.75">
      <c r="A39" s="35" t="s">
        <v>54</v>
      </c>
      <c r="E39" s="39" t="s">
        <v>5</v>
      </c>
    </row>
    <row r="40" spans="1:5" ht="51">
      <c r="A40" s="35" t="s">
        <v>55</v>
      </c>
      <c r="E40" s="40" t="s">
        <v>1052</v>
      </c>
    </row>
    <row r="41" spans="1:5" ht="12.75">
      <c r="A41" t="s">
        <v>56</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2412</v>
      </c>
      <c s="41">
        <f>Rekapitulace!C51</f>
      </c>
      <c s="20" t="s">
        <v>0</v>
      </c>
      <c t="s">
        <v>23</v>
      </c>
      <c t="s">
        <v>27</v>
      </c>
    </row>
    <row r="4" spans="1:16" ht="32" customHeight="1">
      <c r="A4" s="24" t="s">
        <v>20</v>
      </c>
      <c s="25" t="s">
        <v>28</v>
      </c>
      <c s="27" t="s">
        <v>2412</v>
      </c>
      <c r="E4" s="26" t="s">
        <v>2413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2430</v>
      </c>
      <c r="E8" s="30" t="s">
        <v>2429</v>
      </c>
      <c r="J8" s="29">
        <f>0+J9+J14+J27+J32+J37</f>
      </c>
      <c s="29">
        <f>0+K9+K14+K27+K32+K37</f>
      </c>
      <c s="29">
        <f>0+L9+L14+L27+L32+L37</f>
      </c>
      <c s="29">
        <f>0+M9+M14+M27+M32+M37</f>
      </c>
    </row>
    <row r="9" spans="1:13" ht="12.75">
      <c r="A9" t="s">
        <v>46</v>
      </c>
      <c r="C9" s="31" t="s">
        <v>965</v>
      </c>
      <c r="E9" s="33" t="s">
        <v>966</v>
      </c>
      <c r="J9" s="32">
        <f>0</f>
      </c>
      <c s="32">
        <f>0</f>
      </c>
      <c s="32">
        <f>0+L10</f>
      </c>
      <c s="32">
        <f>0+M10</f>
      </c>
    </row>
    <row r="10" spans="1:16" ht="12.75">
      <c r="A10" t="s">
        <v>49</v>
      </c>
      <c s="34" t="s">
        <v>4</v>
      </c>
      <c s="34" t="s">
        <v>1800</v>
      </c>
      <c s="35" t="s">
        <v>5</v>
      </c>
      <c s="6" t="s">
        <v>1286</v>
      </c>
      <c s="36" t="s">
        <v>792</v>
      </c>
      <c s="37">
        <v>1</v>
      </c>
      <c s="36">
        <v>0</v>
      </c>
      <c s="36">
        <f>ROUND(G10*H10,6)</f>
      </c>
      <c r="L10" s="38">
        <v>0</v>
      </c>
      <c s="32">
        <f>ROUND(ROUND(L10,2)*ROUND(G10,3),2)</f>
      </c>
      <c s="36" t="s">
        <v>53</v>
      </c>
      <c>
        <f>(M10*21)/100</f>
      </c>
      <c t="s">
        <v>27</v>
      </c>
    </row>
    <row r="11" spans="1:5" ht="12.75">
      <c r="A11" s="35" t="s">
        <v>54</v>
      </c>
      <c r="E11" s="39" t="s">
        <v>2431</v>
      </c>
    </row>
    <row r="12" spans="1:5" ht="51">
      <c r="A12" s="35" t="s">
        <v>55</v>
      </c>
      <c r="E12" s="40" t="s">
        <v>970</v>
      </c>
    </row>
    <row r="13" spans="1:5" ht="12.75">
      <c r="A13" t="s">
        <v>56</v>
      </c>
      <c r="E13" s="39" t="s">
        <v>57</v>
      </c>
    </row>
    <row r="14" spans="1:13" ht="12.75">
      <c r="A14" t="s">
        <v>46</v>
      </c>
      <c r="C14" s="31" t="s">
        <v>27</v>
      </c>
      <c r="E14" s="33" t="s">
        <v>1155</v>
      </c>
      <c r="J14" s="32">
        <f>0</f>
      </c>
      <c s="32">
        <f>0</f>
      </c>
      <c s="32">
        <f>0+L15+L19+L23</f>
      </c>
      <c s="32">
        <f>0+M15+M19+M23</f>
      </c>
    </row>
    <row r="15" spans="1:16" ht="12.75">
      <c r="A15" t="s">
        <v>49</v>
      </c>
      <c s="34" t="s">
        <v>27</v>
      </c>
      <c s="34" t="s">
        <v>2417</v>
      </c>
      <c s="35" t="s">
        <v>5</v>
      </c>
      <c s="6" t="s">
        <v>2418</v>
      </c>
      <c s="36" t="s">
        <v>60</v>
      </c>
      <c s="37">
        <v>7</v>
      </c>
      <c s="36">
        <v>0</v>
      </c>
      <c s="36">
        <f>ROUND(G15*H15,6)</f>
      </c>
      <c r="L15" s="38">
        <v>0</v>
      </c>
      <c s="32">
        <f>ROUND(ROUND(L15,2)*ROUND(G15,3),2)</f>
      </c>
      <c s="36" t="s">
        <v>53</v>
      </c>
      <c>
        <f>(M15*21)/100</f>
      </c>
      <c t="s">
        <v>27</v>
      </c>
    </row>
    <row r="16" spans="1:5" ht="12.75">
      <c r="A16" s="35" t="s">
        <v>54</v>
      </c>
      <c r="E16" s="39" t="s">
        <v>5</v>
      </c>
    </row>
    <row r="17" spans="1:5" ht="51">
      <c r="A17" s="35" t="s">
        <v>55</v>
      </c>
      <c r="E17" s="40" t="s">
        <v>2432</v>
      </c>
    </row>
    <row r="18" spans="1:5" ht="395.25">
      <c r="A18" t="s">
        <v>56</v>
      </c>
      <c r="E18" s="39" t="s">
        <v>1418</v>
      </c>
    </row>
    <row r="19" spans="1:16" ht="12.75">
      <c r="A19" t="s">
        <v>49</v>
      </c>
      <c s="34" t="s">
        <v>26</v>
      </c>
      <c s="34" t="s">
        <v>1423</v>
      </c>
      <c s="35" t="s">
        <v>5</v>
      </c>
      <c s="6" t="s">
        <v>1424</v>
      </c>
      <c s="36" t="s">
        <v>346</v>
      </c>
      <c s="37">
        <v>0.175</v>
      </c>
      <c s="36">
        <v>0</v>
      </c>
      <c s="36">
        <f>ROUND(G19*H19,6)</f>
      </c>
      <c r="L19" s="38">
        <v>0</v>
      </c>
      <c s="32">
        <f>ROUND(ROUND(L19,2)*ROUND(G19,3),2)</f>
      </c>
      <c s="36" t="s">
        <v>53</v>
      </c>
      <c>
        <f>(M19*21)/100</f>
      </c>
      <c t="s">
        <v>27</v>
      </c>
    </row>
    <row r="20" spans="1:5" ht="12.75">
      <c r="A20" s="35" t="s">
        <v>54</v>
      </c>
      <c r="E20" s="39" t="s">
        <v>2433</v>
      </c>
    </row>
    <row r="21" spans="1:5" ht="51">
      <c r="A21" s="35" t="s">
        <v>55</v>
      </c>
      <c r="E21" s="40" t="s">
        <v>2434</v>
      </c>
    </row>
    <row r="22" spans="1:5" ht="267.75">
      <c r="A22" t="s">
        <v>56</v>
      </c>
      <c r="E22" s="39" t="s">
        <v>1427</v>
      </c>
    </row>
    <row r="23" spans="1:16" ht="12.75">
      <c r="A23" t="s">
        <v>49</v>
      </c>
      <c s="34" t="s">
        <v>64</v>
      </c>
      <c s="34" t="s">
        <v>1428</v>
      </c>
      <c s="35" t="s">
        <v>5</v>
      </c>
      <c s="6" t="s">
        <v>1429</v>
      </c>
      <c s="36" t="s">
        <v>346</v>
      </c>
      <c s="37">
        <v>0.3</v>
      </c>
      <c s="36">
        <v>0</v>
      </c>
      <c s="36">
        <f>ROUND(G23*H23,6)</f>
      </c>
      <c r="L23" s="38">
        <v>0</v>
      </c>
      <c s="32">
        <f>ROUND(ROUND(L23,2)*ROUND(G23,3),2)</f>
      </c>
      <c s="36" t="s">
        <v>53</v>
      </c>
      <c>
        <f>(M23*21)/100</f>
      </c>
      <c t="s">
        <v>27</v>
      </c>
    </row>
    <row r="24" spans="1:5" ht="12.75">
      <c r="A24" s="35" t="s">
        <v>54</v>
      </c>
      <c r="E24" s="39" t="s">
        <v>2435</v>
      </c>
    </row>
    <row r="25" spans="1:5" ht="51">
      <c r="A25" s="35" t="s">
        <v>55</v>
      </c>
      <c r="E25" s="40" t="s">
        <v>2421</v>
      </c>
    </row>
    <row r="26" spans="1:5" ht="267.75">
      <c r="A26" t="s">
        <v>56</v>
      </c>
      <c r="E26" s="39" t="s">
        <v>1427</v>
      </c>
    </row>
    <row r="27" spans="1:13" ht="12.75">
      <c r="A27" t="s">
        <v>46</v>
      </c>
      <c r="C27" s="31" t="s">
        <v>64</v>
      </c>
      <c r="E27" s="33" t="s">
        <v>1202</v>
      </c>
      <c r="J27" s="32">
        <f>0</f>
      </c>
      <c s="32">
        <f>0</f>
      </c>
      <c s="32">
        <f>0+L28</f>
      </c>
      <c s="32">
        <f>0+M28</f>
      </c>
    </row>
    <row r="28" spans="1:16" ht="12.75">
      <c r="A28" t="s">
        <v>49</v>
      </c>
      <c s="34" t="s">
        <v>69</v>
      </c>
      <c s="34" t="s">
        <v>1451</v>
      </c>
      <c s="35" t="s">
        <v>5</v>
      </c>
      <c s="6" t="s">
        <v>1452</v>
      </c>
      <c s="36" t="s">
        <v>60</v>
      </c>
      <c s="37">
        <v>2.392</v>
      </c>
      <c s="36">
        <v>0</v>
      </c>
      <c s="36">
        <f>ROUND(G28*H28,6)</f>
      </c>
      <c r="L28" s="38">
        <v>0</v>
      </c>
      <c s="32">
        <f>ROUND(ROUND(L28,2)*ROUND(G28,3),2)</f>
      </c>
      <c s="36" t="s">
        <v>53</v>
      </c>
      <c>
        <f>(M28*21)/100</f>
      </c>
      <c t="s">
        <v>27</v>
      </c>
    </row>
    <row r="29" spans="1:5" ht="12.75">
      <c r="A29" s="35" t="s">
        <v>54</v>
      </c>
      <c r="E29" s="39" t="s">
        <v>2436</v>
      </c>
    </row>
    <row r="30" spans="1:5" ht="51">
      <c r="A30" s="35" t="s">
        <v>55</v>
      </c>
      <c r="E30" s="40" t="s">
        <v>2422</v>
      </c>
    </row>
    <row r="31" spans="1:5" ht="395.25">
      <c r="A31" t="s">
        <v>56</v>
      </c>
      <c r="E31" s="39" t="s">
        <v>1270</v>
      </c>
    </row>
    <row r="32" spans="1:13" ht="12.75">
      <c r="A32" t="s">
        <v>46</v>
      </c>
      <c r="C32" s="31" t="s">
        <v>83</v>
      </c>
      <c r="E32" s="33" t="s">
        <v>1239</v>
      </c>
      <c r="J32" s="32">
        <f>0</f>
      </c>
      <c s="32">
        <f>0</f>
      </c>
      <c s="32">
        <f>0+L33</f>
      </c>
      <c s="32">
        <f>0+M33</f>
      </c>
    </row>
    <row r="33" spans="1:16" ht="12.75">
      <c r="A33" t="s">
        <v>49</v>
      </c>
      <c s="34" t="s">
        <v>73</v>
      </c>
      <c s="34" t="s">
        <v>2423</v>
      </c>
      <c s="35" t="s">
        <v>5</v>
      </c>
      <c s="6" t="s">
        <v>2424</v>
      </c>
      <c s="36" t="s">
        <v>67</v>
      </c>
      <c s="37">
        <v>14</v>
      </c>
      <c s="36">
        <v>0</v>
      </c>
      <c s="36">
        <f>ROUND(G33*H33,6)</f>
      </c>
      <c r="L33" s="38">
        <v>0</v>
      </c>
      <c s="32">
        <f>ROUND(ROUND(L33,2)*ROUND(G33,3),2)</f>
      </c>
      <c s="36" t="s">
        <v>53</v>
      </c>
      <c>
        <f>(M33*21)/100</f>
      </c>
      <c t="s">
        <v>27</v>
      </c>
    </row>
    <row r="34" spans="1:5" ht="12.75">
      <c r="A34" s="35" t="s">
        <v>54</v>
      </c>
      <c r="E34" s="39" t="s">
        <v>2437</v>
      </c>
    </row>
    <row r="35" spans="1:5" ht="51">
      <c r="A35" s="35" t="s">
        <v>55</v>
      </c>
      <c r="E35" s="40" t="s">
        <v>2425</v>
      </c>
    </row>
    <row r="36" spans="1:5" ht="242.25">
      <c r="A36" t="s">
        <v>56</v>
      </c>
      <c r="E36" s="39" t="s">
        <v>2438</v>
      </c>
    </row>
    <row r="37" spans="1:13" ht="12.75">
      <c r="A37" t="s">
        <v>46</v>
      </c>
      <c r="C37" s="31" t="s">
        <v>87</v>
      </c>
      <c r="E37" s="33" t="s">
        <v>922</v>
      </c>
      <c r="J37" s="32">
        <f>0</f>
      </c>
      <c s="32">
        <f>0</f>
      </c>
      <c s="32">
        <f>0+L38</f>
      </c>
      <c s="32">
        <f>0+M38</f>
      </c>
    </row>
    <row r="38" spans="1:16" ht="12.75">
      <c r="A38" t="s">
        <v>49</v>
      </c>
      <c s="34" t="s">
        <v>78</v>
      </c>
      <c s="34" t="s">
        <v>2426</v>
      </c>
      <c s="35" t="s">
        <v>5</v>
      </c>
      <c s="6" t="s">
        <v>2427</v>
      </c>
      <c s="36" t="s">
        <v>81</v>
      </c>
      <c s="37">
        <v>2</v>
      </c>
      <c s="36">
        <v>0</v>
      </c>
      <c s="36">
        <f>ROUND(G38*H38,6)</f>
      </c>
      <c r="L38" s="38">
        <v>0</v>
      </c>
      <c s="32">
        <f>ROUND(ROUND(L38,2)*ROUND(G38,3),2)</f>
      </c>
      <c s="36" t="s">
        <v>347</v>
      </c>
      <c>
        <f>(M38*21)/100</f>
      </c>
      <c t="s">
        <v>27</v>
      </c>
    </row>
    <row r="39" spans="1:5" ht="38.25">
      <c r="A39" s="35" t="s">
        <v>54</v>
      </c>
      <c r="E39" s="39" t="s">
        <v>2439</v>
      </c>
    </row>
    <row r="40" spans="1:5" ht="51">
      <c r="A40" s="35" t="s">
        <v>55</v>
      </c>
      <c r="E40" s="40" t="s">
        <v>1052</v>
      </c>
    </row>
    <row r="41" spans="1:5" ht="89.25">
      <c r="A41" t="s">
        <v>56</v>
      </c>
      <c r="E41" s="39" t="s">
        <v>1542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2440</v>
      </c>
      <c s="41">
        <f>Rekapitulace!C54</f>
      </c>
      <c s="20" t="s">
        <v>0</v>
      </c>
      <c t="s">
        <v>23</v>
      </c>
      <c t="s">
        <v>27</v>
      </c>
    </row>
    <row r="4" spans="1:16" ht="32" customHeight="1">
      <c r="A4" s="24" t="s">
        <v>20</v>
      </c>
      <c s="25" t="s">
        <v>28</v>
      </c>
      <c s="27" t="s">
        <v>2440</v>
      </c>
      <c r="E4" s="26" t="s">
        <v>2441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2444</v>
      </c>
      <c r="E8" s="30" t="s">
        <v>2443</v>
      </c>
      <c r="J8" s="29">
        <f>0+J9+J18+J55+J64+J93</f>
      </c>
      <c s="29">
        <f>0+K9+K18+K55+K64+K93</f>
      </c>
      <c s="29">
        <f>0+L9+L18+L55+L64+L93</f>
      </c>
      <c s="29">
        <f>0+M9+M18+M55+M64+M93</f>
      </c>
    </row>
    <row r="9" spans="1:13" ht="12.75">
      <c r="A9" t="s">
        <v>46</v>
      </c>
      <c r="C9" s="31" t="s">
        <v>2445</v>
      </c>
      <c r="E9" s="33" t="s">
        <v>2446</v>
      </c>
      <c r="J9" s="32">
        <f>0</f>
      </c>
      <c s="32">
        <f>0</f>
      </c>
      <c s="32">
        <f>0+L10+L14</f>
      </c>
      <c s="32">
        <f>0+M10+M14</f>
      </c>
    </row>
    <row r="10" spans="1:16" ht="12.75">
      <c r="A10" t="s">
        <v>49</v>
      </c>
      <c s="34" t="s">
        <v>4</v>
      </c>
      <c s="34" t="s">
        <v>2447</v>
      </c>
      <c s="35" t="s">
        <v>5</v>
      </c>
      <c s="6" t="s">
        <v>2448</v>
      </c>
      <c s="36" t="s">
        <v>67</v>
      </c>
      <c s="37">
        <v>9.7</v>
      </c>
      <c s="36">
        <v>0</v>
      </c>
      <c s="36">
        <f>ROUND(G10*H10,6)</f>
      </c>
      <c r="L10" s="38">
        <v>0</v>
      </c>
      <c s="32">
        <f>ROUND(ROUND(L10,2)*ROUND(G10,3),2)</f>
      </c>
      <c s="36" t="s">
        <v>347</v>
      </c>
      <c>
        <f>(M10*21)/100</f>
      </c>
      <c t="s">
        <v>27</v>
      </c>
    </row>
    <row r="11" spans="1:5" ht="12.75">
      <c r="A11" s="35" t="s">
        <v>54</v>
      </c>
      <c r="E11" s="39" t="s">
        <v>5</v>
      </c>
    </row>
    <row r="12" spans="1:5" ht="38.25">
      <c r="A12" s="35" t="s">
        <v>55</v>
      </c>
      <c r="E12" s="40" t="s">
        <v>2449</v>
      </c>
    </row>
    <row r="13" spans="1:5" ht="12.75">
      <c r="A13" t="s">
        <v>56</v>
      </c>
      <c r="E13" s="39" t="s">
        <v>5</v>
      </c>
    </row>
    <row r="14" spans="1:16" ht="25.5">
      <c r="A14" t="s">
        <v>49</v>
      </c>
      <c s="34" t="s">
        <v>27</v>
      </c>
      <c s="34" t="s">
        <v>2450</v>
      </c>
      <c s="35" t="s">
        <v>5</v>
      </c>
      <c s="6" t="s">
        <v>2451</v>
      </c>
      <c s="36" t="s">
        <v>67</v>
      </c>
      <c s="37">
        <v>9.7</v>
      </c>
      <c s="36">
        <v>0</v>
      </c>
      <c s="36">
        <f>ROUND(G14*H14,6)</f>
      </c>
      <c r="L14" s="38">
        <v>0</v>
      </c>
      <c s="32">
        <f>ROUND(ROUND(L14,2)*ROUND(G14,3),2)</f>
      </c>
      <c s="36" t="s">
        <v>347</v>
      </c>
      <c>
        <f>(M14*21)/100</f>
      </c>
      <c t="s">
        <v>27</v>
      </c>
    </row>
    <row r="15" spans="1:5" ht="12.75">
      <c r="A15" s="35" t="s">
        <v>54</v>
      </c>
      <c r="E15" s="39" t="s">
        <v>5</v>
      </c>
    </row>
    <row r="16" spans="1:5" ht="38.25">
      <c r="A16" s="35" t="s">
        <v>55</v>
      </c>
      <c r="E16" s="40" t="s">
        <v>2449</v>
      </c>
    </row>
    <row r="17" spans="1:5" ht="12.75">
      <c r="A17" t="s">
        <v>56</v>
      </c>
      <c r="E17" s="39" t="s">
        <v>5</v>
      </c>
    </row>
    <row r="18" spans="1:13" ht="12.75">
      <c r="A18" t="s">
        <v>46</v>
      </c>
      <c r="C18" s="31" t="s">
        <v>2452</v>
      </c>
      <c r="E18" s="33" t="s">
        <v>2453</v>
      </c>
      <c r="J18" s="32">
        <f>0</f>
      </c>
      <c s="32">
        <f>0</f>
      </c>
      <c s="32">
        <f>0+L19+L23+L27+L31+L35+L39+L43+L47+L51</f>
      </c>
      <c s="32">
        <f>0+M19+M23+M27+M31+M35+M39+M43+M47+M51</f>
      </c>
    </row>
    <row r="19" spans="1:16" ht="25.5">
      <c r="A19" t="s">
        <v>49</v>
      </c>
      <c s="34" t="s">
        <v>26</v>
      </c>
      <c s="34" t="s">
        <v>2454</v>
      </c>
      <c s="35" t="s">
        <v>5</v>
      </c>
      <c s="6" t="s">
        <v>2455</v>
      </c>
      <c s="36" t="s">
        <v>81</v>
      </c>
      <c s="37">
        <v>5</v>
      </c>
      <c s="36">
        <v>0</v>
      </c>
      <c s="36">
        <f>ROUND(G19*H19,6)</f>
      </c>
      <c r="L19" s="38">
        <v>0</v>
      </c>
      <c s="32">
        <f>ROUND(ROUND(L19,2)*ROUND(G19,3),2)</f>
      </c>
      <c s="36" t="s">
        <v>347</v>
      </c>
      <c>
        <f>(M19*21)/100</f>
      </c>
      <c t="s">
        <v>27</v>
      </c>
    </row>
    <row r="20" spans="1:5" ht="12.75">
      <c r="A20" s="35" t="s">
        <v>54</v>
      </c>
      <c r="E20" s="39" t="s">
        <v>5</v>
      </c>
    </row>
    <row r="21" spans="1:5" ht="12.75">
      <c r="A21" s="35" t="s">
        <v>55</v>
      </c>
      <c r="E21" s="40" t="s">
        <v>5</v>
      </c>
    </row>
    <row r="22" spans="1:5" ht="12.75">
      <c r="A22" t="s">
        <v>56</v>
      </c>
      <c r="E22" s="39" t="s">
        <v>5</v>
      </c>
    </row>
    <row r="23" spans="1:16" ht="25.5">
      <c r="A23" t="s">
        <v>49</v>
      </c>
      <c s="34" t="s">
        <v>64</v>
      </c>
      <c s="34" t="s">
        <v>2456</v>
      </c>
      <c s="35" t="s">
        <v>5</v>
      </c>
      <c s="6" t="s">
        <v>2457</v>
      </c>
      <c s="36" t="s">
        <v>81</v>
      </c>
      <c s="37">
        <v>6</v>
      </c>
      <c s="36">
        <v>0</v>
      </c>
      <c s="36">
        <f>ROUND(G23*H23,6)</f>
      </c>
      <c r="L23" s="38">
        <v>0</v>
      </c>
      <c s="32">
        <f>ROUND(ROUND(L23,2)*ROUND(G23,3),2)</f>
      </c>
      <c s="36" t="s">
        <v>347</v>
      </c>
      <c>
        <f>(M23*21)/100</f>
      </c>
      <c t="s">
        <v>27</v>
      </c>
    </row>
    <row r="24" spans="1:5" ht="12.75">
      <c r="A24" s="35" t="s">
        <v>54</v>
      </c>
      <c r="E24" s="39" t="s">
        <v>5</v>
      </c>
    </row>
    <row r="25" spans="1:5" ht="38.25">
      <c r="A25" s="35" t="s">
        <v>55</v>
      </c>
      <c r="E25" s="40" t="s">
        <v>2458</v>
      </c>
    </row>
    <row r="26" spans="1:5" ht="12.75">
      <c r="A26" t="s">
        <v>56</v>
      </c>
      <c r="E26" s="39" t="s">
        <v>5</v>
      </c>
    </row>
    <row r="27" spans="1:16" ht="25.5">
      <c r="A27" t="s">
        <v>49</v>
      </c>
      <c s="34" t="s">
        <v>69</v>
      </c>
      <c s="34" t="s">
        <v>2459</v>
      </c>
      <c s="35" t="s">
        <v>5</v>
      </c>
      <c s="6" t="s">
        <v>2460</v>
      </c>
      <c s="36" t="s">
        <v>81</v>
      </c>
      <c s="37">
        <v>1</v>
      </c>
      <c s="36">
        <v>0</v>
      </c>
      <c s="36">
        <f>ROUND(G27*H27,6)</f>
      </c>
      <c r="L27" s="38">
        <v>0</v>
      </c>
      <c s="32">
        <f>ROUND(ROUND(L27,2)*ROUND(G27,3),2)</f>
      </c>
      <c s="36" t="s">
        <v>347</v>
      </c>
      <c>
        <f>(M27*21)/100</f>
      </c>
      <c t="s">
        <v>27</v>
      </c>
    </row>
    <row r="28" spans="1:5" ht="12.75">
      <c r="A28" s="35" t="s">
        <v>54</v>
      </c>
      <c r="E28" s="39" t="s">
        <v>5</v>
      </c>
    </row>
    <row r="29" spans="1:5" ht="12.75">
      <c r="A29" s="35" t="s">
        <v>55</v>
      </c>
      <c r="E29" s="40" t="s">
        <v>5</v>
      </c>
    </row>
    <row r="30" spans="1:5" ht="12.75">
      <c r="A30" t="s">
        <v>56</v>
      </c>
      <c r="E30" s="39" t="s">
        <v>5</v>
      </c>
    </row>
    <row r="31" spans="1:16" ht="25.5">
      <c r="A31" t="s">
        <v>49</v>
      </c>
      <c s="34" t="s">
        <v>73</v>
      </c>
      <c s="34" t="s">
        <v>2461</v>
      </c>
      <c s="35" t="s">
        <v>5</v>
      </c>
      <c s="6" t="s">
        <v>2462</v>
      </c>
      <c s="36" t="s">
        <v>81</v>
      </c>
      <c s="37">
        <v>5</v>
      </c>
      <c s="36">
        <v>0</v>
      </c>
      <c s="36">
        <f>ROUND(G31*H31,6)</f>
      </c>
      <c r="L31" s="38">
        <v>0</v>
      </c>
      <c s="32">
        <f>ROUND(ROUND(L31,2)*ROUND(G31,3),2)</f>
      </c>
      <c s="36" t="s">
        <v>347</v>
      </c>
      <c>
        <f>(M31*21)/100</f>
      </c>
      <c t="s">
        <v>27</v>
      </c>
    </row>
    <row r="32" spans="1:5" ht="12.75">
      <c r="A32" s="35" t="s">
        <v>54</v>
      </c>
      <c r="E32" s="39" t="s">
        <v>5</v>
      </c>
    </row>
    <row r="33" spans="1:5" ht="12.75">
      <c r="A33" s="35" t="s">
        <v>55</v>
      </c>
      <c r="E33" s="40" t="s">
        <v>5</v>
      </c>
    </row>
    <row r="34" spans="1:5" ht="12.75">
      <c r="A34" t="s">
        <v>56</v>
      </c>
      <c r="E34" s="39" t="s">
        <v>5</v>
      </c>
    </row>
    <row r="35" spans="1:16" ht="25.5">
      <c r="A35" t="s">
        <v>49</v>
      </c>
      <c s="34" t="s">
        <v>78</v>
      </c>
      <c s="34" t="s">
        <v>2463</v>
      </c>
      <c s="35" t="s">
        <v>5</v>
      </c>
      <c s="6" t="s">
        <v>2464</v>
      </c>
      <c s="36" t="s">
        <v>81</v>
      </c>
      <c s="37">
        <v>5</v>
      </c>
      <c s="36">
        <v>0</v>
      </c>
      <c s="36">
        <f>ROUND(G35*H35,6)</f>
      </c>
      <c r="L35" s="38">
        <v>0</v>
      </c>
      <c s="32">
        <f>ROUND(ROUND(L35,2)*ROUND(G35,3),2)</f>
      </c>
      <c s="36" t="s">
        <v>347</v>
      </c>
      <c>
        <f>(M35*21)/100</f>
      </c>
      <c t="s">
        <v>27</v>
      </c>
    </row>
    <row r="36" spans="1:5" ht="12.75">
      <c r="A36" s="35" t="s">
        <v>54</v>
      </c>
      <c r="E36" s="39" t="s">
        <v>5</v>
      </c>
    </row>
    <row r="37" spans="1:5" ht="12.75">
      <c r="A37" s="35" t="s">
        <v>55</v>
      </c>
      <c r="E37" s="40" t="s">
        <v>5</v>
      </c>
    </row>
    <row r="38" spans="1:5" ht="12.75">
      <c r="A38" t="s">
        <v>56</v>
      </c>
      <c r="E38" s="39" t="s">
        <v>5</v>
      </c>
    </row>
    <row r="39" spans="1:16" ht="25.5">
      <c r="A39" t="s">
        <v>49</v>
      </c>
      <c s="34" t="s">
        <v>83</v>
      </c>
      <c s="34" t="s">
        <v>2465</v>
      </c>
      <c s="35" t="s">
        <v>5</v>
      </c>
      <c s="6" t="s">
        <v>2466</v>
      </c>
      <c s="36" t="s">
        <v>81</v>
      </c>
      <c s="37">
        <v>1</v>
      </c>
      <c s="36">
        <v>0</v>
      </c>
      <c s="36">
        <f>ROUND(G39*H39,6)</f>
      </c>
      <c r="L39" s="38">
        <v>0</v>
      </c>
      <c s="32">
        <f>ROUND(ROUND(L39,2)*ROUND(G39,3),2)</f>
      </c>
      <c s="36" t="s">
        <v>347</v>
      </c>
      <c>
        <f>(M39*21)/100</f>
      </c>
      <c t="s">
        <v>27</v>
      </c>
    </row>
    <row r="40" spans="1:5" ht="12.75">
      <c r="A40" s="35" t="s">
        <v>54</v>
      </c>
      <c r="E40" s="39" t="s">
        <v>5</v>
      </c>
    </row>
    <row r="41" spans="1:5" ht="12.75">
      <c r="A41" s="35" t="s">
        <v>55</v>
      </c>
      <c r="E41" s="40" t="s">
        <v>5</v>
      </c>
    </row>
    <row r="42" spans="1:5" ht="12.75">
      <c r="A42" t="s">
        <v>56</v>
      </c>
      <c r="E42" s="39" t="s">
        <v>5</v>
      </c>
    </row>
    <row r="43" spans="1:16" ht="25.5">
      <c r="A43" t="s">
        <v>49</v>
      </c>
      <c s="34" t="s">
        <v>87</v>
      </c>
      <c s="34" t="s">
        <v>2467</v>
      </c>
      <c s="35" t="s">
        <v>5</v>
      </c>
      <c s="6" t="s">
        <v>2468</v>
      </c>
      <c s="36" t="s">
        <v>67</v>
      </c>
      <c s="37">
        <v>56.1</v>
      </c>
      <c s="36">
        <v>0</v>
      </c>
      <c s="36">
        <f>ROUND(G43*H43,6)</f>
      </c>
      <c r="L43" s="38">
        <v>0</v>
      </c>
      <c s="32">
        <f>ROUND(ROUND(L43,2)*ROUND(G43,3),2)</f>
      </c>
      <c s="36" t="s">
        <v>347</v>
      </c>
      <c>
        <f>(M43*21)/100</f>
      </c>
      <c t="s">
        <v>27</v>
      </c>
    </row>
    <row r="44" spans="1:5" ht="12.75">
      <c r="A44" s="35" t="s">
        <v>54</v>
      </c>
      <c r="E44" s="39" t="s">
        <v>5</v>
      </c>
    </row>
    <row r="45" spans="1:5" ht="38.25">
      <c r="A45" s="35" t="s">
        <v>55</v>
      </c>
      <c r="E45" s="40" t="s">
        <v>2469</v>
      </c>
    </row>
    <row r="46" spans="1:5" ht="12.75">
      <c r="A46" t="s">
        <v>56</v>
      </c>
      <c r="E46" s="39" t="s">
        <v>5</v>
      </c>
    </row>
    <row r="47" spans="1:16" ht="25.5">
      <c r="A47" t="s">
        <v>49</v>
      </c>
      <c s="34" t="s">
        <v>91</v>
      </c>
      <c s="34" t="s">
        <v>2470</v>
      </c>
      <c s="35" t="s">
        <v>5</v>
      </c>
      <c s="6" t="s">
        <v>2471</v>
      </c>
      <c s="36" t="s">
        <v>67</v>
      </c>
      <c s="37">
        <v>56.1</v>
      </c>
      <c s="36">
        <v>0</v>
      </c>
      <c s="36">
        <f>ROUND(G47*H47,6)</f>
      </c>
      <c r="L47" s="38">
        <v>0</v>
      </c>
      <c s="32">
        <f>ROUND(ROUND(L47,2)*ROUND(G47,3),2)</f>
      </c>
      <c s="36" t="s">
        <v>347</v>
      </c>
      <c>
        <f>(M47*21)/100</f>
      </c>
      <c t="s">
        <v>27</v>
      </c>
    </row>
    <row r="48" spans="1:5" ht="12.75">
      <c r="A48" s="35" t="s">
        <v>54</v>
      </c>
      <c r="E48" s="39" t="s">
        <v>5</v>
      </c>
    </row>
    <row r="49" spans="1:5" ht="12.75">
      <c r="A49" s="35" t="s">
        <v>55</v>
      </c>
      <c r="E49" s="40" t="s">
        <v>5</v>
      </c>
    </row>
    <row r="50" spans="1:5" ht="12.75">
      <c r="A50" t="s">
        <v>56</v>
      </c>
      <c r="E50" s="39" t="s">
        <v>5</v>
      </c>
    </row>
    <row r="51" spans="1:16" ht="12.75">
      <c r="A51" t="s">
        <v>49</v>
      </c>
      <c s="34" t="s">
        <v>94</v>
      </c>
      <c s="34" t="s">
        <v>2472</v>
      </c>
      <c s="35" t="s">
        <v>5</v>
      </c>
      <c s="6" t="s">
        <v>2473</v>
      </c>
      <c s="36" t="s">
        <v>67</v>
      </c>
      <c s="37">
        <v>9.7</v>
      </c>
      <c s="36">
        <v>0</v>
      </c>
      <c s="36">
        <f>ROUND(G51*H51,6)</f>
      </c>
      <c r="L51" s="38">
        <v>0</v>
      </c>
      <c s="32">
        <f>ROUND(ROUND(L51,2)*ROUND(G51,3),2)</f>
      </c>
      <c s="36" t="s">
        <v>347</v>
      </c>
      <c>
        <f>(M51*21)/100</f>
      </c>
      <c t="s">
        <v>27</v>
      </c>
    </row>
    <row r="52" spans="1:5" ht="12.75">
      <c r="A52" s="35" t="s">
        <v>54</v>
      </c>
      <c r="E52" s="39" t="s">
        <v>5</v>
      </c>
    </row>
    <row r="53" spans="1:5" ht="38.25">
      <c r="A53" s="35" t="s">
        <v>55</v>
      </c>
      <c r="E53" s="40" t="s">
        <v>2449</v>
      </c>
    </row>
    <row r="54" spans="1:5" ht="12.75">
      <c r="A54" t="s">
        <v>56</v>
      </c>
      <c r="E54" s="39" t="s">
        <v>5</v>
      </c>
    </row>
    <row r="55" spans="1:13" ht="12.75">
      <c r="A55" t="s">
        <v>46</v>
      </c>
      <c r="C55" s="31" t="s">
        <v>2474</v>
      </c>
      <c r="E55" s="33" t="s">
        <v>2475</v>
      </c>
      <c r="J55" s="32">
        <f>0</f>
      </c>
      <c s="32">
        <f>0</f>
      </c>
      <c s="32">
        <f>0+L56+L60</f>
      </c>
      <c s="32">
        <f>0+M56+M60</f>
      </c>
    </row>
    <row r="56" spans="1:16" ht="25.5">
      <c r="A56" t="s">
        <v>49</v>
      </c>
      <c s="34" t="s">
        <v>98</v>
      </c>
      <c s="34" t="s">
        <v>2476</v>
      </c>
      <c s="35" t="s">
        <v>5</v>
      </c>
      <c s="6" t="s">
        <v>2477</v>
      </c>
      <c s="36" t="s">
        <v>76</v>
      </c>
      <c s="37">
        <v>2.425</v>
      </c>
      <c s="36">
        <v>0</v>
      </c>
      <c s="36">
        <f>ROUND(G56*H56,6)</f>
      </c>
      <c r="L56" s="38">
        <v>0</v>
      </c>
      <c s="32">
        <f>ROUND(ROUND(L56,2)*ROUND(G56,3),2)</f>
      </c>
      <c s="36" t="s">
        <v>347</v>
      </c>
      <c>
        <f>(M56*21)/100</f>
      </c>
      <c t="s">
        <v>27</v>
      </c>
    </row>
    <row r="57" spans="1:5" ht="12.75">
      <c r="A57" s="35" t="s">
        <v>54</v>
      </c>
      <c r="E57" s="39" t="s">
        <v>5</v>
      </c>
    </row>
    <row r="58" spans="1:5" ht="38.25">
      <c r="A58" s="35" t="s">
        <v>55</v>
      </c>
      <c r="E58" s="40" t="s">
        <v>2478</v>
      </c>
    </row>
    <row r="59" spans="1:5" ht="12.75">
      <c r="A59" t="s">
        <v>56</v>
      </c>
      <c r="E59" s="39" t="s">
        <v>5</v>
      </c>
    </row>
    <row r="60" spans="1:16" ht="25.5">
      <c r="A60" t="s">
        <v>49</v>
      </c>
      <c s="34" t="s">
        <v>102</v>
      </c>
      <c s="34" t="s">
        <v>2479</v>
      </c>
      <c s="35" t="s">
        <v>5</v>
      </c>
      <c s="6" t="s">
        <v>2480</v>
      </c>
      <c s="36" t="s">
        <v>76</v>
      </c>
      <c s="37">
        <v>2.425</v>
      </c>
      <c s="36">
        <v>0</v>
      </c>
      <c s="36">
        <f>ROUND(G60*H60,6)</f>
      </c>
      <c r="L60" s="38">
        <v>0</v>
      </c>
      <c s="32">
        <f>ROUND(ROUND(L60,2)*ROUND(G60,3),2)</f>
      </c>
      <c s="36" t="s">
        <v>347</v>
      </c>
      <c>
        <f>(M60*21)/100</f>
      </c>
      <c t="s">
        <v>27</v>
      </c>
    </row>
    <row r="61" spans="1:5" ht="12.75">
      <c r="A61" s="35" t="s">
        <v>54</v>
      </c>
      <c r="E61" s="39" t="s">
        <v>5</v>
      </c>
    </row>
    <row r="62" spans="1:5" ht="12.75">
      <c r="A62" s="35" t="s">
        <v>55</v>
      </c>
      <c r="E62" s="40" t="s">
        <v>5</v>
      </c>
    </row>
    <row r="63" spans="1:5" ht="12.75">
      <c r="A63" t="s">
        <v>56</v>
      </c>
      <c r="E63" s="39" t="s">
        <v>5</v>
      </c>
    </row>
    <row r="64" spans="1:13" ht="12.75">
      <c r="A64" t="s">
        <v>46</v>
      </c>
      <c r="C64" s="31" t="s">
        <v>87</v>
      </c>
      <c r="E64" s="33" t="s">
        <v>2481</v>
      </c>
      <c r="J64" s="32">
        <f>0</f>
      </c>
      <c s="32">
        <f>0</f>
      </c>
      <c s="32">
        <f>0+L65+L69+L73+L77+L81+L85+L89</f>
      </c>
      <c s="32">
        <f>0+M65+M69+M73+M77+M81+M85+M89</f>
      </c>
    </row>
    <row r="65" spans="1:16" ht="25.5">
      <c r="A65" t="s">
        <v>49</v>
      </c>
      <c s="34" t="s">
        <v>106</v>
      </c>
      <c s="34" t="s">
        <v>2482</v>
      </c>
      <c s="35" t="s">
        <v>5</v>
      </c>
      <c s="6" t="s">
        <v>2483</v>
      </c>
      <c s="36" t="s">
        <v>81</v>
      </c>
      <c s="37">
        <v>1</v>
      </c>
      <c s="36">
        <v>0</v>
      </c>
      <c s="36">
        <f>ROUND(G65*H65,6)</f>
      </c>
      <c r="L65" s="38">
        <v>0</v>
      </c>
      <c s="32">
        <f>ROUND(ROUND(L65,2)*ROUND(G65,3),2)</f>
      </c>
      <c s="36" t="s">
        <v>347</v>
      </c>
      <c>
        <f>(M65*21)/100</f>
      </c>
      <c t="s">
        <v>27</v>
      </c>
    </row>
    <row r="66" spans="1:5" ht="12.75">
      <c r="A66" s="35" t="s">
        <v>54</v>
      </c>
      <c r="E66" s="39" t="s">
        <v>5</v>
      </c>
    </row>
    <row r="67" spans="1:5" ht="12.75">
      <c r="A67" s="35" t="s">
        <v>55</v>
      </c>
      <c r="E67" s="40" t="s">
        <v>5</v>
      </c>
    </row>
    <row r="68" spans="1:5" ht="12.75">
      <c r="A68" t="s">
        <v>56</v>
      </c>
      <c r="E68" s="39" t="s">
        <v>5</v>
      </c>
    </row>
    <row r="69" spans="1:16" ht="38.25">
      <c r="A69" t="s">
        <v>49</v>
      </c>
      <c s="34" t="s">
        <v>110</v>
      </c>
      <c s="34" t="s">
        <v>2484</v>
      </c>
      <c s="35" t="s">
        <v>5</v>
      </c>
      <c s="6" t="s">
        <v>2485</v>
      </c>
      <c s="36" t="s">
        <v>81</v>
      </c>
      <c s="37">
        <v>8</v>
      </c>
      <c s="36">
        <v>0</v>
      </c>
      <c s="36">
        <f>ROUND(G69*H69,6)</f>
      </c>
      <c r="L69" s="38">
        <v>0</v>
      </c>
      <c s="32">
        <f>ROUND(ROUND(L69,2)*ROUND(G69,3),2)</f>
      </c>
      <c s="36" t="s">
        <v>347</v>
      </c>
      <c>
        <f>(M69*21)/100</f>
      </c>
      <c t="s">
        <v>27</v>
      </c>
    </row>
    <row r="70" spans="1:5" ht="12.75">
      <c r="A70" s="35" t="s">
        <v>54</v>
      </c>
      <c r="E70" s="39" t="s">
        <v>5</v>
      </c>
    </row>
    <row r="71" spans="1:5" ht="12.75">
      <c r="A71" s="35" t="s">
        <v>55</v>
      </c>
      <c r="E71" s="40" t="s">
        <v>5</v>
      </c>
    </row>
    <row r="72" spans="1:5" ht="12.75">
      <c r="A72" t="s">
        <v>56</v>
      </c>
      <c r="E72" s="39" t="s">
        <v>5</v>
      </c>
    </row>
    <row r="73" spans="1:16" ht="25.5">
      <c r="A73" t="s">
        <v>49</v>
      </c>
      <c s="34" t="s">
        <v>114</v>
      </c>
      <c s="34" t="s">
        <v>2486</v>
      </c>
      <c s="35" t="s">
        <v>5</v>
      </c>
      <c s="6" t="s">
        <v>2487</v>
      </c>
      <c s="36" t="s">
        <v>81</v>
      </c>
      <c s="37">
        <v>1</v>
      </c>
      <c s="36">
        <v>0</v>
      </c>
      <c s="36">
        <f>ROUND(G73*H73,6)</f>
      </c>
      <c r="L73" s="38">
        <v>0</v>
      </c>
      <c s="32">
        <f>ROUND(ROUND(L73,2)*ROUND(G73,3),2)</f>
      </c>
      <c s="36" t="s">
        <v>347</v>
      </c>
      <c>
        <f>(M73*21)/100</f>
      </c>
      <c t="s">
        <v>27</v>
      </c>
    </row>
    <row r="74" spans="1:5" ht="12.75">
      <c r="A74" s="35" t="s">
        <v>54</v>
      </c>
      <c r="E74" s="39" t="s">
        <v>5</v>
      </c>
    </row>
    <row r="75" spans="1:5" ht="12.75">
      <c r="A75" s="35" t="s">
        <v>55</v>
      </c>
      <c r="E75" s="40" t="s">
        <v>5</v>
      </c>
    </row>
    <row r="76" spans="1:5" ht="12.75">
      <c r="A76" t="s">
        <v>56</v>
      </c>
      <c r="E76" s="39" t="s">
        <v>5</v>
      </c>
    </row>
    <row r="77" spans="1:16" ht="25.5">
      <c r="A77" t="s">
        <v>49</v>
      </c>
      <c s="34" t="s">
        <v>118</v>
      </c>
      <c s="34" t="s">
        <v>2488</v>
      </c>
      <c s="35" t="s">
        <v>5</v>
      </c>
      <c s="6" t="s">
        <v>2489</v>
      </c>
      <c s="36" t="s">
        <v>76</v>
      </c>
      <c s="37">
        <v>3.625</v>
      </c>
      <c s="36">
        <v>0</v>
      </c>
      <c s="36">
        <f>ROUND(G77*H77,6)</f>
      </c>
      <c r="L77" s="38">
        <v>0</v>
      </c>
      <c s="32">
        <f>ROUND(ROUND(L77,2)*ROUND(G77,3),2)</f>
      </c>
      <c s="36" t="s">
        <v>347</v>
      </c>
      <c>
        <f>(M77*21)/100</f>
      </c>
      <c t="s">
        <v>27</v>
      </c>
    </row>
    <row r="78" spans="1:5" ht="12.75">
      <c r="A78" s="35" t="s">
        <v>54</v>
      </c>
      <c r="E78" s="39" t="s">
        <v>5</v>
      </c>
    </row>
    <row r="79" spans="1:5" ht="38.25">
      <c r="A79" s="35" t="s">
        <v>55</v>
      </c>
      <c r="E79" s="40" t="s">
        <v>2490</v>
      </c>
    </row>
    <row r="80" spans="1:5" ht="12.75">
      <c r="A80" t="s">
        <v>56</v>
      </c>
      <c r="E80" s="39" t="s">
        <v>5</v>
      </c>
    </row>
    <row r="81" spans="1:16" ht="25.5">
      <c r="A81" t="s">
        <v>49</v>
      </c>
      <c s="34" t="s">
        <v>121</v>
      </c>
      <c s="34" t="s">
        <v>2491</v>
      </c>
      <c s="35" t="s">
        <v>5</v>
      </c>
      <c s="6" t="s">
        <v>2492</v>
      </c>
      <c s="36" t="s">
        <v>76</v>
      </c>
      <c s="37">
        <v>6.888</v>
      </c>
      <c s="36">
        <v>0</v>
      </c>
      <c s="36">
        <f>ROUND(G81*H81,6)</f>
      </c>
      <c r="L81" s="38">
        <v>0</v>
      </c>
      <c s="32">
        <f>ROUND(ROUND(L81,2)*ROUND(G81,3),2)</f>
      </c>
      <c s="36" t="s">
        <v>347</v>
      </c>
      <c>
        <f>(M81*21)/100</f>
      </c>
      <c t="s">
        <v>27</v>
      </c>
    </row>
    <row r="82" spans="1:5" ht="12.75">
      <c r="A82" s="35" t="s">
        <v>54</v>
      </c>
      <c r="E82" s="39" t="s">
        <v>5</v>
      </c>
    </row>
    <row r="83" spans="1:5" ht="38.25">
      <c r="A83" s="35" t="s">
        <v>55</v>
      </c>
      <c r="E83" s="40" t="s">
        <v>2493</v>
      </c>
    </row>
    <row r="84" spans="1:5" ht="12.75">
      <c r="A84" t="s">
        <v>56</v>
      </c>
      <c r="E84" s="39" t="s">
        <v>5</v>
      </c>
    </row>
    <row r="85" spans="1:16" ht="25.5">
      <c r="A85" t="s">
        <v>49</v>
      </c>
      <c s="34" t="s">
        <v>124</v>
      </c>
      <c s="34" t="s">
        <v>2494</v>
      </c>
      <c s="35" t="s">
        <v>5</v>
      </c>
      <c s="6" t="s">
        <v>2495</v>
      </c>
      <c s="36" t="s">
        <v>76</v>
      </c>
      <c s="37">
        <v>2.28</v>
      </c>
      <c s="36">
        <v>0</v>
      </c>
      <c s="36">
        <f>ROUND(G85*H85,6)</f>
      </c>
      <c r="L85" s="38">
        <v>0</v>
      </c>
      <c s="32">
        <f>ROUND(ROUND(L85,2)*ROUND(G85,3),2)</f>
      </c>
      <c s="36" t="s">
        <v>347</v>
      </c>
      <c>
        <f>(M85*21)/100</f>
      </c>
      <c t="s">
        <v>27</v>
      </c>
    </row>
    <row r="86" spans="1:5" ht="12.75">
      <c r="A86" s="35" t="s">
        <v>54</v>
      </c>
      <c r="E86" s="39" t="s">
        <v>5</v>
      </c>
    </row>
    <row r="87" spans="1:5" ht="38.25">
      <c r="A87" s="35" t="s">
        <v>55</v>
      </c>
      <c r="E87" s="40" t="s">
        <v>2496</v>
      </c>
    </row>
    <row r="88" spans="1:5" ht="12.75">
      <c r="A88" t="s">
        <v>56</v>
      </c>
      <c r="E88" s="39" t="s">
        <v>5</v>
      </c>
    </row>
    <row r="89" spans="1:16" ht="25.5">
      <c r="A89" t="s">
        <v>49</v>
      </c>
      <c s="34" t="s">
        <v>127</v>
      </c>
      <c s="34" t="s">
        <v>2497</v>
      </c>
      <c s="35" t="s">
        <v>5</v>
      </c>
      <c s="6" t="s">
        <v>2498</v>
      </c>
      <c s="36" t="s">
        <v>76</v>
      </c>
      <c s="37">
        <v>2.31</v>
      </c>
      <c s="36">
        <v>0</v>
      </c>
      <c s="36">
        <f>ROUND(G89*H89,6)</f>
      </c>
      <c r="L89" s="38">
        <v>0</v>
      </c>
      <c s="32">
        <f>ROUND(ROUND(L89,2)*ROUND(G89,3),2)</f>
      </c>
      <c s="36" t="s">
        <v>347</v>
      </c>
      <c>
        <f>(M89*21)/100</f>
      </c>
      <c t="s">
        <v>27</v>
      </c>
    </row>
    <row r="90" spans="1:5" ht="12.75">
      <c r="A90" s="35" t="s">
        <v>54</v>
      </c>
      <c r="E90" s="39" t="s">
        <v>5</v>
      </c>
    </row>
    <row r="91" spans="1:5" ht="38.25">
      <c r="A91" s="35" t="s">
        <v>55</v>
      </c>
      <c r="E91" s="40" t="s">
        <v>2499</v>
      </c>
    </row>
    <row r="92" spans="1:5" ht="12.75">
      <c r="A92" t="s">
        <v>56</v>
      </c>
      <c r="E92" s="39" t="s">
        <v>5</v>
      </c>
    </row>
    <row r="93" spans="1:13" ht="12.75">
      <c r="A93" t="s">
        <v>46</v>
      </c>
      <c r="C93" s="31" t="s">
        <v>2500</v>
      </c>
      <c r="E93" s="33" t="s">
        <v>2501</v>
      </c>
      <c r="J93" s="32">
        <f>0</f>
      </c>
      <c s="32">
        <f>0</f>
      </c>
      <c s="32">
        <f>0+L94+L98+L102+L106</f>
      </c>
      <c s="32">
        <f>0+M94+M98+M102+M106</f>
      </c>
    </row>
    <row r="94" spans="1:16" ht="38.25">
      <c r="A94" t="s">
        <v>49</v>
      </c>
      <c s="34" t="s">
        <v>131</v>
      </c>
      <c s="34" t="s">
        <v>1106</v>
      </c>
      <c s="35" t="s">
        <v>1107</v>
      </c>
      <c s="6" t="s">
        <v>1108</v>
      </c>
      <c s="36" t="s">
        <v>346</v>
      </c>
      <c s="37">
        <v>0.045</v>
      </c>
      <c s="36">
        <v>0</v>
      </c>
      <c s="36">
        <f>ROUND(G94*H94,6)</f>
      </c>
      <c r="L94" s="38">
        <v>0</v>
      </c>
      <c s="32">
        <f>ROUND(ROUND(L94,2)*ROUND(G94,3),2)</f>
      </c>
      <c s="36" t="s">
        <v>347</v>
      </c>
      <c>
        <f>(M94*21)/100</f>
      </c>
      <c t="s">
        <v>27</v>
      </c>
    </row>
    <row r="95" spans="1:5" ht="25.5">
      <c r="A95" s="35" t="s">
        <v>54</v>
      </c>
      <c r="E95" s="39" t="s">
        <v>348</v>
      </c>
    </row>
    <row r="96" spans="1:5" ht="38.25">
      <c r="A96" s="35" t="s">
        <v>55</v>
      </c>
      <c r="E96" s="40" t="s">
        <v>2502</v>
      </c>
    </row>
    <row r="97" spans="1:5" ht="140.25">
      <c r="A97" t="s">
        <v>56</v>
      </c>
      <c r="E97" s="39" t="s">
        <v>349</v>
      </c>
    </row>
    <row r="98" spans="1:16" ht="38.25">
      <c r="A98" t="s">
        <v>49</v>
      </c>
      <c s="34" t="s">
        <v>134</v>
      </c>
      <c s="34" t="s">
        <v>2503</v>
      </c>
      <c s="35" t="s">
        <v>2504</v>
      </c>
      <c s="6" t="s">
        <v>2505</v>
      </c>
      <c s="36" t="s">
        <v>346</v>
      </c>
      <c s="37">
        <v>0.349</v>
      </c>
      <c s="36">
        <v>0</v>
      </c>
      <c s="36">
        <f>ROUND(G98*H98,6)</f>
      </c>
      <c r="L98" s="38">
        <v>0</v>
      </c>
      <c s="32">
        <f>ROUND(ROUND(L98,2)*ROUND(G98,3),2)</f>
      </c>
      <c s="36" t="s">
        <v>347</v>
      </c>
      <c>
        <f>(M98*21)/100</f>
      </c>
      <c t="s">
        <v>27</v>
      </c>
    </row>
    <row r="99" spans="1:5" ht="25.5">
      <c r="A99" s="35" t="s">
        <v>54</v>
      </c>
      <c r="E99" s="39" t="s">
        <v>348</v>
      </c>
    </row>
    <row r="100" spans="1:5" ht="38.25">
      <c r="A100" s="35" t="s">
        <v>55</v>
      </c>
      <c r="E100" s="40" t="s">
        <v>2506</v>
      </c>
    </row>
    <row r="101" spans="1:5" ht="140.25">
      <c r="A101" t="s">
        <v>56</v>
      </c>
      <c r="E101" s="39" t="s">
        <v>349</v>
      </c>
    </row>
    <row r="102" spans="1:16" ht="38.25">
      <c r="A102" t="s">
        <v>49</v>
      </c>
      <c s="34" t="s">
        <v>137</v>
      </c>
      <c s="34" t="s">
        <v>994</v>
      </c>
      <c s="35" t="s">
        <v>995</v>
      </c>
      <c s="6" t="s">
        <v>996</v>
      </c>
      <c s="36" t="s">
        <v>346</v>
      </c>
      <c s="37">
        <v>0.581</v>
      </c>
      <c s="36">
        <v>0</v>
      </c>
      <c s="36">
        <f>ROUND(G102*H102,6)</f>
      </c>
      <c r="L102" s="38">
        <v>0</v>
      </c>
      <c s="32">
        <f>ROUND(ROUND(L102,2)*ROUND(G102,3),2)</f>
      </c>
      <c s="36" t="s">
        <v>347</v>
      </c>
      <c>
        <f>(M102*21)/100</f>
      </c>
      <c t="s">
        <v>27</v>
      </c>
    </row>
    <row r="103" spans="1:5" ht="25.5">
      <c r="A103" s="35" t="s">
        <v>54</v>
      </c>
      <c r="E103" s="39" t="s">
        <v>348</v>
      </c>
    </row>
    <row r="104" spans="1:5" ht="38.25">
      <c r="A104" s="35" t="s">
        <v>55</v>
      </c>
      <c r="E104" s="40" t="s">
        <v>2507</v>
      </c>
    </row>
    <row r="105" spans="1:5" ht="140.25">
      <c r="A105" t="s">
        <v>56</v>
      </c>
      <c r="E105" s="39" t="s">
        <v>349</v>
      </c>
    </row>
    <row r="106" spans="1:16" ht="25.5">
      <c r="A106" t="s">
        <v>49</v>
      </c>
      <c s="34" t="s">
        <v>141</v>
      </c>
      <c s="34" t="s">
        <v>916</v>
      </c>
      <c s="35" t="s">
        <v>917</v>
      </c>
      <c s="6" t="s">
        <v>918</v>
      </c>
      <c s="36" t="s">
        <v>346</v>
      </c>
      <c s="37">
        <v>0.016</v>
      </c>
      <c s="36">
        <v>0</v>
      </c>
      <c s="36">
        <f>ROUND(G106*H106,6)</f>
      </c>
      <c r="L106" s="38">
        <v>0</v>
      </c>
      <c s="32">
        <f>ROUND(ROUND(L106,2)*ROUND(G106,3),2)</f>
      </c>
      <c s="36" t="s">
        <v>347</v>
      </c>
      <c>
        <f>(M106*21)/100</f>
      </c>
      <c t="s">
        <v>27</v>
      </c>
    </row>
    <row r="107" spans="1:5" ht="25.5">
      <c r="A107" s="35" t="s">
        <v>54</v>
      </c>
      <c r="E107" s="39" t="s">
        <v>348</v>
      </c>
    </row>
    <row r="108" spans="1:5" ht="12.75">
      <c r="A108" s="35" t="s">
        <v>55</v>
      </c>
      <c r="E108" s="40" t="s">
        <v>5</v>
      </c>
    </row>
    <row r="109" spans="1:5" ht="127.5">
      <c r="A109" t="s">
        <v>56</v>
      </c>
      <c r="E109" s="39" t="s">
        <v>921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2508</v>
      </c>
      <c s="41">
        <f>Rekapitulace!C56</f>
      </c>
      <c s="20" t="s">
        <v>0</v>
      </c>
      <c t="s">
        <v>23</v>
      </c>
      <c t="s">
        <v>27</v>
      </c>
    </row>
    <row r="4" spans="1:16" ht="32" customHeight="1">
      <c r="A4" s="24" t="s">
        <v>20</v>
      </c>
      <c s="25" t="s">
        <v>28</v>
      </c>
      <c s="27" t="s">
        <v>2508</v>
      </c>
      <c r="E4" s="26" t="s">
        <v>2509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2512</v>
      </c>
      <c r="E8" s="30" t="s">
        <v>2511</v>
      </c>
      <c r="J8" s="29">
        <f>0+J9+J14+J27+J32</f>
      </c>
      <c s="29">
        <f>0+K9+K14+K27+K32</f>
      </c>
      <c s="29">
        <f>0+L9+L14+L27+L32</f>
      </c>
      <c s="29">
        <f>0+M9+M14+M27+M32</f>
      </c>
    </row>
    <row r="9" spans="1:13" ht="12.75">
      <c r="A9" t="s">
        <v>46</v>
      </c>
      <c r="C9" s="31" t="s">
        <v>965</v>
      </c>
      <c r="E9" s="33" t="s">
        <v>966</v>
      </c>
      <c r="J9" s="32">
        <f>0</f>
      </c>
      <c s="32">
        <f>0</f>
      </c>
      <c s="32">
        <f>0+L10</f>
      </c>
      <c s="32">
        <f>0+M10</f>
      </c>
    </row>
    <row r="10" spans="1:16" ht="12.75">
      <c r="A10" t="s">
        <v>49</v>
      </c>
      <c s="34" t="s">
        <v>4</v>
      </c>
      <c s="34" t="s">
        <v>971</v>
      </c>
      <c s="35" t="s">
        <v>5</v>
      </c>
      <c s="6" t="s">
        <v>2513</v>
      </c>
      <c s="36" t="s">
        <v>792</v>
      </c>
      <c s="37">
        <v>1</v>
      </c>
      <c s="36">
        <v>0</v>
      </c>
      <c s="36">
        <f>ROUND(G10*H10,6)</f>
      </c>
      <c r="L10" s="38">
        <v>0</v>
      </c>
      <c s="32">
        <f>ROUND(ROUND(L10,2)*ROUND(G10,3),2)</f>
      </c>
      <c s="36" t="s">
        <v>347</v>
      </c>
      <c>
        <f>(M10*21)/100</f>
      </c>
      <c t="s">
        <v>27</v>
      </c>
    </row>
    <row r="11" spans="1:5" ht="12.75">
      <c r="A11" s="35" t="s">
        <v>54</v>
      </c>
      <c r="E11" s="39" t="s">
        <v>5</v>
      </c>
    </row>
    <row r="12" spans="1:5" ht="51">
      <c r="A12" s="35" t="s">
        <v>55</v>
      </c>
      <c r="E12" s="40" t="s">
        <v>982</v>
      </c>
    </row>
    <row r="13" spans="1:5" ht="12.75">
      <c r="A13" t="s">
        <v>56</v>
      </c>
      <c r="E13" s="39" t="s">
        <v>5</v>
      </c>
    </row>
    <row r="14" spans="1:13" ht="12.75">
      <c r="A14" t="s">
        <v>46</v>
      </c>
      <c r="C14" s="31" t="s">
        <v>909</v>
      </c>
      <c r="E14" s="33" t="s">
        <v>910</v>
      </c>
      <c r="J14" s="32">
        <f>0</f>
      </c>
      <c s="32">
        <f>0</f>
      </c>
      <c s="32">
        <f>0+L15+L19+L23</f>
      </c>
      <c s="32">
        <f>0+M15+M19+M23</f>
      </c>
    </row>
    <row r="15" spans="1:16" ht="38.25">
      <c r="A15" t="s">
        <v>49</v>
      </c>
      <c s="34" t="s">
        <v>27</v>
      </c>
      <c s="34" t="s">
        <v>911</v>
      </c>
      <c s="35" t="s">
        <v>912</v>
      </c>
      <c s="6" t="s">
        <v>913</v>
      </c>
      <c s="36" t="s">
        <v>346</v>
      </c>
      <c s="37">
        <v>3.68</v>
      </c>
      <c s="36">
        <v>0</v>
      </c>
      <c s="36">
        <f>ROUND(G15*H15,6)</f>
      </c>
      <c r="L15" s="38">
        <v>0</v>
      </c>
      <c s="32">
        <f>ROUND(ROUND(L15,2)*ROUND(G15,3),2)</f>
      </c>
      <c s="36" t="s">
        <v>347</v>
      </c>
      <c>
        <f>(M15*21)/100</f>
      </c>
      <c t="s">
        <v>27</v>
      </c>
    </row>
    <row r="16" spans="1:5" ht="25.5">
      <c r="A16" s="35" t="s">
        <v>54</v>
      </c>
      <c r="E16" s="39" t="s">
        <v>348</v>
      </c>
    </row>
    <row r="17" spans="1:5" ht="51">
      <c r="A17" s="35" t="s">
        <v>55</v>
      </c>
      <c r="E17" s="40" t="s">
        <v>2514</v>
      </c>
    </row>
    <row r="18" spans="1:5" ht="140.25">
      <c r="A18" t="s">
        <v>56</v>
      </c>
      <c r="E18" s="39" t="s">
        <v>349</v>
      </c>
    </row>
    <row r="19" spans="1:16" ht="38.25">
      <c r="A19" t="s">
        <v>49</v>
      </c>
      <c s="34" t="s">
        <v>26</v>
      </c>
      <c s="34" t="s">
        <v>351</v>
      </c>
      <c s="35" t="s">
        <v>352</v>
      </c>
      <c s="6" t="s">
        <v>353</v>
      </c>
      <c s="36" t="s">
        <v>346</v>
      </c>
      <c s="37">
        <v>1.92</v>
      </c>
      <c s="36">
        <v>0</v>
      </c>
      <c s="36">
        <f>ROUND(G19*H19,6)</f>
      </c>
      <c r="L19" s="38">
        <v>0</v>
      </c>
      <c s="32">
        <f>ROUND(ROUND(L19,2)*ROUND(G19,3),2)</f>
      </c>
      <c s="36" t="s">
        <v>347</v>
      </c>
      <c>
        <f>(M19*21)/100</f>
      </c>
      <c t="s">
        <v>27</v>
      </c>
    </row>
    <row r="20" spans="1:5" ht="25.5">
      <c r="A20" s="35" t="s">
        <v>54</v>
      </c>
      <c r="E20" s="39" t="s">
        <v>348</v>
      </c>
    </row>
    <row r="21" spans="1:5" ht="51">
      <c r="A21" s="35" t="s">
        <v>55</v>
      </c>
      <c r="E21" s="40" t="s">
        <v>2515</v>
      </c>
    </row>
    <row r="22" spans="1:5" ht="140.25">
      <c r="A22" t="s">
        <v>56</v>
      </c>
      <c r="E22" s="39" t="s">
        <v>349</v>
      </c>
    </row>
    <row r="23" spans="1:16" ht="25.5">
      <c r="A23" t="s">
        <v>49</v>
      </c>
      <c s="34" t="s">
        <v>64</v>
      </c>
      <c s="34" t="s">
        <v>916</v>
      </c>
      <c s="35" t="s">
        <v>917</v>
      </c>
      <c s="6" t="s">
        <v>918</v>
      </c>
      <c s="36" t="s">
        <v>346</v>
      </c>
      <c s="37">
        <v>0.35</v>
      </c>
      <c s="36">
        <v>0</v>
      </c>
      <c s="36">
        <f>ROUND(G23*H23,6)</f>
      </c>
      <c r="L23" s="38">
        <v>0</v>
      </c>
      <c s="32">
        <f>ROUND(ROUND(L23,2)*ROUND(G23,3),2)</f>
      </c>
      <c s="36" t="s">
        <v>347</v>
      </c>
      <c>
        <f>(M23*21)/100</f>
      </c>
      <c t="s">
        <v>27</v>
      </c>
    </row>
    <row r="24" spans="1:5" ht="25.5">
      <c r="A24" s="35" t="s">
        <v>54</v>
      </c>
      <c r="E24" s="39" t="s">
        <v>348</v>
      </c>
    </row>
    <row r="25" spans="1:5" ht="51">
      <c r="A25" s="35" t="s">
        <v>55</v>
      </c>
      <c r="E25" s="40" t="s">
        <v>2516</v>
      </c>
    </row>
    <row r="26" spans="1:5" ht="127.5">
      <c r="A26" t="s">
        <v>56</v>
      </c>
      <c r="E26" s="39" t="s">
        <v>921</v>
      </c>
    </row>
    <row r="27" spans="1:13" ht="12.75">
      <c r="A27" t="s">
        <v>46</v>
      </c>
      <c r="C27" s="31" t="s">
        <v>4</v>
      </c>
      <c r="E27" s="33" t="s">
        <v>1114</v>
      </c>
      <c r="J27" s="32">
        <f>0</f>
      </c>
      <c s="32">
        <f>0</f>
      </c>
      <c s="32">
        <f>0+L28</f>
      </c>
      <c s="32">
        <f>0+M28</f>
      </c>
    </row>
    <row r="28" spans="1:16" ht="12.75">
      <c r="A28" t="s">
        <v>49</v>
      </c>
      <c s="34" t="s">
        <v>69</v>
      </c>
      <c s="34" t="s">
        <v>2517</v>
      </c>
      <c s="35" t="s">
        <v>5</v>
      </c>
      <c s="6" t="s">
        <v>2518</v>
      </c>
      <c s="36" t="s">
        <v>60</v>
      </c>
      <c s="37">
        <v>3.68</v>
      </c>
      <c s="36">
        <v>0</v>
      </c>
      <c s="36">
        <f>ROUND(G28*H28,6)</f>
      </c>
      <c r="L28" s="38">
        <v>0</v>
      </c>
      <c s="32">
        <f>ROUND(ROUND(L28,2)*ROUND(G28,3),2)</f>
      </c>
      <c s="36" t="s">
        <v>53</v>
      </c>
      <c>
        <f>(M28*21)/100</f>
      </c>
      <c t="s">
        <v>27</v>
      </c>
    </row>
    <row r="29" spans="1:5" ht="12.75">
      <c r="A29" s="35" t="s">
        <v>54</v>
      </c>
      <c r="E29" s="39" t="s">
        <v>5</v>
      </c>
    </row>
    <row r="30" spans="1:5" ht="51">
      <c r="A30" s="35" t="s">
        <v>55</v>
      </c>
      <c r="E30" s="40" t="s">
        <v>2514</v>
      </c>
    </row>
    <row r="31" spans="1:5" ht="12.75">
      <c r="A31" t="s">
        <v>56</v>
      </c>
      <c r="E31" s="39" t="s">
        <v>5</v>
      </c>
    </row>
    <row r="32" spans="1:13" ht="12.75">
      <c r="A32" t="s">
        <v>46</v>
      </c>
      <c r="C32" s="31" t="s">
        <v>87</v>
      </c>
      <c r="E32" s="33" t="s">
        <v>922</v>
      </c>
      <c r="J32" s="32">
        <f>0</f>
      </c>
      <c s="32">
        <f>0</f>
      </c>
      <c s="32">
        <f>0+L33+L37+L41+L45+L49+L53+L57+L61+L65+L69+L73</f>
      </c>
      <c s="32">
        <f>0+M33+M37+M41+M45+M49+M53+M57+M61+M65+M69+M73</f>
      </c>
    </row>
    <row r="33" spans="1:16" ht="12.75">
      <c r="A33" t="s">
        <v>49</v>
      </c>
      <c s="34" t="s">
        <v>73</v>
      </c>
      <c s="34" t="s">
        <v>2519</v>
      </c>
      <c s="35" t="s">
        <v>5</v>
      </c>
      <c s="6" t="s">
        <v>2520</v>
      </c>
      <c s="36" t="s">
        <v>81</v>
      </c>
      <c s="37">
        <v>6</v>
      </c>
      <c s="36">
        <v>0</v>
      </c>
      <c s="36">
        <f>ROUND(G33*H33,6)</f>
      </c>
      <c r="L33" s="38">
        <v>0</v>
      </c>
      <c s="32">
        <f>ROUND(ROUND(L33,2)*ROUND(G33,3),2)</f>
      </c>
      <c s="36" t="s">
        <v>53</v>
      </c>
      <c>
        <f>(M33*21)/100</f>
      </c>
      <c t="s">
        <v>27</v>
      </c>
    </row>
    <row r="34" spans="1:5" ht="12.75">
      <c r="A34" s="35" t="s">
        <v>54</v>
      </c>
      <c r="E34" s="39" t="s">
        <v>5</v>
      </c>
    </row>
    <row r="35" spans="1:5" ht="51">
      <c r="A35" s="35" t="s">
        <v>55</v>
      </c>
      <c r="E35" s="40" t="s">
        <v>1603</v>
      </c>
    </row>
    <row r="36" spans="1:5" ht="12.75">
      <c r="A36" t="s">
        <v>56</v>
      </c>
      <c r="E36" s="39" t="s">
        <v>5</v>
      </c>
    </row>
    <row r="37" spans="1:16" ht="12.75">
      <c r="A37" t="s">
        <v>49</v>
      </c>
      <c s="34" t="s">
        <v>78</v>
      </c>
      <c s="34" t="s">
        <v>1278</v>
      </c>
      <c s="35" t="s">
        <v>5</v>
      </c>
      <c s="6" t="s">
        <v>1279</v>
      </c>
      <c s="36" t="s">
        <v>60</v>
      </c>
      <c s="37">
        <v>1.92</v>
      </c>
      <c s="36">
        <v>0</v>
      </c>
      <c s="36">
        <f>ROUND(G37*H37,6)</f>
      </c>
      <c r="L37" s="38">
        <v>0</v>
      </c>
      <c s="32">
        <f>ROUND(ROUND(L37,2)*ROUND(G37,3),2)</f>
      </c>
      <c s="36" t="s">
        <v>53</v>
      </c>
      <c>
        <f>(M37*21)/100</f>
      </c>
      <c t="s">
        <v>27</v>
      </c>
    </row>
    <row r="38" spans="1:5" ht="12.75">
      <c r="A38" s="35" t="s">
        <v>54</v>
      </c>
      <c r="E38" s="39" t="s">
        <v>5</v>
      </c>
    </row>
    <row r="39" spans="1:5" ht="51">
      <c r="A39" s="35" t="s">
        <v>55</v>
      </c>
      <c r="E39" s="40" t="s">
        <v>2515</v>
      </c>
    </row>
    <row r="40" spans="1:5" ht="12.75">
      <c r="A40" t="s">
        <v>56</v>
      </c>
      <c r="E40" s="39" t="s">
        <v>5</v>
      </c>
    </row>
    <row r="41" spans="1:16" ht="25.5">
      <c r="A41" t="s">
        <v>49</v>
      </c>
      <c s="34" t="s">
        <v>83</v>
      </c>
      <c s="34" t="s">
        <v>2521</v>
      </c>
      <c s="35" t="s">
        <v>5</v>
      </c>
      <c s="6" t="s">
        <v>2522</v>
      </c>
      <c s="36" t="s">
        <v>81</v>
      </c>
      <c s="37">
        <v>6</v>
      </c>
      <c s="36">
        <v>0</v>
      </c>
      <c s="36">
        <f>ROUND(G41*H41,6)</f>
      </c>
      <c r="L41" s="38">
        <v>0</v>
      </c>
      <c s="32">
        <f>ROUND(ROUND(L41,2)*ROUND(G41,3),2)</f>
      </c>
      <c s="36" t="s">
        <v>347</v>
      </c>
      <c>
        <f>(M41*21)/100</f>
      </c>
      <c t="s">
        <v>27</v>
      </c>
    </row>
    <row r="42" spans="1:5" ht="12.75">
      <c r="A42" s="35" t="s">
        <v>54</v>
      </c>
      <c r="E42" s="39" t="s">
        <v>5</v>
      </c>
    </row>
    <row r="43" spans="1:5" ht="51">
      <c r="A43" s="35" t="s">
        <v>55</v>
      </c>
      <c r="E43" s="40" t="s">
        <v>2523</v>
      </c>
    </row>
    <row r="44" spans="1:5" ht="12.75">
      <c r="A44" t="s">
        <v>56</v>
      </c>
      <c r="E44" s="39" t="s">
        <v>5</v>
      </c>
    </row>
    <row r="45" spans="1:16" ht="12.75">
      <c r="A45" t="s">
        <v>49</v>
      </c>
      <c s="34" t="s">
        <v>87</v>
      </c>
      <c s="34" t="s">
        <v>2524</v>
      </c>
      <c s="35" t="s">
        <v>5</v>
      </c>
      <c s="6" t="s">
        <v>2525</v>
      </c>
      <c s="36" t="s">
        <v>81</v>
      </c>
      <c s="37">
        <v>2</v>
      </c>
      <c s="36">
        <v>0</v>
      </c>
      <c s="36">
        <f>ROUND(G45*H45,6)</f>
      </c>
      <c r="L45" s="38">
        <v>0</v>
      </c>
      <c s="32">
        <f>ROUND(ROUND(L45,2)*ROUND(G45,3),2)</f>
      </c>
      <c s="36" t="s">
        <v>347</v>
      </c>
      <c>
        <f>(M45*21)/100</f>
      </c>
      <c t="s">
        <v>27</v>
      </c>
    </row>
    <row r="46" spans="1:5" ht="12.75">
      <c r="A46" s="35" t="s">
        <v>54</v>
      </c>
      <c r="E46" s="39" t="s">
        <v>5</v>
      </c>
    </row>
    <row r="47" spans="1:5" ht="51">
      <c r="A47" s="35" t="s">
        <v>55</v>
      </c>
      <c r="E47" s="40" t="s">
        <v>1052</v>
      </c>
    </row>
    <row r="48" spans="1:5" ht="12.75">
      <c r="A48" t="s">
        <v>56</v>
      </c>
      <c r="E48" s="39" t="s">
        <v>5</v>
      </c>
    </row>
    <row r="49" spans="1:16" ht="12.75">
      <c r="A49" t="s">
        <v>49</v>
      </c>
      <c s="34" t="s">
        <v>91</v>
      </c>
      <c s="34" t="s">
        <v>2526</v>
      </c>
      <c s="35" t="s">
        <v>5</v>
      </c>
      <c s="6" t="s">
        <v>2527</v>
      </c>
      <c s="36" t="s">
        <v>81</v>
      </c>
      <c s="37">
        <v>2</v>
      </c>
      <c s="36">
        <v>0</v>
      </c>
      <c s="36">
        <f>ROUND(G49*H49,6)</f>
      </c>
      <c r="L49" s="38">
        <v>0</v>
      </c>
      <c s="32">
        <f>ROUND(ROUND(L49,2)*ROUND(G49,3),2)</f>
      </c>
      <c s="36" t="s">
        <v>347</v>
      </c>
      <c>
        <f>(M49*21)/100</f>
      </c>
      <c t="s">
        <v>27</v>
      </c>
    </row>
    <row r="50" spans="1:5" ht="12.75">
      <c r="A50" s="35" t="s">
        <v>54</v>
      </c>
      <c r="E50" s="39" t="s">
        <v>5</v>
      </c>
    </row>
    <row r="51" spans="1:5" ht="51">
      <c r="A51" s="35" t="s">
        <v>55</v>
      </c>
      <c r="E51" s="40" t="s">
        <v>1052</v>
      </c>
    </row>
    <row r="52" spans="1:5" ht="12.75">
      <c r="A52" t="s">
        <v>56</v>
      </c>
      <c r="E52" s="39" t="s">
        <v>5</v>
      </c>
    </row>
    <row r="53" spans="1:16" ht="12.75">
      <c r="A53" t="s">
        <v>49</v>
      </c>
      <c s="34" t="s">
        <v>94</v>
      </c>
      <c s="34" t="s">
        <v>2528</v>
      </c>
      <c s="35" t="s">
        <v>5</v>
      </c>
      <c s="6" t="s">
        <v>2529</v>
      </c>
      <c s="36" t="s">
        <v>81</v>
      </c>
      <c s="37">
        <v>2</v>
      </c>
      <c s="36">
        <v>0</v>
      </c>
      <c s="36">
        <f>ROUND(G53*H53,6)</f>
      </c>
      <c r="L53" s="38">
        <v>0</v>
      </c>
      <c s="32">
        <f>ROUND(ROUND(L53,2)*ROUND(G53,3),2)</f>
      </c>
      <c s="36" t="s">
        <v>347</v>
      </c>
      <c>
        <f>(M53*21)/100</f>
      </c>
      <c t="s">
        <v>27</v>
      </c>
    </row>
    <row r="54" spans="1:5" ht="12.75">
      <c r="A54" s="35" t="s">
        <v>54</v>
      </c>
      <c r="E54" s="39" t="s">
        <v>5</v>
      </c>
    </row>
    <row r="55" spans="1:5" ht="51">
      <c r="A55" s="35" t="s">
        <v>55</v>
      </c>
      <c r="E55" s="40" t="s">
        <v>1052</v>
      </c>
    </row>
    <row r="56" spans="1:5" ht="12.75">
      <c r="A56" t="s">
        <v>56</v>
      </c>
      <c r="E56" s="39" t="s">
        <v>5</v>
      </c>
    </row>
    <row r="57" spans="1:16" ht="25.5">
      <c r="A57" t="s">
        <v>49</v>
      </c>
      <c s="34" t="s">
        <v>98</v>
      </c>
      <c s="34" t="s">
        <v>2530</v>
      </c>
      <c s="35" t="s">
        <v>5</v>
      </c>
      <c s="6" t="s">
        <v>2531</v>
      </c>
      <c s="36" t="s">
        <v>81</v>
      </c>
      <c s="37">
        <v>2</v>
      </c>
      <c s="36">
        <v>0</v>
      </c>
      <c s="36">
        <f>ROUND(G57*H57,6)</f>
      </c>
      <c r="L57" s="38">
        <v>0</v>
      </c>
      <c s="32">
        <f>ROUND(ROUND(L57,2)*ROUND(G57,3),2)</f>
      </c>
      <c s="36" t="s">
        <v>347</v>
      </c>
      <c>
        <f>(M57*21)/100</f>
      </c>
      <c t="s">
        <v>27</v>
      </c>
    </row>
    <row r="58" spans="1:5" ht="12.75">
      <c r="A58" s="35" t="s">
        <v>54</v>
      </c>
      <c r="E58" s="39" t="s">
        <v>5</v>
      </c>
    </row>
    <row r="59" spans="1:5" ht="51">
      <c r="A59" s="35" t="s">
        <v>55</v>
      </c>
      <c r="E59" s="40" t="s">
        <v>1052</v>
      </c>
    </row>
    <row r="60" spans="1:5" ht="12.75">
      <c r="A60" t="s">
        <v>56</v>
      </c>
      <c r="E60" s="39" t="s">
        <v>5</v>
      </c>
    </row>
    <row r="61" spans="1:16" ht="25.5">
      <c r="A61" t="s">
        <v>49</v>
      </c>
      <c s="34" t="s">
        <v>102</v>
      </c>
      <c s="34" t="s">
        <v>2532</v>
      </c>
      <c s="35" t="s">
        <v>5</v>
      </c>
      <c s="6" t="s">
        <v>2533</v>
      </c>
      <c s="36" t="s">
        <v>81</v>
      </c>
      <c s="37">
        <v>1</v>
      </c>
      <c s="36">
        <v>0</v>
      </c>
      <c s="36">
        <f>ROUND(G61*H61,6)</f>
      </c>
      <c r="L61" s="38">
        <v>0</v>
      </c>
      <c s="32">
        <f>ROUND(ROUND(L61,2)*ROUND(G61,3),2)</f>
      </c>
      <c s="36" t="s">
        <v>347</v>
      </c>
      <c>
        <f>(M61*21)/100</f>
      </c>
      <c t="s">
        <v>27</v>
      </c>
    </row>
    <row r="62" spans="1:5" ht="12.75">
      <c r="A62" s="35" t="s">
        <v>54</v>
      </c>
      <c r="E62" s="39" t="s">
        <v>5</v>
      </c>
    </row>
    <row r="63" spans="1:5" ht="51">
      <c r="A63" s="35" t="s">
        <v>55</v>
      </c>
      <c r="E63" s="40" t="s">
        <v>2001</v>
      </c>
    </row>
    <row r="64" spans="1:5" ht="12.75">
      <c r="A64" t="s">
        <v>56</v>
      </c>
      <c r="E64" s="39" t="s">
        <v>5</v>
      </c>
    </row>
    <row r="65" spans="1:16" ht="25.5">
      <c r="A65" t="s">
        <v>49</v>
      </c>
      <c s="34" t="s">
        <v>106</v>
      </c>
      <c s="34" t="s">
        <v>2534</v>
      </c>
      <c s="35" t="s">
        <v>5</v>
      </c>
      <c s="6" t="s">
        <v>2535</v>
      </c>
      <c s="36" t="s">
        <v>81</v>
      </c>
      <c s="37">
        <v>6</v>
      </c>
      <c s="36">
        <v>0</v>
      </c>
      <c s="36">
        <f>ROUND(G65*H65,6)</f>
      </c>
      <c r="L65" s="38">
        <v>0</v>
      </c>
      <c s="32">
        <f>ROUND(ROUND(L65,2)*ROUND(G65,3),2)</f>
      </c>
      <c s="36" t="s">
        <v>347</v>
      </c>
      <c>
        <f>(M65*21)/100</f>
      </c>
      <c t="s">
        <v>27</v>
      </c>
    </row>
    <row r="66" spans="1:5" ht="12.75">
      <c r="A66" s="35" t="s">
        <v>54</v>
      </c>
      <c r="E66" s="39" t="s">
        <v>5</v>
      </c>
    </row>
    <row r="67" spans="1:5" ht="51">
      <c r="A67" s="35" t="s">
        <v>55</v>
      </c>
      <c r="E67" s="40" t="s">
        <v>1603</v>
      </c>
    </row>
    <row r="68" spans="1:5" ht="12.75">
      <c r="A68" t="s">
        <v>56</v>
      </c>
      <c r="E68" s="39" t="s">
        <v>5</v>
      </c>
    </row>
    <row r="69" spans="1:16" ht="12.75">
      <c r="A69" t="s">
        <v>49</v>
      </c>
      <c s="34" t="s">
        <v>110</v>
      </c>
      <c s="34" t="s">
        <v>2536</v>
      </c>
      <c s="35" t="s">
        <v>5</v>
      </c>
      <c s="6" t="s">
        <v>2537</v>
      </c>
      <c s="36" t="s">
        <v>81</v>
      </c>
      <c s="37">
        <v>8</v>
      </c>
      <c s="36">
        <v>0</v>
      </c>
      <c s="36">
        <f>ROUND(G69*H69,6)</f>
      </c>
      <c r="L69" s="38">
        <v>0</v>
      </c>
      <c s="32">
        <f>ROUND(ROUND(L69,2)*ROUND(G69,3),2)</f>
      </c>
      <c s="36" t="s">
        <v>347</v>
      </c>
      <c>
        <f>(M69*21)/100</f>
      </c>
      <c t="s">
        <v>27</v>
      </c>
    </row>
    <row r="70" spans="1:5" ht="12.75">
      <c r="A70" s="35" t="s">
        <v>54</v>
      </c>
      <c r="E70" s="39" t="s">
        <v>5</v>
      </c>
    </row>
    <row r="71" spans="1:5" ht="51">
      <c r="A71" s="35" t="s">
        <v>55</v>
      </c>
      <c r="E71" s="40" t="s">
        <v>1511</v>
      </c>
    </row>
    <row r="72" spans="1:5" ht="12.75">
      <c r="A72" t="s">
        <v>56</v>
      </c>
      <c r="E72" s="39" t="s">
        <v>5</v>
      </c>
    </row>
    <row r="73" spans="1:16" ht="12.75">
      <c r="A73" t="s">
        <v>49</v>
      </c>
      <c s="34" t="s">
        <v>114</v>
      </c>
      <c s="34" t="s">
        <v>2538</v>
      </c>
      <c s="35" t="s">
        <v>5</v>
      </c>
      <c s="6" t="s">
        <v>2539</v>
      </c>
      <c s="36" t="s">
        <v>81</v>
      </c>
      <c s="37">
        <v>23</v>
      </c>
      <c s="36">
        <v>0</v>
      </c>
      <c s="36">
        <f>ROUND(G73*H73,6)</f>
      </c>
      <c r="L73" s="38">
        <v>0</v>
      </c>
      <c s="32">
        <f>ROUND(ROUND(L73,2)*ROUND(G73,3),2)</f>
      </c>
      <c s="36" t="s">
        <v>347</v>
      </c>
      <c>
        <f>(M73*21)/100</f>
      </c>
      <c t="s">
        <v>27</v>
      </c>
    </row>
    <row r="74" spans="1:5" ht="12.75">
      <c r="A74" s="35" t="s">
        <v>54</v>
      </c>
      <c r="E74" s="39" t="s">
        <v>5</v>
      </c>
    </row>
    <row r="75" spans="1:5" ht="51">
      <c r="A75" s="35" t="s">
        <v>55</v>
      </c>
      <c r="E75" s="40" t="s">
        <v>2540</v>
      </c>
    </row>
    <row r="76" spans="1:5" ht="12.75">
      <c r="A76" t="s">
        <v>56</v>
      </c>
      <c r="E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2508</v>
      </c>
      <c s="41">
        <f>Rekapitulace!C56</f>
      </c>
      <c s="20" t="s">
        <v>0</v>
      </c>
      <c t="s">
        <v>23</v>
      </c>
      <c t="s">
        <v>27</v>
      </c>
    </row>
    <row r="4" spans="1:16" ht="32" customHeight="1">
      <c r="A4" s="24" t="s">
        <v>20</v>
      </c>
      <c s="25" t="s">
        <v>28</v>
      </c>
      <c s="27" t="s">
        <v>2508</v>
      </c>
      <c r="E4" s="26" t="s">
        <v>2509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2543</v>
      </c>
      <c r="E8" s="30" t="s">
        <v>2542</v>
      </c>
      <c r="J8" s="29">
        <f>0+J9+J14+J27+J32</f>
      </c>
      <c s="29">
        <f>0+K9+K14+K27+K32</f>
      </c>
      <c s="29">
        <f>0+L9+L14+L27+L32</f>
      </c>
      <c s="29">
        <f>0+M9+M14+M27+M32</f>
      </c>
    </row>
    <row r="9" spans="1:13" ht="12.75">
      <c r="A9" t="s">
        <v>46</v>
      </c>
      <c r="C9" s="31" t="s">
        <v>965</v>
      </c>
      <c r="E9" s="33" t="s">
        <v>966</v>
      </c>
      <c r="J9" s="32">
        <f>0</f>
      </c>
      <c s="32">
        <f>0</f>
      </c>
      <c s="32">
        <f>0+L10</f>
      </c>
      <c s="32">
        <f>0+M10</f>
      </c>
    </row>
    <row r="10" spans="1:16" ht="12.75">
      <c r="A10" t="s">
        <v>49</v>
      </c>
      <c s="34" t="s">
        <v>4</v>
      </c>
      <c s="34" t="s">
        <v>971</v>
      </c>
      <c s="35" t="s">
        <v>5</v>
      </c>
      <c s="6" t="s">
        <v>2513</v>
      </c>
      <c s="36" t="s">
        <v>792</v>
      </c>
      <c s="37">
        <v>1</v>
      </c>
      <c s="36">
        <v>0</v>
      </c>
      <c s="36">
        <f>ROUND(G10*H10,6)</f>
      </c>
      <c r="L10" s="38">
        <v>0</v>
      </c>
      <c s="32">
        <f>ROUND(ROUND(L10,2)*ROUND(G10,3),2)</f>
      </c>
      <c s="36" t="s">
        <v>347</v>
      </c>
      <c>
        <f>(M10*21)/100</f>
      </c>
      <c t="s">
        <v>27</v>
      </c>
    </row>
    <row r="11" spans="1:5" ht="12.75">
      <c r="A11" s="35" t="s">
        <v>54</v>
      </c>
      <c r="E11" s="39" t="s">
        <v>1376</v>
      </c>
    </row>
    <row r="12" spans="1:5" ht="51">
      <c r="A12" s="35" t="s">
        <v>55</v>
      </c>
      <c r="E12" s="40" t="s">
        <v>982</v>
      </c>
    </row>
    <row r="13" spans="1:5" ht="12.75">
      <c r="A13" t="s">
        <v>56</v>
      </c>
      <c r="E13" s="39" t="s">
        <v>57</v>
      </c>
    </row>
    <row r="14" spans="1:13" ht="12.75">
      <c r="A14" t="s">
        <v>46</v>
      </c>
      <c r="C14" s="31" t="s">
        <v>909</v>
      </c>
      <c r="E14" s="33" t="s">
        <v>910</v>
      </c>
      <c r="J14" s="32">
        <f>0</f>
      </c>
      <c s="32">
        <f>0</f>
      </c>
      <c s="32">
        <f>0+L15+L19+L23</f>
      </c>
      <c s="32">
        <f>0+M15+M19+M23</f>
      </c>
    </row>
    <row r="15" spans="1:16" ht="38.25">
      <c r="A15" t="s">
        <v>49</v>
      </c>
      <c s="34" t="s">
        <v>27</v>
      </c>
      <c s="34" t="s">
        <v>911</v>
      </c>
      <c s="35" t="s">
        <v>912</v>
      </c>
      <c s="6" t="s">
        <v>913</v>
      </c>
      <c s="36" t="s">
        <v>346</v>
      </c>
      <c s="37">
        <v>2.72</v>
      </c>
      <c s="36">
        <v>0</v>
      </c>
      <c s="36">
        <f>ROUND(G15*H15,6)</f>
      </c>
      <c r="L15" s="38">
        <v>0</v>
      </c>
      <c s="32">
        <f>ROUND(ROUND(L15,2)*ROUND(G15,3),2)</f>
      </c>
      <c s="36" t="s">
        <v>347</v>
      </c>
      <c>
        <f>(M15*21)/100</f>
      </c>
      <c t="s">
        <v>27</v>
      </c>
    </row>
    <row r="16" spans="1:5" ht="25.5">
      <c r="A16" s="35" t="s">
        <v>54</v>
      </c>
      <c r="E16" s="39" t="s">
        <v>348</v>
      </c>
    </row>
    <row r="17" spans="1:5" ht="51">
      <c r="A17" s="35" t="s">
        <v>55</v>
      </c>
      <c r="E17" s="40" t="s">
        <v>2544</v>
      </c>
    </row>
    <row r="18" spans="1:5" ht="140.25">
      <c r="A18" t="s">
        <v>56</v>
      </c>
      <c r="E18" s="39" t="s">
        <v>349</v>
      </c>
    </row>
    <row r="19" spans="1:16" ht="38.25">
      <c r="A19" t="s">
        <v>49</v>
      </c>
      <c s="34" t="s">
        <v>26</v>
      </c>
      <c s="34" t="s">
        <v>351</v>
      </c>
      <c s="35" t="s">
        <v>352</v>
      </c>
      <c s="6" t="s">
        <v>353</v>
      </c>
      <c s="36" t="s">
        <v>346</v>
      </c>
      <c s="37">
        <v>1.28</v>
      </c>
      <c s="36">
        <v>0</v>
      </c>
      <c s="36">
        <f>ROUND(G19*H19,6)</f>
      </c>
      <c r="L19" s="38">
        <v>0</v>
      </c>
      <c s="32">
        <f>ROUND(ROUND(L19,2)*ROUND(G19,3),2)</f>
      </c>
      <c s="36" t="s">
        <v>347</v>
      </c>
      <c>
        <f>(M19*21)/100</f>
      </c>
      <c t="s">
        <v>27</v>
      </c>
    </row>
    <row r="20" spans="1:5" ht="38.25">
      <c r="A20" s="35" t="s">
        <v>54</v>
      </c>
      <c r="E20" s="39" t="s">
        <v>2545</v>
      </c>
    </row>
    <row r="21" spans="1:5" ht="51">
      <c r="A21" s="35" t="s">
        <v>55</v>
      </c>
      <c r="E21" s="40" t="s">
        <v>2546</v>
      </c>
    </row>
    <row r="22" spans="1:5" ht="140.25">
      <c r="A22" t="s">
        <v>56</v>
      </c>
      <c r="E22" s="39" t="s">
        <v>349</v>
      </c>
    </row>
    <row r="23" spans="1:16" ht="25.5">
      <c r="A23" t="s">
        <v>49</v>
      </c>
      <c s="34" t="s">
        <v>64</v>
      </c>
      <c s="34" t="s">
        <v>916</v>
      </c>
      <c s="35" t="s">
        <v>917</v>
      </c>
      <c s="6" t="s">
        <v>918</v>
      </c>
      <c s="36" t="s">
        <v>346</v>
      </c>
      <c s="37">
        <v>0.35</v>
      </c>
      <c s="36">
        <v>0</v>
      </c>
      <c s="36">
        <f>ROUND(G23*H23,6)</f>
      </c>
      <c r="L23" s="38">
        <v>0</v>
      </c>
      <c s="32">
        <f>ROUND(ROUND(L23,2)*ROUND(G23,3),2)</f>
      </c>
      <c s="36" t="s">
        <v>347</v>
      </c>
      <c>
        <f>(M23*21)/100</f>
      </c>
      <c t="s">
        <v>27</v>
      </c>
    </row>
    <row r="24" spans="1:5" ht="25.5">
      <c r="A24" s="35" t="s">
        <v>54</v>
      </c>
      <c r="E24" s="39" t="s">
        <v>348</v>
      </c>
    </row>
    <row r="25" spans="1:5" ht="51">
      <c r="A25" s="35" t="s">
        <v>55</v>
      </c>
      <c r="E25" s="40" t="s">
        <v>2516</v>
      </c>
    </row>
    <row r="26" spans="1:5" ht="127.5">
      <c r="A26" t="s">
        <v>56</v>
      </c>
      <c r="E26" s="39" t="s">
        <v>921</v>
      </c>
    </row>
    <row r="27" spans="1:13" ht="12.75">
      <c r="A27" t="s">
        <v>46</v>
      </c>
      <c r="C27" s="31" t="s">
        <v>4</v>
      </c>
      <c r="E27" s="33" t="s">
        <v>1114</v>
      </c>
      <c r="J27" s="32">
        <f>0</f>
      </c>
      <c s="32">
        <f>0</f>
      </c>
      <c s="32">
        <f>0+L28</f>
      </c>
      <c s="32">
        <f>0+M28</f>
      </c>
    </row>
    <row r="28" spans="1:16" ht="12.75">
      <c r="A28" t="s">
        <v>49</v>
      </c>
      <c s="34" t="s">
        <v>69</v>
      </c>
      <c s="34" t="s">
        <v>2517</v>
      </c>
      <c s="35" t="s">
        <v>5</v>
      </c>
      <c s="6" t="s">
        <v>2518</v>
      </c>
      <c s="36" t="s">
        <v>60</v>
      </c>
      <c s="37">
        <v>2.72</v>
      </c>
      <c s="36">
        <v>0</v>
      </c>
      <c s="36">
        <f>ROUND(G28*H28,6)</f>
      </c>
      <c r="L28" s="38">
        <v>0</v>
      </c>
      <c s="32">
        <f>ROUND(ROUND(L28,2)*ROUND(G28,3),2)</f>
      </c>
      <c s="36" t="s">
        <v>53</v>
      </c>
      <c>
        <f>(M28*21)/100</f>
      </c>
      <c t="s">
        <v>27</v>
      </c>
    </row>
    <row r="29" spans="1:5" ht="12.75">
      <c r="A29" s="35" t="s">
        <v>54</v>
      </c>
      <c r="E29" s="39" t="s">
        <v>2547</v>
      </c>
    </row>
    <row r="30" spans="1:5" ht="51">
      <c r="A30" s="35" t="s">
        <v>55</v>
      </c>
      <c r="E30" s="40" t="s">
        <v>2544</v>
      </c>
    </row>
    <row r="31" spans="1:5" ht="344.25">
      <c r="A31" t="s">
        <v>56</v>
      </c>
      <c r="E31" s="39" t="s">
        <v>1142</v>
      </c>
    </row>
    <row r="32" spans="1:13" ht="12.75">
      <c r="A32" t="s">
        <v>46</v>
      </c>
      <c r="C32" s="31" t="s">
        <v>87</v>
      </c>
      <c r="E32" s="33" t="s">
        <v>922</v>
      </c>
      <c r="J32" s="32">
        <f>0</f>
      </c>
      <c s="32">
        <f>0</f>
      </c>
      <c s="32">
        <f>0+L33+L37+L41+L45+L49+L53+L57+L61+L65+L69+L73</f>
      </c>
      <c s="32">
        <f>0+M33+M37+M41+M45+M49+M53+M57+M61+M65+M69+M73</f>
      </c>
    </row>
    <row r="33" spans="1:16" ht="12.75">
      <c r="A33" t="s">
        <v>49</v>
      </c>
      <c s="34" t="s">
        <v>73</v>
      </c>
      <c s="34" t="s">
        <v>2519</v>
      </c>
      <c s="35" t="s">
        <v>5</v>
      </c>
      <c s="6" t="s">
        <v>2520</v>
      </c>
      <c s="36" t="s">
        <v>81</v>
      </c>
      <c s="37">
        <v>8</v>
      </c>
      <c s="36">
        <v>0</v>
      </c>
      <c s="36">
        <f>ROUND(G33*H33,6)</f>
      </c>
      <c r="L33" s="38">
        <v>0</v>
      </c>
      <c s="32">
        <f>ROUND(ROUND(L33,2)*ROUND(G33,3),2)</f>
      </c>
      <c s="36" t="s">
        <v>53</v>
      </c>
      <c>
        <f>(M33*21)/100</f>
      </c>
      <c t="s">
        <v>27</v>
      </c>
    </row>
    <row r="34" spans="1:5" ht="12.75">
      <c r="A34" s="35" t="s">
        <v>54</v>
      </c>
      <c r="E34" s="39" t="s">
        <v>5</v>
      </c>
    </row>
    <row r="35" spans="1:5" ht="51">
      <c r="A35" s="35" t="s">
        <v>55</v>
      </c>
      <c r="E35" s="40" t="s">
        <v>1511</v>
      </c>
    </row>
    <row r="36" spans="1:5" ht="127.5">
      <c r="A36" t="s">
        <v>56</v>
      </c>
      <c r="E36" s="39" t="s">
        <v>2548</v>
      </c>
    </row>
    <row r="37" spans="1:16" ht="12.75">
      <c r="A37" t="s">
        <v>49</v>
      </c>
      <c s="34" t="s">
        <v>78</v>
      </c>
      <c s="34" t="s">
        <v>1278</v>
      </c>
      <c s="35" t="s">
        <v>5</v>
      </c>
      <c s="6" t="s">
        <v>1279</v>
      </c>
      <c s="36" t="s">
        <v>60</v>
      </c>
      <c s="37">
        <v>1.28</v>
      </c>
      <c s="36">
        <v>0</v>
      </c>
      <c s="36">
        <f>ROUND(G37*H37,6)</f>
      </c>
      <c r="L37" s="38">
        <v>0</v>
      </c>
      <c s="32">
        <f>ROUND(ROUND(L37,2)*ROUND(G37,3),2)</f>
      </c>
      <c s="36" t="s">
        <v>53</v>
      </c>
      <c>
        <f>(M37*21)/100</f>
      </c>
      <c t="s">
        <v>27</v>
      </c>
    </row>
    <row r="38" spans="1:5" ht="12.75">
      <c r="A38" s="35" t="s">
        <v>54</v>
      </c>
      <c r="E38" s="39" t="s">
        <v>2549</v>
      </c>
    </row>
    <row r="39" spans="1:5" ht="51">
      <c r="A39" s="35" t="s">
        <v>55</v>
      </c>
      <c r="E39" s="40" t="s">
        <v>2546</v>
      </c>
    </row>
    <row r="40" spans="1:5" ht="102">
      <c r="A40" t="s">
        <v>56</v>
      </c>
      <c r="E40" s="39" t="s">
        <v>1282</v>
      </c>
    </row>
    <row r="41" spans="1:16" ht="25.5">
      <c r="A41" t="s">
        <v>49</v>
      </c>
      <c s="34" t="s">
        <v>83</v>
      </c>
      <c s="34" t="s">
        <v>2521</v>
      </c>
      <c s="35" t="s">
        <v>5</v>
      </c>
      <c s="6" t="s">
        <v>2550</v>
      </c>
      <c s="36" t="s">
        <v>81</v>
      </c>
      <c s="37">
        <v>6</v>
      </c>
      <c s="36">
        <v>0</v>
      </c>
      <c s="36">
        <f>ROUND(G41*H41,6)</f>
      </c>
      <c r="L41" s="38">
        <v>0</v>
      </c>
      <c s="32">
        <f>ROUND(ROUND(L41,2)*ROUND(G41,3),2)</f>
      </c>
      <c s="36" t="s">
        <v>347</v>
      </c>
      <c>
        <f>(M41*21)/100</f>
      </c>
      <c t="s">
        <v>27</v>
      </c>
    </row>
    <row r="42" spans="1:5" ht="12.75">
      <c r="A42" s="35" t="s">
        <v>54</v>
      </c>
      <c r="E42" s="39" t="s">
        <v>5</v>
      </c>
    </row>
    <row r="43" spans="1:5" ht="51">
      <c r="A43" s="35" t="s">
        <v>55</v>
      </c>
      <c r="E43" s="40" t="s">
        <v>2523</v>
      </c>
    </row>
    <row r="44" spans="1:5" ht="140.25">
      <c r="A44" t="s">
        <v>56</v>
      </c>
      <c r="E44" s="39" t="s">
        <v>2551</v>
      </c>
    </row>
    <row r="45" spans="1:16" ht="12.75">
      <c r="A45" t="s">
        <v>49</v>
      </c>
      <c s="34" t="s">
        <v>87</v>
      </c>
      <c s="34" t="s">
        <v>2524</v>
      </c>
      <c s="35" t="s">
        <v>5</v>
      </c>
      <c s="6" t="s">
        <v>2552</v>
      </c>
      <c s="36" t="s">
        <v>81</v>
      </c>
      <c s="37">
        <v>2</v>
      </c>
      <c s="36">
        <v>0</v>
      </c>
      <c s="36">
        <f>ROUND(G45*H45,6)</f>
      </c>
      <c r="L45" s="38">
        <v>0</v>
      </c>
      <c s="32">
        <f>ROUND(ROUND(L45,2)*ROUND(G45,3),2)</f>
      </c>
      <c s="36" t="s">
        <v>347</v>
      </c>
      <c>
        <f>(M45*21)/100</f>
      </c>
      <c t="s">
        <v>27</v>
      </c>
    </row>
    <row r="46" spans="1:5" ht="12.75">
      <c r="A46" s="35" t="s">
        <v>54</v>
      </c>
      <c r="E46" s="39" t="s">
        <v>5</v>
      </c>
    </row>
    <row r="47" spans="1:5" ht="51">
      <c r="A47" s="35" t="s">
        <v>55</v>
      </c>
      <c r="E47" s="40" t="s">
        <v>1052</v>
      </c>
    </row>
    <row r="48" spans="1:5" ht="140.25">
      <c r="A48" t="s">
        <v>56</v>
      </c>
      <c r="E48" s="39" t="s">
        <v>2551</v>
      </c>
    </row>
    <row r="49" spans="1:16" ht="12.75">
      <c r="A49" t="s">
        <v>49</v>
      </c>
      <c s="34" t="s">
        <v>91</v>
      </c>
      <c s="34" t="s">
        <v>2526</v>
      </c>
      <c s="35" t="s">
        <v>5</v>
      </c>
      <c s="6" t="s">
        <v>2527</v>
      </c>
      <c s="36" t="s">
        <v>81</v>
      </c>
      <c s="37">
        <v>4</v>
      </c>
      <c s="36">
        <v>0</v>
      </c>
      <c s="36">
        <f>ROUND(G49*H49,6)</f>
      </c>
      <c r="L49" s="38">
        <v>0</v>
      </c>
      <c s="32">
        <f>ROUND(ROUND(L49,2)*ROUND(G49,3),2)</f>
      </c>
      <c s="36" t="s">
        <v>347</v>
      </c>
      <c>
        <f>(M49*21)/100</f>
      </c>
      <c t="s">
        <v>27</v>
      </c>
    </row>
    <row r="50" spans="1:5" ht="12.75">
      <c r="A50" s="35" t="s">
        <v>54</v>
      </c>
      <c r="E50" s="39" t="s">
        <v>5</v>
      </c>
    </row>
    <row r="51" spans="1:5" ht="51">
      <c r="A51" s="35" t="s">
        <v>55</v>
      </c>
      <c r="E51" s="40" t="s">
        <v>2553</v>
      </c>
    </row>
    <row r="52" spans="1:5" ht="140.25">
      <c r="A52" t="s">
        <v>56</v>
      </c>
      <c r="E52" s="39" t="s">
        <v>2551</v>
      </c>
    </row>
    <row r="53" spans="1:16" ht="12.75">
      <c r="A53" t="s">
        <v>49</v>
      </c>
      <c s="34" t="s">
        <v>94</v>
      </c>
      <c s="34" t="s">
        <v>2528</v>
      </c>
      <c s="35" t="s">
        <v>5</v>
      </c>
      <c s="6" t="s">
        <v>2529</v>
      </c>
      <c s="36" t="s">
        <v>81</v>
      </c>
      <c s="37">
        <v>2</v>
      </c>
      <c s="36">
        <v>0</v>
      </c>
      <c s="36">
        <f>ROUND(G53*H53,6)</f>
      </c>
      <c r="L53" s="38">
        <v>0</v>
      </c>
      <c s="32">
        <f>ROUND(ROUND(L53,2)*ROUND(G53,3),2)</f>
      </c>
      <c s="36" t="s">
        <v>347</v>
      </c>
      <c>
        <f>(M53*21)/100</f>
      </c>
      <c t="s">
        <v>27</v>
      </c>
    </row>
    <row r="54" spans="1:5" ht="12.75">
      <c r="A54" s="35" t="s">
        <v>54</v>
      </c>
      <c r="E54" s="39" t="s">
        <v>5</v>
      </c>
    </row>
    <row r="55" spans="1:5" ht="51">
      <c r="A55" s="35" t="s">
        <v>55</v>
      </c>
      <c r="E55" s="40" t="s">
        <v>1052</v>
      </c>
    </row>
    <row r="56" spans="1:5" ht="25.5">
      <c r="A56" t="s">
        <v>56</v>
      </c>
      <c r="E56" s="39" t="s">
        <v>2554</v>
      </c>
    </row>
    <row r="57" spans="1:16" ht="25.5">
      <c r="A57" t="s">
        <v>49</v>
      </c>
      <c s="34" t="s">
        <v>98</v>
      </c>
      <c s="34" t="s">
        <v>2530</v>
      </c>
      <c s="35" t="s">
        <v>5</v>
      </c>
      <c s="6" t="s">
        <v>2531</v>
      </c>
      <c s="36" t="s">
        <v>81</v>
      </c>
      <c s="37">
        <v>2</v>
      </c>
      <c s="36">
        <v>0</v>
      </c>
      <c s="36">
        <f>ROUND(G57*H57,6)</f>
      </c>
      <c r="L57" s="38">
        <v>0</v>
      </c>
      <c s="32">
        <f>ROUND(ROUND(L57,2)*ROUND(G57,3),2)</f>
      </c>
      <c s="36" t="s">
        <v>347</v>
      </c>
      <c>
        <f>(M57*21)/100</f>
      </c>
      <c t="s">
        <v>27</v>
      </c>
    </row>
    <row r="58" spans="1:5" ht="12.75">
      <c r="A58" s="35" t="s">
        <v>54</v>
      </c>
      <c r="E58" s="39" t="s">
        <v>5</v>
      </c>
    </row>
    <row r="59" spans="1:5" ht="51">
      <c r="A59" s="35" t="s">
        <v>55</v>
      </c>
      <c r="E59" s="40" t="s">
        <v>1052</v>
      </c>
    </row>
    <row r="60" spans="1:5" ht="140.25">
      <c r="A60" t="s">
        <v>56</v>
      </c>
      <c r="E60" s="39" t="s">
        <v>2551</v>
      </c>
    </row>
    <row r="61" spans="1:16" ht="25.5">
      <c r="A61" t="s">
        <v>49</v>
      </c>
      <c s="34" t="s">
        <v>102</v>
      </c>
      <c s="34" t="s">
        <v>2532</v>
      </c>
      <c s="35" t="s">
        <v>5</v>
      </c>
      <c s="6" t="s">
        <v>2555</v>
      </c>
      <c s="36" t="s">
        <v>81</v>
      </c>
      <c s="37">
        <v>1</v>
      </c>
      <c s="36">
        <v>0</v>
      </c>
      <c s="36">
        <f>ROUND(G61*H61,6)</f>
      </c>
      <c r="L61" s="38">
        <v>0</v>
      </c>
      <c s="32">
        <f>ROUND(ROUND(L61,2)*ROUND(G61,3),2)</f>
      </c>
      <c s="36" t="s">
        <v>347</v>
      </c>
      <c>
        <f>(M61*21)/100</f>
      </c>
      <c t="s">
        <v>27</v>
      </c>
    </row>
    <row r="62" spans="1:5" ht="12.75">
      <c r="A62" s="35" t="s">
        <v>54</v>
      </c>
      <c r="E62" s="39" t="s">
        <v>5</v>
      </c>
    </row>
    <row r="63" spans="1:5" ht="51">
      <c r="A63" s="35" t="s">
        <v>55</v>
      </c>
      <c r="E63" s="40" t="s">
        <v>2001</v>
      </c>
    </row>
    <row r="64" spans="1:5" ht="140.25">
      <c r="A64" t="s">
        <v>56</v>
      </c>
      <c r="E64" s="39" t="s">
        <v>2551</v>
      </c>
    </row>
    <row r="65" spans="1:16" ht="25.5">
      <c r="A65" t="s">
        <v>49</v>
      </c>
      <c s="34" t="s">
        <v>106</v>
      </c>
      <c s="34" t="s">
        <v>2534</v>
      </c>
      <c s="35" t="s">
        <v>5</v>
      </c>
      <c s="6" t="s">
        <v>2535</v>
      </c>
      <c s="36" t="s">
        <v>81</v>
      </c>
      <c s="37">
        <v>2</v>
      </c>
      <c s="36">
        <v>0</v>
      </c>
      <c s="36">
        <f>ROUND(G65*H65,6)</f>
      </c>
      <c r="L65" s="38">
        <v>0</v>
      </c>
      <c s="32">
        <f>ROUND(ROUND(L65,2)*ROUND(G65,3),2)</f>
      </c>
      <c s="36" t="s">
        <v>347</v>
      </c>
      <c>
        <f>(M65*21)/100</f>
      </c>
      <c t="s">
        <v>27</v>
      </c>
    </row>
    <row r="66" spans="1:5" ht="12.75">
      <c r="A66" s="35" t="s">
        <v>54</v>
      </c>
      <c r="E66" s="39" t="s">
        <v>2556</v>
      </c>
    </row>
    <row r="67" spans="1:5" ht="51">
      <c r="A67" s="35" t="s">
        <v>55</v>
      </c>
      <c r="E67" s="40" t="s">
        <v>2557</v>
      </c>
    </row>
    <row r="68" spans="1:5" ht="140.25">
      <c r="A68" t="s">
        <v>56</v>
      </c>
      <c r="E68" s="39" t="s">
        <v>2551</v>
      </c>
    </row>
    <row r="69" spans="1:16" ht="12.75">
      <c r="A69" t="s">
        <v>49</v>
      </c>
      <c s="34" t="s">
        <v>110</v>
      </c>
      <c s="34" t="s">
        <v>2536</v>
      </c>
      <c s="35" t="s">
        <v>5</v>
      </c>
      <c s="6" t="s">
        <v>2537</v>
      </c>
      <c s="36" t="s">
        <v>81</v>
      </c>
      <c s="37">
        <v>12</v>
      </c>
      <c s="36">
        <v>0</v>
      </c>
      <c s="36">
        <f>ROUND(G69*H69,6)</f>
      </c>
      <c r="L69" s="38">
        <v>0</v>
      </c>
      <c s="32">
        <f>ROUND(ROUND(L69,2)*ROUND(G69,3),2)</f>
      </c>
      <c s="36" t="s">
        <v>347</v>
      </c>
      <c>
        <f>(M69*21)/100</f>
      </c>
      <c t="s">
        <v>27</v>
      </c>
    </row>
    <row r="70" spans="1:5" ht="12.75">
      <c r="A70" s="35" t="s">
        <v>54</v>
      </c>
      <c r="E70" s="39" t="s">
        <v>2556</v>
      </c>
    </row>
    <row r="71" spans="1:5" ht="51">
      <c r="A71" s="35" t="s">
        <v>55</v>
      </c>
      <c r="E71" s="40" t="s">
        <v>2558</v>
      </c>
    </row>
    <row r="72" spans="1:5" ht="140.25">
      <c r="A72" t="s">
        <v>56</v>
      </c>
      <c r="E72" s="39" t="s">
        <v>2551</v>
      </c>
    </row>
    <row r="73" spans="1:16" ht="12.75">
      <c r="A73" t="s">
        <v>49</v>
      </c>
      <c s="34" t="s">
        <v>114</v>
      </c>
      <c s="34" t="s">
        <v>2538</v>
      </c>
      <c s="35" t="s">
        <v>5</v>
      </c>
      <c s="6" t="s">
        <v>2539</v>
      </c>
      <c s="36" t="s">
        <v>81</v>
      </c>
      <c s="37">
        <v>22</v>
      </c>
      <c s="36">
        <v>0</v>
      </c>
      <c s="36">
        <f>ROUND(G73*H73,6)</f>
      </c>
      <c r="L73" s="38">
        <v>0</v>
      </c>
      <c s="32">
        <f>ROUND(ROUND(L73,2)*ROUND(G73,3),2)</f>
      </c>
      <c s="36" t="s">
        <v>347</v>
      </c>
      <c>
        <f>(M73*21)/100</f>
      </c>
      <c t="s">
        <v>27</v>
      </c>
    </row>
    <row r="74" spans="1:5" ht="12.75">
      <c r="A74" s="35" t="s">
        <v>54</v>
      </c>
      <c r="E74" s="39" t="s">
        <v>2559</v>
      </c>
    </row>
    <row r="75" spans="1:5" ht="51">
      <c r="A75" s="35" t="s">
        <v>55</v>
      </c>
      <c r="E75" s="40" t="s">
        <v>2560</v>
      </c>
    </row>
    <row r="76" spans="1:5" ht="140.25">
      <c r="A76" t="s">
        <v>56</v>
      </c>
      <c r="E76" s="39" t="s">
        <v>2561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2562</v>
      </c>
      <c s="41">
        <f>Rekapitulace!C59</f>
      </c>
      <c s="20" t="s">
        <v>0</v>
      </c>
      <c t="s">
        <v>23</v>
      </c>
      <c t="s">
        <v>27</v>
      </c>
    </row>
    <row r="4" spans="1:16" ht="32" customHeight="1">
      <c r="A4" s="24" t="s">
        <v>20</v>
      </c>
      <c s="25" t="s">
        <v>28</v>
      </c>
      <c s="27" t="s">
        <v>2562</v>
      </c>
      <c r="E4" s="26" t="s">
        <v>2563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25.5">
      <c r="A8" t="s">
        <v>44</v>
      </c>
      <c r="C8" s="28" t="s">
        <v>2566</v>
      </c>
      <c r="E8" s="30" t="s">
        <v>2565</v>
      </c>
      <c r="J8" s="29">
        <f>0+J9+J18+J35+J52</f>
      </c>
      <c s="29">
        <f>0+K9+K18+K35+K52</f>
      </c>
      <c s="29">
        <f>0+L9+L18+L35+L52</f>
      </c>
      <c s="29">
        <f>0+M9+M18+M35+M52</f>
      </c>
    </row>
    <row r="9" spans="1:13" ht="12.75">
      <c r="A9" t="s">
        <v>46</v>
      </c>
      <c r="C9" s="31" t="s">
        <v>4</v>
      </c>
      <c r="E9" s="33" t="s">
        <v>2369</v>
      </c>
      <c r="J9" s="32">
        <f>0</f>
      </c>
      <c s="32">
        <f>0</f>
      </c>
      <c s="32">
        <f>0+L10+L14</f>
      </c>
      <c s="32">
        <f>0+M10+M14</f>
      </c>
    </row>
    <row r="10" spans="1:16" ht="25.5">
      <c r="A10" t="s">
        <v>49</v>
      </c>
      <c s="34" t="s">
        <v>4</v>
      </c>
      <c s="34" t="s">
        <v>2567</v>
      </c>
      <c s="35" t="s">
        <v>5</v>
      </c>
      <c s="6" t="s">
        <v>2568</v>
      </c>
      <c s="36" t="s">
        <v>60</v>
      </c>
      <c s="37">
        <v>9.408</v>
      </c>
      <c s="36">
        <v>0</v>
      </c>
      <c s="36">
        <f>ROUND(G10*H10,6)</f>
      </c>
      <c r="L10" s="38">
        <v>0</v>
      </c>
      <c s="32">
        <f>ROUND(ROUND(L10,2)*ROUND(G10,3),2)</f>
      </c>
      <c s="36" t="s">
        <v>347</v>
      </c>
      <c>
        <f>(M10*21)/100</f>
      </c>
      <c t="s">
        <v>27</v>
      </c>
    </row>
    <row r="11" spans="1:5" ht="12.75">
      <c r="A11" s="35" t="s">
        <v>54</v>
      </c>
      <c r="E11" s="39" t="s">
        <v>5</v>
      </c>
    </row>
    <row r="12" spans="1:5" ht="38.25">
      <c r="A12" s="35" t="s">
        <v>55</v>
      </c>
      <c r="E12" s="40" t="s">
        <v>2569</v>
      </c>
    </row>
    <row r="13" spans="1:5" ht="12.75">
      <c r="A13" t="s">
        <v>56</v>
      </c>
      <c r="E13" s="39" t="s">
        <v>5</v>
      </c>
    </row>
    <row r="14" spans="1:16" ht="12.75">
      <c r="A14" t="s">
        <v>49</v>
      </c>
      <c s="34" t="s">
        <v>27</v>
      </c>
      <c s="34" t="s">
        <v>2570</v>
      </c>
      <c s="35" t="s">
        <v>5</v>
      </c>
      <c s="6" t="s">
        <v>2571</v>
      </c>
      <c s="36" t="s">
        <v>346</v>
      </c>
      <c s="37">
        <v>16.934</v>
      </c>
      <c s="36">
        <v>0</v>
      </c>
      <c s="36">
        <f>ROUND(G14*H14,6)</f>
      </c>
      <c r="L14" s="38">
        <v>0</v>
      </c>
      <c s="32">
        <f>ROUND(ROUND(L14,2)*ROUND(G14,3),2)</f>
      </c>
      <c s="36" t="s">
        <v>347</v>
      </c>
      <c>
        <f>(M14*21)/100</f>
      </c>
      <c t="s">
        <v>27</v>
      </c>
    </row>
    <row r="15" spans="1:5" ht="12.75">
      <c r="A15" s="35" t="s">
        <v>54</v>
      </c>
      <c r="E15" s="39" t="s">
        <v>5</v>
      </c>
    </row>
    <row r="16" spans="1:5" ht="25.5">
      <c r="A16" s="35" t="s">
        <v>55</v>
      </c>
      <c r="E16" s="40" t="s">
        <v>2572</v>
      </c>
    </row>
    <row r="17" spans="1:5" ht="12.75">
      <c r="A17" t="s">
        <v>56</v>
      </c>
      <c r="E17" s="39" t="s">
        <v>5</v>
      </c>
    </row>
    <row r="18" spans="1:13" ht="12.75">
      <c r="A18" t="s">
        <v>46</v>
      </c>
      <c r="C18" s="31" t="s">
        <v>2573</v>
      </c>
      <c r="E18" s="33" t="s">
        <v>2574</v>
      </c>
      <c r="J18" s="32">
        <f>0</f>
      </c>
      <c s="32">
        <f>0</f>
      </c>
      <c s="32">
        <f>0+L19+L23+L27+L31</f>
      </c>
      <c s="32">
        <f>0+M19+M23+M27+M31</f>
      </c>
    </row>
    <row r="19" spans="1:16" ht="25.5">
      <c r="A19" t="s">
        <v>49</v>
      </c>
      <c s="34" t="s">
        <v>26</v>
      </c>
      <c s="34" t="s">
        <v>2575</v>
      </c>
      <c s="35" t="s">
        <v>5</v>
      </c>
      <c s="6" t="s">
        <v>2576</v>
      </c>
      <c s="36" t="s">
        <v>1448</v>
      </c>
      <c s="37">
        <v>2316.964</v>
      </c>
      <c s="36">
        <v>0</v>
      </c>
      <c s="36">
        <f>ROUND(G19*H19,6)</f>
      </c>
      <c r="L19" s="38">
        <v>0</v>
      </c>
      <c s="32">
        <f>ROUND(ROUND(L19,2)*ROUND(G19,3),2)</f>
      </c>
      <c s="36" t="s">
        <v>347</v>
      </c>
      <c>
        <f>(M19*21)/100</f>
      </c>
      <c t="s">
        <v>27</v>
      </c>
    </row>
    <row r="20" spans="1:5" ht="12.75">
      <c r="A20" s="35" t="s">
        <v>54</v>
      </c>
      <c r="E20" s="39" t="s">
        <v>5</v>
      </c>
    </row>
    <row r="21" spans="1:5" ht="140.25">
      <c r="A21" s="35" t="s">
        <v>55</v>
      </c>
      <c r="E21" s="40" t="s">
        <v>2577</v>
      </c>
    </row>
    <row r="22" spans="1:5" ht="12.75">
      <c r="A22" t="s">
        <v>56</v>
      </c>
      <c r="E22" s="39" t="s">
        <v>5</v>
      </c>
    </row>
    <row r="23" spans="1:16" ht="12.75">
      <c r="A23" t="s">
        <v>49</v>
      </c>
      <c s="34" t="s">
        <v>64</v>
      </c>
      <c s="34" t="s">
        <v>2578</v>
      </c>
      <c s="35" t="s">
        <v>5</v>
      </c>
      <c s="6" t="s">
        <v>2579</v>
      </c>
      <c s="36" t="s">
        <v>76</v>
      </c>
      <c s="37">
        <v>46.548</v>
      </c>
      <c s="36">
        <v>0</v>
      </c>
      <c s="36">
        <f>ROUND(G23*H23,6)</f>
      </c>
      <c r="L23" s="38">
        <v>0</v>
      </c>
      <c s="32">
        <f>ROUND(ROUND(L23,2)*ROUND(G23,3),2)</f>
      </c>
      <c s="36" t="s">
        <v>347</v>
      </c>
      <c>
        <f>(M23*21)/100</f>
      </c>
      <c t="s">
        <v>27</v>
      </c>
    </row>
    <row r="24" spans="1:5" ht="12.75">
      <c r="A24" s="35" t="s">
        <v>54</v>
      </c>
      <c r="E24" s="39" t="s">
        <v>5</v>
      </c>
    </row>
    <row r="25" spans="1:5" ht="25.5">
      <c r="A25" s="35" t="s">
        <v>55</v>
      </c>
      <c r="E25" s="40" t="s">
        <v>2580</v>
      </c>
    </row>
    <row r="26" spans="1:5" ht="12.75">
      <c r="A26" t="s">
        <v>56</v>
      </c>
      <c r="E26" s="39" t="s">
        <v>5</v>
      </c>
    </row>
    <row r="27" spans="1:16" ht="12.75">
      <c r="A27" t="s">
        <v>49</v>
      </c>
      <c s="34" t="s">
        <v>69</v>
      </c>
      <c s="34" t="s">
        <v>2581</v>
      </c>
      <c s="35" t="s">
        <v>5</v>
      </c>
      <c s="6" t="s">
        <v>2582</v>
      </c>
      <c s="36" t="s">
        <v>76</v>
      </c>
      <c s="37">
        <v>38.444</v>
      </c>
      <c s="36">
        <v>0</v>
      </c>
      <c s="36">
        <f>ROUND(G27*H27,6)</f>
      </c>
      <c r="L27" s="38">
        <v>0</v>
      </c>
      <c s="32">
        <f>ROUND(ROUND(L27,2)*ROUND(G27,3),2)</f>
      </c>
      <c s="36" t="s">
        <v>347</v>
      </c>
      <c>
        <f>(M27*21)/100</f>
      </c>
      <c t="s">
        <v>27</v>
      </c>
    </row>
    <row r="28" spans="1:5" ht="12.75">
      <c r="A28" s="35" t="s">
        <v>54</v>
      </c>
      <c r="E28" s="39" t="s">
        <v>5</v>
      </c>
    </row>
    <row r="29" spans="1:5" ht="25.5">
      <c r="A29" s="35" t="s">
        <v>55</v>
      </c>
      <c r="E29" s="40" t="s">
        <v>2583</v>
      </c>
    </row>
    <row r="30" spans="1:5" ht="12.75">
      <c r="A30" t="s">
        <v>56</v>
      </c>
      <c r="E30" s="39" t="s">
        <v>5</v>
      </c>
    </row>
    <row r="31" spans="1:16" ht="12.75">
      <c r="A31" t="s">
        <v>49</v>
      </c>
      <c s="34" t="s">
        <v>73</v>
      </c>
      <c s="34" t="s">
        <v>2584</v>
      </c>
      <c s="35" t="s">
        <v>5</v>
      </c>
      <c s="6" t="s">
        <v>2585</v>
      </c>
      <c s="36" t="s">
        <v>76</v>
      </c>
      <c s="37">
        <v>57.31</v>
      </c>
      <c s="36">
        <v>0</v>
      </c>
      <c s="36">
        <f>ROUND(G31*H31,6)</f>
      </c>
      <c r="L31" s="38">
        <v>0</v>
      </c>
      <c s="32">
        <f>ROUND(ROUND(L31,2)*ROUND(G31,3),2)</f>
      </c>
      <c s="36" t="s">
        <v>347</v>
      </c>
      <c>
        <f>(M31*21)/100</f>
      </c>
      <c t="s">
        <v>27</v>
      </c>
    </row>
    <row r="32" spans="1:5" ht="12.75">
      <c r="A32" s="35" t="s">
        <v>54</v>
      </c>
      <c r="E32" s="39" t="s">
        <v>5</v>
      </c>
    </row>
    <row r="33" spans="1:5" ht="25.5">
      <c r="A33" s="35" t="s">
        <v>55</v>
      </c>
      <c r="E33" s="40" t="s">
        <v>2586</v>
      </c>
    </row>
    <row r="34" spans="1:5" ht="12.75">
      <c r="A34" t="s">
        <v>56</v>
      </c>
      <c r="E34" s="39" t="s">
        <v>5</v>
      </c>
    </row>
    <row r="35" spans="1:13" ht="12.75">
      <c r="A35" t="s">
        <v>46</v>
      </c>
      <c r="C35" s="31" t="s">
        <v>87</v>
      </c>
      <c r="E35" s="33" t="s">
        <v>2481</v>
      </c>
      <c r="J35" s="32">
        <f>0</f>
      </c>
      <c s="32">
        <f>0</f>
      </c>
      <c s="32">
        <f>0+L36+L40+L44+L48</f>
      </c>
      <c s="32">
        <f>0+M36+M40+M44+M48</f>
      </c>
    </row>
    <row r="36" spans="1:16" ht="12.75">
      <c r="A36" t="s">
        <v>49</v>
      </c>
      <c s="34" t="s">
        <v>78</v>
      </c>
      <c s="34" t="s">
        <v>2587</v>
      </c>
      <c s="35" t="s">
        <v>5</v>
      </c>
      <c s="6" t="s">
        <v>2588</v>
      </c>
      <c s="36" t="s">
        <v>60</v>
      </c>
      <c s="37">
        <v>9.408</v>
      </c>
      <c s="36">
        <v>0</v>
      </c>
      <c s="36">
        <f>ROUND(G36*H36,6)</f>
      </c>
      <c r="L36" s="38">
        <v>0</v>
      </c>
      <c s="32">
        <f>ROUND(ROUND(L36,2)*ROUND(G36,3),2)</f>
      </c>
      <c s="36" t="s">
        <v>347</v>
      </c>
      <c>
        <f>(M36*21)/100</f>
      </c>
      <c t="s">
        <v>27</v>
      </c>
    </row>
    <row r="37" spans="1:5" ht="12.75">
      <c r="A37" s="35" t="s">
        <v>54</v>
      </c>
      <c r="E37" s="39" t="s">
        <v>5</v>
      </c>
    </row>
    <row r="38" spans="1:5" ht="25.5">
      <c r="A38" s="35" t="s">
        <v>55</v>
      </c>
      <c r="E38" s="40" t="s">
        <v>2589</v>
      </c>
    </row>
    <row r="39" spans="1:5" ht="12.75">
      <c r="A39" t="s">
        <v>56</v>
      </c>
      <c r="E39" s="39" t="s">
        <v>5</v>
      </c>
    </row>
    <row r="40" spans="1:16" ht="12.75">
      <c r="A40" t="s">
        <v>49</v>
      </c>
      <c s="34" t="s">
        <v>83</v>
      </c>
      <c s="34" t="s">
        <v>2590</v>
      </c>
      <c s="35" t="s">
        <v>5</v>
      </c>
      <c s="6" t="s">
        <v>2591</v>
      </c>
      <c s="36" t="s">
        <v>81</v>
      </c>
      <c s="37">
        <v>8</v>
      </c>
      <c s="36">
        <v>0</v>
      </c>
      <c s="36">
        <f>ROUND(G40*H40,6)</f>
      </c>
      <c r="L40" s="38">
        <v>0</v>
      </c>
      <c s="32">
        <f>ROUND(ROUND(L40,2)*ROUND(G40,3),2)</f>
      </c>
      <c s="36" t="s">
        <v>347</v>
      </c>
      <c>
        <f>(M40*21)/100</f>
      </c>
      <c t="s">
        <v>27</v>
      </c>
    </row>
    <row r="41" spans="1:5" ht="12.75">
      <c r="A41" s="35" t="s">
        <v>54</v>
      </c>
      <c r="E41" s="39" t="s">
        <v>5</v>
      </c>
    </row>
    <row r="42" spans="1:5" ht="25.5">
      <c r="A42" s="35" t="s">
        <v>55</v>
      </c>
      <c r="E42" s="40" t="s">
        <v>2592</v>
      </c>
    </row>
    <row r="43" spans="1:5" ht="12.75">
      <c r="A43" t="s">
        <v>56</v>
      </c>
      <c r="E43" s="39" t="s">
        <v>5</v>
      </c>
    </row>
    <row r="44" spans="1:16" ht="12.75">
      <c r="A44" t="s">
        <v>49</v>
      </c>
      <c s="34" t="s">
        <v>87</v>
      </c>
      <c s="34" t="s">
        <v>2593</v>
      </c>
      <c s="35" t="s">
        <v>5</v>
      </c>
      <c s="6" t="s">
        <v>2594</v>
      </c>
      <c s="36" t="s">
        <v>81</v>
      </c>
      <c s="37">
        <v>4</v>
      </c>
      <c s="36">
        <v>0</v>
      </c>
      <c s="36">
        <f>ROUND(G44*H44,6)</f>
      </c>
      <c r="L44" s="38">
        <v>0</v>
      </c>
      <c s="32">
        <f>ROUND(ROUND(L44,2)*ROUND(G44,3),2)</f>
      </c>
      <c s="36" t="s">
        <v>347</v>
      </c>
      <c>
        <f>(M44*21)/100</f>
      </c>
      <c t="s">
        <v>27</v>
      </c>
    </row>
    <row r="45" spans="1:5" ht="12.75">
      <c r="A45" s="35" t="s">
        <v>54</v>
      </c>
      <c r="E45" s="39" t="s">
        <v>5</v>
      </c>
    </row>
    <row r="46" spans="1:5" ht="12.75">
      <c r="A46" s="35" t="s">
        <v>55</v>
      </c>
      <c r="E46" s="40" t="s">
        <v>5</v>
      </c>
    </row>
    <row r="47" spans="1:5" ht="12.75">
      <c r="A47" t="s">
        <v>56</v>
      </c>
      <c r="E47" s="39" t="s">
        <v>5</v>
      </c>
    </row>
    <row r="48" spans="1:16" ht="12.75">
      <c r="A48" t="s">
        <v>49</v>
      </c>
      <c s="34" t="s">
        <v>91</v>
      </c>
      <c s="34" t="s">
        <v>2595</v>
      </c>
      <c s="35" t="s">
        <v>5</v>
      </c>
      <c s="6" t="s">
        <v>2596</v>
      </c>
      <c s="36" t="s">
        <v>81</v>
      </c>
      <c s="37">
        <v>4</v>
      </c>
      <c s="36">
        <v>0</v>
      </c>
      <c s="36">
        <f>ROUND(G48*H48,6)</f>
      </c>
      <c r="L48" s="38">
        <v>0</v>
      </c>
      <c s="32">
        <f>ROUND(ROUND(L48,2)*ROUND(G48,3),2)</f>
      </c>
      <c s="36" t="s">
        <v>347</v>
      </c>
      <c>
        <f>(M48*21)/100</f>
      </c>
      <c t="s">
        <v>27</v>
      </c>
    </row>
    <row r="49" spans="1:5" ht="12.75">
      <c r="A49" s="35" t="s">
        <v>54</v>
      </c>
      <c r="E49" s="39" t="s">
        <v>5</v>
      </c>
    </row>
    <row r="50" spans="1:5" ht="12.75">
      <c r="A50" s="35" t="s">
        <v>55</v>
      </c>
      <c r="E50" s="40" t="s">
        <v>5</v>
      </c>
    </row>
    <row r="51" spans="1:5" ht="12.75">
      <c r="A51" t="s">
        <v>56</v>
      </c>
      <c r="E51" s="39" t="s">
        <v>5</v>
      </c>
    </row>
    <row r="52" spans="1:13" ht="12.75">
      <c r="A52" t="s">
        <v>46</v>
      </c>
      <c r="C52" s="31" t="s">
        <v>2500</v>
      </c>
      <c r="E52" s="33" t="s">
        <v>2501</v>
      </c>
      <c r="J52" s="32">
        <f>0</f>
      </c>
      <c s="32">
        <f>0</f>
      </c>
      <c s="32">
        <f>0+L53+L57+L61+L65</f>
      </c>
      <c s="32">
        <f>0+M53+M57+M61+M65</f>
      </c>
    </row>
    <row r="53" spans="1:16" ht="38.25">
      <c r="A53" t="s">
        <v>49</v>
      </c>
      <c s="34" t="s">
        <v>94</v>
      </c>
      <c s="34" t="s">
        <v>351</v>
      </c>
      <c s="35" t="s">
        <v>352</v>
      </c>
      <c s="6" t="s">
        <v>353</v>
      </c>
      <c s="36" t="s">
        <v>346</v>
      </c>
      <c s="37">
        <v>22.753</v>
      </c>
      <c s="36">
        <v>0</v>
      </c>
      <c s="36">
        <f>ROUND(G53*H53,6)</f>
      </c>
      <c r="L53" s="38">
        <v>0</v>
      </c>
      <c s="32">
        <f>ROUND(ROUND(L53,2)*ROUND(G53,3),2)</f>
      </c>
      <c s="36" t="s">
        <v>347</v>
      </c>
      <c>
        <f>(M53*21)/100</f>
      </c>
      <c t="s">
        <v>27</v>
      </c>
    </row>
    <row r="54" spans="1:5" ht="25.5">
      <c r="A54" s="35" t="s">
        <v>54</v>
      </c>
      <c r="E54" s="39" t="s">
        <v>348</v>
      </c>
    </row>
    <row r="55" spans="1:5" ht="38.25">
      <c r="A55" s="35" t="s">
        <v>55</v>
      </c>
      <c r="E55" s="40" t="s">
        <v>2597</v>
      </c>
    </row>
    <row r="56" spans="1:5" ht="140.25">
      <c r="A56" t="s">
        <v>56</v>
      </c>
      <c r="E56" s="39" t="s">
        <v>349</v>
      </c>
    </row>
    <row r="57" spans="1:16" ht="38.25">
      <c r="A57" t="s">
        <v>49</v>
      </c>
      <c s="34" t="s">
        <v>98</v>
      </c>
      <c s="34" t="s">
        <v>1106</v>
      </c>
      <c s="35" t="s">
        <v>1107</v>
      </c>
      <c s="6" t="s">
        <v>1108</v>
      </c>
      <c s="36" t="s">
        <v>346</v>
      </c>
      <c s="37">
        <v>0.08</v>
      </c>
      <c s="36">
        <v>0</v>
      </c>
      <c s="36">
        <f>ROUND(G57*H57,6)</f>
      </c>
      <c r="L57" s="38">
        <v>0</v>
      </c>
      <c s="32">
        <f>ROUND(ROUND(L57,2)*ROUND(G57,3),2)</f>
      </c>
      <c s="36" t="s">
        <v>347</v>
      </c>
      <c>
        <f>(M57*21)/100</f>
      </c>
      <c t="s">
        <v>27</v>
      </c>
    </row>
    <row r="58" spans="1:5" ht="25.5">
      <c r="A58" s="35" t="s">
        <v>54</v>
      </c>
      <c r="E58" s="39" t="s">
        <v>348</v>
      </c>
    </row>
    <row r="59" spans="1:5" ht="38.25">
      <c r="A59" s="35" t="s">
        <v>55</v>
      </c>
      <c r="E59" s="40" t="s">
        <v>2598</v>
      </c>
    </row>
    <row r="60" spans="1:5" ht="140.25">
      <c r="A60" t="s">
        <v>56</v>
      </c>
      <c r="E60" s="39" t="s">
        <v>349</v>
      </c>
    </row>
    <row r="61" spans="1:16" ht="38.25">
      <c r="A61" t="s">
        <v>49</v>
      </c>
      <c s="34" t="s">
        <v>102</v>
      </c>
      <c s="34" t="s">
        <v>994</v>
      </c>
      <c s="35" t="s">
        <v>995</v>
      </c>
      <c s="6" t="s">
        <v>996</v>
      </c>
      <c s="36" t="s">
        <v>346</v>
      </c>
      <c s="37">
        <v>0.461</v>
      </c>
      <c s="36">
        <v>0</v>
      </c>
      <c s="36">
        <f>ROUND(G61*H61,6)</f>
      </c>
      <c r="L61" s="38">
        <v>0</v>
      </c>
      <c s="32">
        <f>ROUND(ROUND(L61,2)*ROUND(G61,3),2)</f>
      </c>
      <c s="36" t="s">
        <v>347</v>
      </c>
      <c>
        <f>(M61*21)/100</f>
      </c>
      <c t="s">
        <v>27</v>
      </c>
    </row>
    <row r="62" spans="1:5" ht="25.5">
      <c r="A62" s="35" t="s">
        <v>54</v>
      </c>
      <c r="E62" s="39" t="s">
        <v>348</v>
      </c>
    </row>
    <row r="63" spans="1:5" ht="25.5">
      <c r="A63" s="35" t="s">
        <v>55</v>
      </c>
      <c r="E63" s="40" t="s">
        <v>2599</v>
      </c>
    </row>
    <row r="64" spans="1:5" ht="140.25">
      <c r="A64" t="s">
        <v>56</v>
      </c>
      <c r="E64" s="39" t="s">
        <v>349</v>
      </c>
    </row>
    <row r="65" spans="1:16" ht="25.5">
      <c r="A65" t="s">
        <v>49</v>
      </c>
      <c s="34" t="s">
        <v>106</v>
      </c>
      <c s="34" t="s">
        <v>916</v>
      </c>
      <c s="35" t="s">
        <v>917</v>
      </c>
      <c s="6" t="s">
        <v>918</v>
      </c>
      <c s="36" t="s">
        <v>346</v>
      </c>
      <c s="37">
        <v>3.582</v>
      </c>
      <c s="36">
        <v>0</v>
      </c>
      <c s="36">
        <f>ROUND(G65*H65,6)</f>
      </c>
      <c r="L65" s="38">
        <v>0</v>
      </c>
      <c s="32">
        <f>ROUND(ROUND(L65,2)*ROUND(G65,3),2)</f>
      </c>
      <c s="36" t="s">
        <v>347</v>
      </c>
      <c>
        <f>(M65*21)/100</f>
      </c>
      <c t="s">
        <v>27</v>
      </c>
    </row>
    <row r="66" spans="1:5" ht="25.5">
      <c r="A66" s="35" t="s">
        <v>54</v>
      </c>
      <c r="E66" s="39" t="s">
        <v>348</v>
      </c>
    </row>
    <row r="67" spans="1:5" ht="25.5">
      <c r="A67" s="35" t="s">
        <v>55</v>
      </c>
      <c r="E67" s="40" t="s">
        <v>2600</v>
      </c>
    </row>
    <row r="68" spans="1:5" ht="127.5">
      <c r="A68" t="s">
        <v>56</v>
      </c>
      <c r="E68" s="39" t="s">
        <v>921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v>
      </c>
      <c s="41">
        <f>Rekapitulace!C13</f>
      </c>
      <c s="20" t="s">
        <v>0</v>
      </c>
      <c t="s">
        <v>23</v>
      </c>
      <c t="s">
        <v>27</v>
      </c>
    </row>
    <row r="4" spans="1:16" ht="32" customHeight="1">
      <c r="A4" s="24" t="s">
        <v>20</v>
      </c>
      <c s="25" t="s">
        <v>28</v>
      </c>
      <c s="27" t="s">
        <v>365</v>
      </c>
      <c r="E4" s="26" t="s">
        <v>366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COUNTIFS(L8:L39,"=0",A8:A39,"P")+COUNTIFS(L8:L39,"",A8:A39,"P")+SUM(Q8:Q39)</f>
      </c>
    </row>
    <row r="8" spans="1:13" ht="12.75">
      <c r="A8" t="s">
        <v>44</v>
      </c>
      <c r="C8" s="28" t="s">
        <v>369</v>
      </c>
      <c r="E8" s="30" t="s">
        <v>368</v>
      </c>
      <c r="J8" s="29">
        <f>0+J9+J18</f>
      </c>
      <c s="29">
        <f>0+K9+K18</f>
      </c>
      <c s="29">
        <f>0+L9+L18</f>
      </c>
      <c s="29">
        <f>0+M9+M18</f>
      </c>
    </row>
    <row r="9" spans="1:13" ht="12.75">
      <c r="A9" t="s">
        <v>46</v>
      </c>
      <c r="C9" s="31" t="s">
        <v>370</v>
      </c>
      <c r="E9" s="33" t="s">
        <v>371</v>
      </c>
      <c r="J9" s="32">
        <f>0</f>
      </c>
      <c s="32">
        <f>0</f>
      </c>
      <c s="32">
        <f>0+L10+L14</f>
      </c>
      <c s="32">
        <f>0+M10+M14</f>
      </c>
    </row>
    <row r="10" spans="1:16" ht="12.75">
      <c r="A10" t="s">
        <v>49</v>
      </c>
      <c s="34" t="s">
        <v>4</v>
      </c>
      <c s="34" t="s">
        <v>372</v>
      </c>
      <c s="35" t="s">
        <v>5</v>
      </c>
      <c s="6" t="s">
        <v>373</v>
      </c>
      <c s="36" t="s">
        <v>312</v>
      </c>
      <c s="37">
        <v>16</v>
      </c>
      <c s="36">
        <v>0</v>
      </c>
      <c s="36">
        <f>ROUND(G10*H10,6)</f>
      </c>
      <c r="L10" s="38">
        <v>0</v>
      </c>
      <c s="32">
        <f>ROUND(ROUND(L10,2)*ROUND(G10,3),2)</f>
      </c>
      <c s="36" t="s">
        <v>53</v>
      </c>
      <c>
        <f>(M10*21)/100</f>
      </c>
      <c t="s">
        <v>27</v>
      </c>
    </row>
    <row r="11" spans="1:5" ht="12.75">
      <c r="A11" s="35" t="s">
        <v>54</v>
      </c>
      <c r="E11" s="39" t="s">
        <v>5</v>
      </c>
    </row>
    <row r="12" spans="1:5" ht="38.25">
      <c r="A12" s="35" t="s">
        <v>55</v>
      </c>
      <c r="E12" s="40" t="s">
        <v>374</v>
      </c>
    </row>
    <row r="13" spans="1:5" ht="12.75">
      <c r="A13" t="s">
        <v>56</v>
      </c>
      <c r="E13" s="39" t="s">
        <v>5</v>
      </c>
    </row>
    <row r="14" spans="1:16" ht="12.75">
      <c r="A14" t="s">
        <v>49</v>
      </c>
      <c s="34" t="s">
        <v>27</v>
      </c>
      <c s="34" t="s">
        <v>375</v>
      </c>
      <c s="35" t="s">
        <v>5</v>
      </c>
      <c s="6" t="s">
        <v>376</v>
      </c>
      <c s="36" t="s">
        <v>312</v>
      </c>
      <c s="37">
        <v>16</v>
      </c>
      <c s="36">
        <v>0</v>
      </c>
      <c s="36">
        <f>ROUND(G14*H14,6)</f>
      </c>
      <c r="L14" s="38">
        <v>0</v>
      </c>
      <c s="32">
        <f>ROUND(ROUND(L14,2)*ROUND(G14,3),2)</f>
      </c>
      <c s="36" t="s">
        <v>53</v>
      </c>
      <c>
        <f>(M14*21)/100</f>
      </c>
      <c t="s">
        <v>27</v>
      </c>
    </row>
    <row r="15" spans="1:5" ht="12.75">
      <c r="A15" s="35" t="s">
        <v>54</v>
      </c>
      <c r="E15" s="39" t="s">
        <v>5</v>
      </c>
    </row>
    <row r="16" spans="1:5" ht="38.25">
      <c r="A16" s="35" t="s">
        <v>55</v>
      </c>
      <c r="E16" s="40" t="s">
        <v>374</v>
      </c>
    </row>
    <row r="17" spans="1:5" ht="12.75">
      <c r="A17" t="s">
        <v>56</v>
      </c>
      <c r="E17" s="39" t="s">
        <v>5</v>
      </c>
    </row>
    <row r="18" spans="1:13" ht="12.75">
      <c r="A18" t="s">
        <v>46</v>
      </c>
      <c r="C18" s="31" t="s">
        <v>377</v>
      </c>
      <c r="E18" s="33" t="s">
        <v>378</v>
      </c>
      <c r="J18" s="32">
        <f>0</f>
      </c>
      <c s="32">
        <f>0</f>
      </c>
      <c s="32">
        <f>0+L19+L23+L27+L31+L35+L39</f>
      </c>
      <c s="32">
        <f>0+M19+M23+M27+M31+M35+M39</f>
      </c>
    </row>
    <row r="19" spans="1:16" ht="12.75">
      <c r="A19" t="s">
        <v>49</v>
      </c>
      <c s="34" t="s">
        <v>26</v>
      </c>
      <c s="34" t="s">
        <v>379</v>
      </c>
      <c s="35" t="s">
        <v>5</v>
      </c>
      <c s="6" t="s">
        <v>380</v>
      </c>
      <c s="36" t="s">
        <v>81</v>
      </c>
      <c s="37">
        <v>4</v>
      </c>
      <c s="36">
        <v>0</v>
      </c>
      <c s="36">
        <f>ROUND(G19*H19,6)</f>
      </c>
      <c r="L19" s="38">
        <v>0</v>
      </c>
      <c s="32">
        <f>ROUND(ROUND(L19,2)*ROUND(G19,3),2)</f>
      </c>
      <c s="36" t="s">
        <v>53</v>
      </c>
      <c>
        <f>(M19*21)/100</f>
      </c>
      <c t="s">
        <v>27</v>
      </c>
    </row>
    <row r="20" spans="1:5" ht="12.75">
      <c r="A20" s="35" t="s">
        <v>54</v>
      </c>
      <c r="E20" s="39" t="s">
        <v>5</v>
      </c>
    </row>
    <row r="21" spans="1:5" ht="38.25">
      <c r="A21" s="35" t="s">
        <v>55</v>
      </c>
      <c r="E21" s="40" t="s">
        <v>381</v>
      </c>
    </row>
    <row r="22" spans="1:5" ht="12.75">
      <c r="A22" t="s">
        <v>56</v>
      </c>
      <c r="E22" s="39" t="s">
        <v>5</v>
      </c>
    </row>
    <row r="23" spans="1:16" ht="12.75">
      <c r="A23" t="s">
        <v>49</v>
      </c>
      <c s="34" t="s">
        <v>64</v>
      </c>
      <c s="34" t="s">
        <v>382</v>
      </c>
      <c s="35" t="s">
        <v>5</v>
      </c>
      <c s="6" t="s">
        <v>383</v>
      </c>
      <c s="36" t="s">
        <v>81</v>
      </c>
      <c s="37">
        <v>2</v>
      </c>
      <c s="36">
        <v>0</v>
      </c>
      <c s="36">
        <f>ROUND(G23*H23,6)</f>
      </c>
      <c r="L23" s="38">
        <v>0</v>
      </c>
      <c s="32">
        <f>ROUND(ROUND(L23,2)*ROUND(G23,3),2)</f>
      </c>
      <c s="36" t="s">
        <v>53</v>
      </c>
      <c>
        <f>(M23*21)/100</f>
      </c>
      <c t="s">
        <v>27</v>
      </c>
    </row>
    <row r="24" spans="1:5" ht="12.75">
      <c r="A24" s="35" t="s">
        <v>54</v>
      </c>
      <c r="E24" s="39" t="s">
        <v>5</v>
      </c>
    </row>
    <row r="25" spans="1:5" ht="38.25">
      <c r="A25" s="35" t="s">
        <v>55</v>
      </c>
      <c r="E25" s="40" t="s">
        <v>384</v>
      </c>
    </row>
    <row r="26" spans="1:5" ht="12.75">
      <c r="A26" t="s">
        <v>56</v>
      </c>
      <c r="E26" s="39" t="s">
        <v>5</v>
      </c>
    </row>
    <row r="27" spans="1:16" ht="12.75">
      <c r="A27" t="s">
        <v>49</v>
      </c>
      <c s="34" t="s">
        <v>69</v>
      </c>
      <c s="34" t="s">
        <v>385</v>
      </c>
      <c s="35" t="s">
        <v>5</v>
      </c>
      <c s="6" t="s">
        <v>386</v>
      </c>
      <c s="36" t="s">
        <v>81</v>
      </c>
      <c s="37">
        <v>4</v>
      </c>
      <c s="36">
        <v>0</v>
      </c>
      <c s="36">
        <f>ROUND(G27*H27,6)</f>
      </c>
      <c r="L27" s="38">
        <v>0</v>
      </c>
      <c s="32">
        <f>ROUND(ROUND(L27,2)*ROUND(G27,3),2)</f>
      </c>
      <c s="36" t="s">
        <v>53</v>
      </c>
      <c>
        <f>(M27*21)/100</f>
      </c>
      <c t="s">
        <v>27</v>
      </c>
    </row>
    <row r="28" spans="1:5" ht="12.75">
      <c r="A28" s="35" t="s">
        <v>54</v>
      </c>
      <c r="E28" s="39" t="s">
        <v>5</v>
      </c>
    </row>
    <row r="29" spans="1:5" ht="38.25">
      <c r="A29" s="35" t="s">
        <v>55</v>
      </c>
      <c r="E29" s="40" t="s">
        <v>381</v>
      </c>
    </row>
    <row r="30" spans="1:5" ht="12.75">
      <c r="A30" t="s">
        <v>56</v>
      </c>
      <c r="E30" s="39" t="s">
        <v>5</v>
      </c>
    </row>
    <row r="31" spans="1:16" ht="12.75">
      <c r="A31" t="s">
        <v>49</v>
      </c>
      <c s="34" t="s">
        <v>73</v>
      </c>
      <c s="34" t="s">
        <v>387</v>
      </c>
      <c s="35" t="s">
        <v>5</v>
      </c>
      <c s="6" t="s">
        <v>388</v>
      </c>
      <c s="36" t="s">
        <v>81</v>
      </c>
      <c s="37">
        <v>4</v>
      </c>
      <c s="36">
        <v>0</v>
      </c>
      <c s="36">
        <f>ROUND(G31*H31,6)</f>
      </c>
      <c r="L31" s="38">
        <v>0</v>
      </c>
      <c s="32">
        <f>ROUND(ROUND(L31,2)*ROUND(G31,3),2)</f>
      </c>
      <c s="36" t="s">
        <v>53</v>
      </c>
      <c>
        <f>(M31*21)/100</f>
      </c>
      <c t="s">
        <v>27</v>
      </c>
    </row>
    <row r="32" spans="1:5" ht="12.75">
      <c r="A32" s="35" t="s">
        <v>54</v>
      </c>
      <c r="E32" s="39" t="s">
        <v>5</v>
      </c>
    </row>
    <row r="33" spans="1:5" ht="38.25">
      <c r="A33" s="35" t="s">
        <v>55</v>
      </c>
      <c r="E33" s="40" t="s">
        <v>381</v>
      </c>
    </row>
    <row r="34" spans="1:5" ht="12.75">
      <c r="A34" t="s">
        <v>56</v>
      </c>
      <c r="E34" s="39" t="s">
        <v>5</v>
      </c>
    </row>
    <row r="35" spans="1:16" ht="12.75">
      <c r="A35" t="s">
        <v>49</v>
      </c>
      <c s="34" t="s">
        <v>78</v>
      </c>
      <c s="34" t="s">
        <v>389</v>
      </c>
      <c s="35" t="s">
        <v>5</v>
      </c>
      <c s="6" t="s">
        <v>390</v>
      </c>
      <c s="36" t="s">
        <v>81</v>
      </c>
      <c s="37">
        <v>2</v>
      </c>
      <c s="36">
        <v>0</v>
      </c>
      <c s="36">
        <f>ROUND(G35*H35,6)</f>
      </c>
      <c r="L35" s="38">
        <v>0</v>
      </c>
      <c s="32">
        <f>ROUND(ROUND(L35,2)*ROUND(G35,3),2)</f>
      </c>
      <c s="36" t="s">
        <v>53</v>
      </c>
      <c>
        <f>(M35*21)/100</f>
      </c>
      <c t="s">
        <v>27</v>
      </c>
    </row>
    <row r="36" spans="1:5" ht="12.75">
      <c r="A36" s="35" t="s">
        <v>54</v>
      </c>
      <c r="E36" s="39" t="s">
        <v>5</v>
      </c>
    </row>
    <row r="37" spans="1:5" ht="38.25">
      <c r="A37" s="35" t="s">
        <v>55</v>
      </c>
      <c r="E37" s="40" t="s">
        <v>384</v>
      </c>
    </row>
    <row r="38" spans="1:5" ht="12.75">
      <c r="A38" t="s">
        <v>56</v>
      </c>
      <c r="E38" s="39" t="s">
        <v>5</v>
      </c>
    </row>
    <row r="39" spans="1:16" ht="12.75">
      <c r="A39" t="s">
        <v>49</v>
      </c>
      <c s="34" t="s">
        <v>83</v>
      </c>
      <c s="34" t="s">
        <v>391</v>
      </c>
      <c s="35" t="s">
        <v>5</v>
      </c>
      <c s="6" t="s">
        <v>392</v>
      </c>
      <c s="36" t="s">
        <v>81</v>
      </c>
      <c s="37">
        <v>2</v>
      </c>
      <c s="36">
        <v>0</v>
      </c>
      <c s="36">
        <f>ROUND(G39*H39,6)</f>
      </c>
      <c r="L39" s="38">
        <v>0</v>
      </c>
      <c s="32">
        <f>ROUND(ROUND(L39,2)*ROUND(G39,3),2)</f>
      </c>
      <c s="36" t="s">
        <v>347</v>
      </c>
      <c>
        <f>(M39*21)/100</f>
      </c>
      <c t="s">
        <v>27</v>
      </c>
    </row>
    <row r="40" spans="1:5" ht="12.75">
      <c r="A40" s="35" t="s">
        <v>54</v>
      </c>
      <c r="E40" s="39" t="s">
        <v>5</v>
      </c>
    </row>
    <row r="41" spans="1:5" ht="38.25">
      <c r="A41" s="35" t="s">
        <v>55</v>
      </c>
      <c r="E41" s="40" t="s">
        <v>384</v>
      </c>
    </row>
    <row r="42" spans="1:5" ht="12.75">
      <c r="A42" t="s">
        <v>56</v>
      </c>
      <c r="E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2562</v>
      </c>
      <c s="41">
        <f>Rekapitulace!C59</f>
      </c>
      <c s="20" t="s">
        <v>0</v>
      </c>
      <c t="s">
        <v>23</v>
      </c>
      <c t="s">
        <v>27</v>
      </c>
    </row>
    <row r="4" spans="1:16" ht="32" customHeight="1">
      <c r="A4" s="24" t="s">
        <v>20</v>
      </c>
      <c s="25" t="s">
        <v>28</v>
      </c>
      <c s="27" t="s">
        <v>2562</v>
      </c>
      <c r="E4" s="26" t="s">
        <v>2563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2603</v>
      </c>
      <c r="E8" s="30" t="s">
        <v>2602</v>
      </c>
      <c r="J8" s="29">
        <f>0+J9+J46+J111</f>
      </c>
      <c s="29">
        <f>0+K9+K46+K111</f>
      </c>
      <c s="29">
        <f>0+L9+L46+L111</f>
      </c>
      <c s="29">
        <f>0+M9+M46+M111</f>
      </c>
    </row>
    <row r="9" spans="1:13" ht="12.75">
      <c r="A9" t="s">
        <v>46</v>
      </c>
      <c r="C9" s="31" t="s">
        <v>4</v>
      </c>
      <c r="E9" s="33" t="s">
        <v>2369</v>
      </c>
      <c r="J9" s="32">
        <f>0</f>
      </c>
      <c s="32">
        <f>0</f>
      </c>
      <c s="32">
        <f>0+L10+L14+L18+L22+L26+L30+L34+L38+L42</f>
      </c>
      <c s="32">
        <f>0+M10+M14+M18+M22+M26+M30+M34+M38+M42</f>
      </c>
    </row>
    <row r="10" spans="1:16" ht="12.75">
      <c r="A10" t="s">
        <v>49</v>
      </c>
      <c s="34" t="s">
        <v>4</v>
      </c>
      <c s="34" t="s">
        <v>2604</v>
      </c>
      <c s="35" t="s">
        <v>5</v>
      </c>
      <c s="6" t="s">
        <v>2605</v>
      </c>
      <c s="36" t="s">
        <v>1448</v>
      </c>
      <c s="37">
        <v>10.5</v>
      </c>
      <c s="36">
        <v>0</v>
      </c>
      <c s="36">
        <f>ROUND(G10*H10,6)</f>
      </c>
      <c r="L10" s="38">
        <v>0</v>
      </c>
      <c s="32">
        <f>ROUND(ROUND(L10,2)*ROUND(G10,3),2)</f>
      </c>
      <c s="36" t="s">
        <v>347</v>
      </c>
      <c>
        <f>(M10*21)/100</f>
      </c>
      <c t="s">
        <v>27</v>
      </c>
    </row>
    <row r="11" spans="1:5" ht="12.75">
      <c r="A11" s="35" t="s">
        <v>54</v>
      </c>
      <c r="E11" s="39" t="s">
        <v>5</v>
      </c>
    </row>
    <row r="12" spans="1:5" ht="25.5">
      <c r="A12" s="35" t="s">
        <v>55</v>
      </c>
      <c r="E12" s="40" t="s">
        <v>2606</v>
      </c>
    </row>
    <row r="13" spans="1:5" ht="12.75">
      <c r="A13" t="s">
        <v>56</v>
      </c>
      <c r="E13" s="39" t="s">
        <v>5</v>
      </c>
    </row>
    <row r="14" spans="1:16" ht="12.75">
      <c r="A14" t="s">
        <v>49</v>
      </c>
      <c s="34" t="s">
        <v>27</v>
      </c>
      <c s="34" t="s">
        <v>2607</v>
      </c>
      <c s="35" t="s">
        <v>5</v>
      </c>
      <c s="6" t="s">
        <v>2608</v>
      </c>
      <c s="36" t="s">
        <v>346</v>
      </c>
      <c s="37">
        <v>105</v>
      </c>
      <c s="36">
        <v>0</v>
      </c>
      <c s="36">
        <f>ROUND(G14*H14,6)</f>
      </c>
      <c r="L14" s="38">
        <v>0</v>
      </c>
      <c s="32">
        <f>ROUND(ROUND(L14,2)*ROUND(G14,3),2)</f>
      </c>
      <c s="36" t="s">
        <v>347</v>
      </c>
      <c>
        <f>(M14*21)/100</f>
      </c>
      <c t="s">
        <v>27</v>
      </c>
    </row>
    <row r="15" spans="1:5" ht="12.75">
      <c r="A15" s="35" t="s">
        <v>54</v>
      </c>
      <c r="E15" s="39" t="s">
        <v>5</v>
      </c>
    </row>
    <row r="16" spans="1:5" ht="25.5">
      <c r="A16" s="35" t="s">
        <v>55</v>
      </c>
      <c r="E16" s="40" t="s">
        <v>2609</v>
      </c>
    </row>
    <row r="17" spans="1:5" ht="12.75">
      <c r="A17" t="s">
        <v>56</v>
      </c>
      <c r="E17" s="39" t="s">
        <v>5</v>
      </c>
    </row>
    <row r="18" spans="1:16" ht="38.25">
      <c r="A18" t="s">
        <v>49</v>
      </c>
      <c s="34" t="s">
        <v>26</v>
      </c>
      <c s="34" t="s">
        <v>2610</v>
      </c>
      <c s="35" t="s">
        <v>5</v>
      </c>
      <c s="6" t="s">
        <v>2611</v>
      </c>
      <c s="36" t="s">
        <v>76</v>
      </c>
      <c s="37">
        <v>30</v>
      </c>
      <c s="36">
        <v>0</v>
      </c>
      <c s="36">
        <f>ROUND(G18*H18,6)</f>
      </c>
      <c r="L18" s="38">
        <v>0</v>
      </c>
      <c s="32">
        <f>ROUND(ROUND(L18,2)*ROUND(G18,3),2)</f>
      </c>
      <c s="36" t="s">
        <v>347</v>
      </c>
      <c>
        <f>(M18*21)/100</f>
      </c>
      <c t="s">
        <v>27</v>
      </c>
    </row>
    <row r="19" spans="1:5" ht="12.75">
      <c r="A19" s="35" t="s">
        <v>54</v>
      </c>
      <c r="E19" s="39" t="s">
        <v>5</v>
      </c>
    </row>
    <row r="20" spans="1:5" ht="12.75">
      <c r="A20" s="35" t="s">
        <v>55</v>
      </c>
      <c r="E20" s="40" t="s">
        <v>5</v>
      </c>
    </row>
    <row r="21" spans="1:5" ht="12.75">
      <c r="A21" t="s">
        <v>56</v>
      </c>
      <c r="E21" s="39" t="s">
        <v>5</v>
      </c>
    </row>
    <row r="22" spans="1:16" ht="38.25">
      <c r="A22" t="s">
        <v>49</v>
      </c>
      <c s="34" t="s">
        <v>64</v>
      </c>
      <c s="34" t="s">
        <v>2612</v>
      </c>
      <c s="35" t="s">
        <v>5</v>
      </c>
      <c s="6" t="s">
        <v>2613</v>
      </c>
      <c s="36" t="s">
        <v>76</v>
      </c>
      <c s="37">
        <v>90</v>
      </c>
      <c s="36">
        <v>0</v>
      </c>
      <c s="36">
        <f>ROUND(G22*H22,6)</f>
      </c>
      <c r="L22" s="38">
        <v>0</v>
      </c>
      <c s="32">
        <f>ROUND(ROUND(L22,2)*ROUND(G22,3),2)</f>
      </c>
      <c s="36" t="s">
        <v>347</v>
      </c>
      <c>
        <f>(M22*21)/100</f>
      </c>
      <c t="s">
        <v>27</v>
      </c>
    </row>
    <row r="23" spans="1:5" ht="12.75">
      <c r="A23" s="35" t="s">
        <v>54</v>
      </c>
      <c r="E23" s="39" t="s">
        <v>5</v>
      </c>
    </row>
    <row r="24" spans="1:5" ht="25.5">
      <c r="A24" s="35" t="s">
        <v>55</v>
      </c>
      <c r="E24" s="40" t="s">
        <v>2614</v>
      </c>
    </row>
    <row r="25" spans="1:5" ht="12.75">
      <c r="A25" t="s">
        <v>56</v>
      </c>
      <c r="E25" s="39" t="s">
        <v>5</v>
      </c>
    </row>
    <row r="26" spans="1:16" ht="38.25">
      <c r="A26" t="s">
        <v>49</v>
      </c>
      <c s="34" t="s">
        <v>69</v>
      </c>
      <c s="34" t="s">
        <v>2615</v>
      </c>
      <c s="35" t="s">
        <v>5</v>
      </c>
      <c s="6" t="s">
        <v>2616</v>
      </c>
      <c s="36" t="s">
        <v>76</v>
      </c>
      <c s="37">
        <v>5</v>
      </c>
      <c s="36">
        <v>0</v>
      </c>
      <c s="36">
        <f>ROUND(G26*H26,6)</f>
      </c>
      <c r="L26" s="38">
        <v>0</v>
      </c>
      <c s="32">
        <f>ROUND(ROUND(L26,2)*ROUND(G26,3),2)</f>
      </c>
      <c s="36" t="s">
        <v>347</v>
      </c>
      <c>
        <f>(M26*21)/100</f>
      </c>
      <c t="s">
        <v>27</v>
      </c>
    </row>
    <row r="27" spans="1:5" ht="12.75">
      <c r="A27" s="35" t="s">
        <v>54</v>
      </c>
      <c r="E27" s="39" t="s">
        <v>5</v>
      </c>
    </row>
    <row r="28" spans="1:5" ht="12.75">
      <c r="A28" s="35" t="s">
        <v>55</v>
      </c>
      <c r="E28" s="40" t="s">
        <v>5</v>
      </c>
    </row>
    <row r="29" spans="1:5" ht="12.75">
      <c r="A29" t="s">
        <v>56</v>
      </c>
      <c r="E29" s="39" t="s">
        <v>5</v>
      </c>
    </row>
    <row r="30" spans="1:16" ht="25.5">
      <c r="A30" t="s">
        <v>49</v>
      </c>
      <c s="34" t="s">
        <v>73</v>
      </c>
      <c s="34" t="s">
        <v>2617</v>
      </c>
      <c s="35" t="s">
        <v>5</v>
      </c>
      <c s="6" t="s">
        <v>2618</v>
      </c>
      <c s="36" t="s">
        <v>60</v>
      </c>
      <c s="37">
        <v>126.953</v>
      </c>
      <c s="36">
        <v>0</v>
      </c>
      <c s="36">
        <f>ROUND(G30*H30,6)</f>
      </c>
      <c r="L30" s="38">
        <v>0</v>
      </c>
      <c s="32">
        <f>ROUND(ROUND(L30,2)*ROUND(G30,3),2)</f>
      </c>
      <c s="36" t="s">
        <v>347</v>
      </c>
      <c>
        <f>(M30*21)/100</f>
      </c>
      <c t="s">
        <v>27</v>
      </c>
    </row>
    <row r="31" spans="1:5" ht="12.75">
      <c r="A31" s="35" t="s">
        <v>54</v>
      </c>
      <c r="E31" s="39" t="s">
        <v>5</v>
      </c>
    </row>
    <row r="32" spans="1:5" ht="267.75">
      <c r="A32" s="35" t="s">
        <v>55</v>
      </c>
      <c r="E32" s="40" t="s">
        <v>2619</v>
      </c>
    </row>
    <row r="33" spans="1:5" ht="12.75">
      <c r="A33" t="s">
        <v>56</v>
      </c>
      <c r="E33" s="39" t="s">
        <v>5</v>
      </c>
    </row>
    <row r="34" spans="1:16" ht="25.5">
      <c r="A34" t="s">
        <v>49</v>
      </c>
      <c s="34" t="s">
        <v>78</v>
      </c>
      <c s="34" t="s">
        <v>2620</v>
      </c>
      <c s="35" t="s">
        <v>5</v>
      </c>
      <c s="6" t="s">
        <v>2621</v>
      </c>
      <c s="36" t="s">
        <v>76</v>
      </c>
      <c s="37">
        <v>70</v>
      </c>
      <c s="36">
        <v>0</v>
      </c>
      <c s="36">
        <f>ROUND(G34*H34,6)</f>
      </c>
      <c r="L34" s="38">
        <v>0</v>
      </c>
      <c s="32">
        <f>ROUND(ROUND(L34,2)*ROUND(G34,3),2)</f>
      </c>
      <c s="36" t="s">
        <v>347</v>
      </c>
      <c>
        <f>(M34*21)/100</f>
      </c>
      <c t="s">
        <v>27</v>
      </c>
    </row>
    <row r="35" spans="1:5" ht="12.75">
      <c r="A35" s="35" t="s">
        <v>54</v>
      </c>
      <c r="E35" s="39" t="s">
        <v>5</v>
      </c>
    </row>
    <row r="36" spans="1:5" ht="25.5">
      <c r="A36" s="35" t="s">
        <v>55</v>
      </c>
      <c r="E36" s="40" t="s">
        <v>2622</v>
      </c>
    </row>
    <row r="37" spans="1:5" ht="12.75">
      <c r="A37" t="s">
        <v>56</v>
      </c>
      <c r="E37" s="39" t="s">
        <v>5</v>
      </c>
    </row>
    <row r="38" spans="1:16" ht="25.5">
      <c r="A38" t="s">
        <v>49</v>
      </c>
      <c s="34" t="s">
        <v>83</v>
      </c>
      <c s="34" t="s">
        <v>2623</v>
      </c>
      <c s="35" t="s">
        <v>5</v>
      </c>
      <c s="6" t="s">
        <v>2624</v>
      </c>
      <c s="36" t="s">
        <v>76</v>
      </c>
      <c s="37">
        <v>350</v>
      </c>
      <c s="36">
        <v>0</v>
      </c>
      <c s="36">
        <f>ROUND(G38*H38,6)</f>
      </c>
      <c r="L38" s="38">
        <v>0</v>
      </c>
      <c s="32">
        <f>ROUND(ROUND(L38,2)*ROUND(G38,3),2)</f>
      </c>
      <c s="36" t="s">
        <v>347</v>
      </c>
      <c>
        <f>(M38*21)/100</f>
      </c>
      <c t="s">
        <v>27</v>
      </c>
    </row>
    <row r="39" spans="1:5" ht="12.75">
      <c r="A39" s="35" t="s">
        <v>54</v>
      </c>
      <c r="E39" s="39" t="s">
        <v>5</v>
      </c>
    </row>
    <row r="40" spans="1:5" ht="12.75">
      <c r="A40" s="35" t="s">
        <v>55</v>
      </c>
      <c r="E40" s="40" t="s">
        <v>5</v>
      </c>
    </row>
    <row r="41" spans="1:5" ht="12.75">
      <c r="A41" t="s">
        <v>56</v>
      </c>
      <c r="E41" s="39" t="s">
        <v>5</v>
      </c>
    </row>
    <row r="42" spans="1:16" ht="12.75">
      <c r="A42" t="s">
        <v>49</v>
      </c>
      <c s="34" t="s">
        <v>87</v>
      </c>
      <c s="34" t="s">
        <v>2570</v>
      </c>
      <c s="35" t="s">
        <v>5</v>
      </c>
      <c s="6" t="s">
        <v>2571</v>
      </c>
      <c s="36" t="s">
        <v>346</v>
      </c>
      <c s="37">
        <v>228.515</v>
      </c>
      <c s="36">
        <v>0</v>
      </c>
      <c s="36">
        <f>ROUND(G42*H42,6)</f>
      </c>
      <c r="L42" s="38">
        <v>0</v>
      </c>
      <c s="32">
        <f>ROUND(ROUND(L42,2)*ROUND(G42,3),2)</f>
      </c>
      <c s="36" t="s">
        <v>347</v>
      </c>
      <c>
        <f>(M42*21)/100</f>
      </c>
      <c t="s">
        <v>27</v>
      </c>
    </row>
    <row r="43" spans="1:5" ht="12.75">
      <c r="A43" s="35" t="s">
        <v>54</v>
      </c>
      <c r="E43" s="39" t="s">
        <v>5</v>
      </c>
    </row>
    <row r="44" spans="1:5" ht="25.5">
      <c r="A44" s="35" t="s">
        <v>55</v>
      </c>
      <c r="E44" s="40" t="s">
        <v>2625</v>
      </c>
    </row>
    <row r="45" spans="1:5" ht="12.75">
      <c r="A45" t="s">
        <v>56</v>
      </c>
      <c r="E45" s="39" t="s">
        <v>5</v>
      </c>
    </row>
    <row r="46" spans="1:13" ht="12.75">
      <c r="A46" t="s">
        <v>46</v>
      </c>
      <c r="C46" s="31" t="s">
        <v>87</v>
      </c>
      <c r="E46" s="33" t="s">
        <v>2481</v>
      </c>
      <c r="J46" s="32">
        <f>0</f>
      </c>
      <c s="32">
        <f>0</f>
      </c>
      <c s="32">
        <f>0+L47+L51+L55+L59+L63+L67+L71+L75+L79+L83+L87+L91+L95+L99+L103+L107</f>
      </c>
      <c s="32">
        <f>0+M47+M51+M55+M59+M63+M67+M71+M75+M79+M83+M87+M91+M95+M99+M103+M107</f>
      </c>
    </row>
    <row r="47" spans="1:16" ht="12.75">
      <c r="A47" t="s">
        <v>49</v>
      </c>
      <c s="34" t="s">
        <v>91</v>
      </c>
      <c s="34" t="s">
        <v>2587</v>
      </c>
      <c s="35" t="s">
        <v>5</v>
      </c>
      <c s="6" t="s">
        <v>2588</v>
      </c>
      <c s="36" t="s">
        <v>60</v>
      </c>
      <c s="37">
        <v>1.891</v>
      </c>
      <c s="36">
        <v>0</v>
      </c>
      <c s="36">
        <f>ROUND(G47*H47,6)</f>
      </c>
      <c r="L47" s="38">
        <v>0</v>
      </c>
      <c s="32">
        <f>ROUND(ROUND(L47,2)*ROUND(G47,3),2)</f>
      </c>
      <c s="36" t="s">
        <v>347</v>
      </c>
      <c>
        <f>(M47*21)/100</f>
      </c>
      <c t="s">
        <v>27</v>
      </c>
    </row>
    <row r="48" spans="1:5" ht="12.75">
      <c r="A48" s="35" t="s">
        <v>54</v>
      </c>
      <c r="E48" s="39" t="s">
        <v>5</v>
      </c>
    </row>
    <row r="49" spans="1:5" ht="76.5">
      <c r="A49" s="35" t="s">
        <v>55</v>
      </c>
      <c r="E49" s="40" t="s">
        <v>2626</v>
      </c>
    </row>
    <row r="50" spans="1:5" ht="12.75">
      <c r="A50" t="s">
        <v>56</v>
      </c>
      <c r="E50" s="39" t="s">
        <v>5</v>
      </c>
    </row>
    <row r="51" spans="1:16" ht="25.5">
      <c r="A51" t="s">
        <v>49</v>
      </c>
      <c s="34" t="s">
        <v>94</v>
      </c>
      <c s="34" t="s">
        <v>2627</v>
      </c>
      <c s="35" t="s">
        <v>5</v>
      </c>
      <c s="6" t="s">
        <v>2628</v>
      </c>
      <c s="36" t="s">
        <v>81</v>
      </c>
      <c s="37">
        <v>1</v>
      </c>
      <c s="36">
        <v>0</v>
      </c>
      <c s="36">
        <f>ROUND(G51*H51,6)</f>
      </c>
      <c r="L51" s="38">
        <v>0</v>
      </c>
      <c s="32">
        <f>ROUND(ROUND(L51,2)*ROUND(G51,3),2)</f>
      </c>
      <c s="36" t="s">
        <v>347</v>
      </c>
      <c>
        <f>(M51*21)/100</f>
      </c>
      <c t="s">
        <v>27</v>
      </c>
    </row>
    <row r="52" spans="1:5" ht="12.75">
      <c r="A52" s="35" t="s">
        <v>54</v>
      </c>
      <c r="E52" s="39" t="s">
        <v>5</v>
      </c>
    </row>
    <row r="53" spans="1:5" ht="38.25">
      <c r="A53" s="35" t="s">
        <v>55</v>
      </c>
      <c r="E53" s="40" t="s">
        <v>2629</v>
      </c>
    </row>
    <row r="54" spans="1:5" ht="12.75">
      <c r="A54" t="s">
        <v>56</v>
      </c>
      <c r="E54" s="39" t="s">
        <v>5</v>
      </c>
    </row>
    <row r="55" spans="1:16" ht="25.5">
      <c r="A55" t="s">
        <v>49</v>
      </c>
      <c s="34" t="s">
        <v>98</v>
      </c>
      <c s="34" t="s">
        <v>2630</v>
      </c>
      <c s="35" t="s">
        <v>5</v>
      </c>
      <c s="6" t="s">
        <v>2631</v>
      </c>
      <c s="36" t="s">
        <v>81</v>
      </c>
      <c s="37">
        <v>1</v>
      </c>
      <c s="36">
        <v>0</v>
      </c>
      <c s="36">
        <f>ROUND(G55*H55,6)</f>
      </c>
      <c r="L55" s="38">
        <v>0</v>
      </c>
      <c s="32">
        <f>ROUND(ROUND(L55,2)*ROUND(G55,3),2)</f>
      </c>
      <c s="36" t="s">
        <v>347</v>
      </c>
      <c>
        <f>(M55*21)/100</f>
      </c>
      <c t="s">
        <v>27</v>
      </c>
    </row>
    <row r="56" spans="1:5" ht="12.75">
      <c r="A56" s="35" t="s">
        <v>54</v>
      </c>
      <c r="E56" s="39" t="s">
        <v>5</v>
      </c>
    </row>
    <row r="57" spans="1:5" ht="38.25">
      <c r="A57" s="35" t="s">
        <v>55</v>
      </c>
      <c r="E57" s="40" t="s">
        <v>2632</v>
      </c>
    </row>
    <row r="58" spans="1:5" ht="12.75">
      <c r="A58" t="s">
        <v>56</v>
      </c>
      <c r="E58" s="39" t="s">
        <v>5</v>
      </c>
    </row>
    <row r="59" spans="1:16" ht="25.5">
      <c r="A59" t="s">
        <v>49</v>
      </c>
      <c s="34" t="s">
        <v>102</v>
      </c>
      <c s="34" t="s">
        <v>2633</v>
      </c>
      <c s="35" t="s">
        <v>5</v>
      </c>
      <c s="6" t="s">
        <v>2634</v>
      </c>
      <c s="36" t="s">
        <v>67</v>
      </c>
      <c s="37">
        <v>23</v>
      </c>
      <c s="36">
        <v>0</v>
      </c>
      <c s="36">
        <f>ROUND(G59*H59,6)</f>
      </c>
      <c r="L59" s="38">
        <v>0</v>
      </c>
      <c s="32">
        <f>ROUND(ROUND(L59,2)*ROUND(G59,3),2)</f>
      </c>
      <c s="36" t="s">
        <v>347</v>
      </c>
      <c>
        <f>(M59*21)/100</f>
      </c>
      <c t="s">
        <v>27</v>
      </c>
    </row>
    <row r="60" spans="1:5" ht="12.75">
      <c r="A60" s="35" t="s">
        <v>54</v>
      </c>
      <c r="E60" s="39" t="s">
        <v>5</v>
      </c>
    </row>
    <row r="61" spans="1:5" ht="25.5">
      <c r="A61" s="35" t="s">
        <v>55</v>
      </c>
      <c r="E61" s="40" t="s">
        <v>2635</v>
      </c>
    </row>
    <row r="62" spans="1:5" ht="12.75">
      <c r="A62" t="s">
        <v>56</v>
      </c>
      <c r="E62" s="39" t="s">
        <v>5</v>
      </c>
    </row>
    <row r="63" spans="1:16" ht="25.5">
      <c r="A63" t="s">
        <v>49</v>
      </c>
      <c s="34" t="s">
        <v>106</v>
      </c>
      <c s="34" t="s">
        <v>2636</v>
      </c>
      <c s="35" t="s">
        <v>5</v>
      </c>
      <c s="6" t="s">
        <v>2637</v>
      </c>
      <c s="36" t="s">
        <v>81</v>
      </c>
      <c s="37">
        <v>13</v>
      </c>
      <c s="36">
        <v>0</v>
      </c>
      <c s="36">
        <f>ROUND(G63*H63,6)</f>
      </c>
      <c r="L63" s="38">
        <v>0</v>
      </c>
      <c s="32">
        <f>ROUND(ROUND(L63,2)*ROUND(G63,3),2)</f>
      </c>
      <c s="36" t="s">
        <v>347</v>
      </c>
      <c>
        <f>(M63*21)/100</f>
      </c>
      <c t="s">
        <v>27</v>
      </c>
    </row>
    <row r="64" spans="1:5" ht="12.75">
      <c r="A64" s="35" t="s">
        <v>54</v>
      </c>
      <c r="E64" s="39" t="s">
        <v>5</v>
      </c>
    </row>
    <row r="65" spans="1:5" ht="12.75">
      <c r="A65" s="35" t="s">
        <v>55</v>
      </c>
      <c r="E65" s="40" t="s">
        <v>5</v>
      </c>
    </row>
    <row r="66" spans="1:5" ht="12.75">
      <c r="A66" t="s">
        <v>56</v>
      </c>
      <c r="E66" s="39" t="s">
        <v>5</v>
      </c>
    </row>
    <row r="67" spans="1:16" ht="12.75">
      <c r="A67" t="s">
        <v>49</v>
      </c>
      <c s="34" t="s">
        <v>110</v>
      </c>
      <c s="34" t="s">
        <v>2638</v>
      </c>
      <c s="35" t="s">
        <v>5</v>
      </c>
      <c s="6" t="s">
        <v>2639</v>
      </c>
      <c s="36" t="s">
        <v>67</v>
      </c>
      <c s="37">
        <v>44</v>
      </c>
      <c s="36">
        <v>0</v>
      </c>
      <c s="36">
        <f>ROUND(G67*H67,6)</f>
      </c>
      <c r="L67" s="38">
        <v>0</v>
      </c>
      <c s="32">
        <f>ROUND(ROUND(L67,2)*ROUND(G67,3),2)</f>
      </c>
      <c s="36" t="s">
        <v>347</v>
      </c>
      <c>
        <f>(M67*21)/100</f>
      </c>
      <c t="s">
        <v>27</v>
      </c>
    </row>
    <row r="68" spans="1:5" ht="12.75">
      <c r="A68" s="35" t="s">
        <v>54</v>
      </c>
      <c r="E68" s="39" t="s">
        <v>5</v>
      </c>
    </row>
    <row r="69" spans="1:5" ht="25.5">
      <c r="A69" s="35" t="s">
        <v>55</v>
      </c>
      <c r="E69" s="40" t="s">
        <v>2640</v>
      </c>
    </row>
    <row r="70" spans="1:5" ht="12.75">
      <c r="A70" t="s">
        <v>56</v>
      </c>
      <c r="E70" s="39" t="s">
        <v>5</v>
      </c>
    </row>
    <row r="71" spans="1:16" ht="12.75">
      <c r="A71" t="s">
        <v>49</v>
      </c>
      <c s="34" t="s">
        <v>114</v>
      </c>
      <c s="34" t="s">
        <v>2641</v>
      </c>
      <c s="35" t="s">
        <v>5</v>
      </c>
      <c s="6" t="s">
        <v>2642</v>
      </c>
      <c s="36" t="s">
        <v>81</v>
      </c>
      <c s="37">
        <v>1</v>
      </c>
      <c s="36">
        <v>0</v>
      </c>
      <c s="36">
        <f>ROUND(G71*H71,6)</f>
      </c>
      <c r="L71" s="38">
        <v>0</v>
      </c>
      <c s="32">
        <f>ROUND(ROUND(L71,2)*ROUND(G71,3),2)</f>
      </c>
      <c s="36" t="s">
        <v>347</v>
      </c>
      <c>
        <f>(M71*21)/100</f>
      </c>
      <c t="s">
        <v>27</v>
      </c>
    </row>
    <row r="72" spans="1:5" ht="12.75">
      <c r="A72" s="35" t="s">
        <v>54</v>
      </c>
      <c r="E72" s="39" t="s">
        <v>5</v>
      </c>
    </row>
    <row r="73" spans="1:5" ht="12.75">
      <c r="A73" s="35" t="s">
        <v>55</v>
      </c>
      <c r="E73" s="40" t="s">
        <v>5</v>
      </c>
    </row>
    <row r="74" spans="1:5" ht="12.75">
      <c r="A74" t="s">
        <v>56</v>
      </c>
      <c r="E74" s="39" t="s">
        <v>5</v>
      </c>
    </row>
    <row r="75" spans="1:16" ht="12.75">
      <c r="A75" t="s">
        <v>49</v>
      </c>
      <c s="34" t="s">
        <v>118</v>
      </c>
      <c s="34" t="s">
        <v>2643</v>
      </c>
      <c s="35" t="s">
        <v>5</v>
      </c>
      <c s="6" t="s">
        <v>2644</v>
      </c>
      <c s="36" t="s">
        <v>81</v>
      </c>
      <c s="37">
        <v>1</v>
      </c>
      <c s="36">
        <v>0</v>
      </c>
      <c s="36">
        <f>ROUND(G75*H75,6)</f>
      </c>
      <c r="L75" s="38">
        <v>0</v>
      </c>
      <c s="32">
        <f>ROUND(ROUND(L75,2)*ROUND(G75,3),2)</f>
      </c>
      <c s="36" t="s">
        <v>347</v>
      </c>
      <c>
        <f>(M75*21)/100</f>
      </c>
      <c t="s">
        <v>27</v>
      </c>
    </row>
    <row r="76" spans="1:5" ht="12.75">
      <c r="A76" s="35" t="s">
        <v>54</v>
      </c>
      <c r="E76" s="39" t="s">
        <v>5</v>
      </c>
    </row>
    <row r="77" spans="1:5" ht="12.75">
      <c r="A77" s="35" t="s">
        <v>55</v>
      </c>
      <c r="E77" s="40" t="s">
        <v>5</v>
      </c>
    </row>
    <row r="78" spans="1:5" ht="12.75">
      <c r="A78" t="s">
        <v>56</v>
      </c>
      <c r="E78" s="39" t="s">
        <v>5</v>
      </c>
    </row>
    <row r="79" spans="1:16" ht="25.5">
      <c r="A79" t="s">
        <v>49</v>
      </c>
      <c s="34" t="s">
        <v>121</v>
      </c>
      <c s="34" t="s">
        <v>2645</v>
      </c>
      <c s="35" t="s">
        <v>5</v>
      </c>
      <c s="6" t="s">
        <v>2646</v>
      </c>
      <c s="36" t="s">
        <v>67</v>
      </c>
      <c s="37">
        <v>12.606</v>
      </c>
      <c s="36">
        <v>0</v>
      </c>
      <c s="36">
        <f>ROUND(G79*H79,6)</f>
      </c>
      <c r="L79" s="38">
        <v>0</v>
      </c>
      <c s="32">
        <f>ROUND(ROUND(L79,2)*ROUND(G79,3),2)</f>
      </c>
      <c s="36" t="s">
        <v>347</v>
      </c>
      <c>
        <f>(M79*21)/100</f>
      </c>
      <c t="s">
        <v>27</v>
      </c>
    </row>
    <row r="80" spans="1:5" ht="12.75">
      <c r="A80" s="35" t="s">
        <v>54</v>
      </c>
      <c r="E80" s="39" t="s">
        <v>5</v>
      </c>
    </row>
    <row r="81" spans="1:5" ht="76.5">
      <c r="A81" s="35" t="s">
        <v>55</v>
      </c>
      <c r="E81" s="40" t="s">
        <v>2647</v>
      </c>
    </row>
    <row r="82" spans="1:5" ht="12.75">
      <c r="A82" t="s">
        <v>56</v>
      </c>
      <c r="E82" s="39" t="s">
        <v>5</v>
      </c>
    </row>
    <row r="83" spans="1:16" ht="25.5">
      <c r="A83" t="s">
        <v>49</v>
      </c>
      <c s="34" t="s">
        <v>124</v>
      </c>
      <c s="34" t="s">
        <v>2648</v>
      </c>
      <c s="35" t="s">
        <v>5</v>
      </c>
      <c s="6" t="s">
        <v>2649</v>
      </c>
      <c s="36" t="s">
        <v>60</v>
      </c>
      <c s="37">
        <v>569.229</v>
      </c>
      <c s="36">
        <v>0</v>
      </c>
      <c s="36">
        <f>ROUND(G83*H83,6)</f>
      </c>
      <c r="L83" s="38">
        <v>0</v>
      </c>
      <c s="32">
        <f>ROUND(ROUND(L83,2)*ROUND(G83,3),2)</f>
      </c>
      <c s="36" t="s">
        <v>347</v>
      </c>
      <c>
        <f>(M83*21)/100</f>
      </c>
      <c t="s">
        <v>27</v>
      </c>
    </row>
    <row r="84" spans="1:5" ht="12.75">
      <c r="A84" s="35" t="s">
        <v>54</v>
      </c>
      <c r="E84" s="39" t="s">
        <v>5</v>
      </c>
    </row>
    <row r="85" spans="1:5" ht="409.5">
      <c r="A85" s="35" t="s">
        <v>55</v>
      </c>
      <c r="E85" s="40" t="s">
        <v>2650</v>
      </c>
    </row>
    <row r="86" spans="1:5" ht="12.75">
      <c r="A86" t="s">
        <v>56</v>
      </c>
      <c r="E86" s="39" t="s">
        <v>5</v>
      </c>
    </row>
    <row r="87" spans="1:16" ht="12.75">
      <c r="A87" t="s">
        <v>49</v>
      </c>
      <c s="34" t="s">
        <v>127</v>
      </c>
      <c s="34" t="s">
        <v>2651</v>
      </c>
      <c s="35" t="s">
        <v>5</v>
      </c>
      <c s="6" t="s">
        <v>2652</v>
      </c>
      <c s="36" t="s">
        <v>60</v>
      </c>
      <c s="37">
        <v>59.261</v>
      </c>
      <c s="36">
        <v>0</v>
      </c>
      <c s="36">
        <f>ROUND(G87*H87,6)</f>
      </c>
      <c r="L87" s="38">
        <v>0</v>
      </c>
      <c s="32">
        <f>ROUND(ROUND(L87,2)*ROUND(G87,3),2)</f>
      </c>
      <c s="36" t="s">
        <v>347</v>
      </c>
      <c>
        <f>(M87*21)/100</f>
      </c>
      <c t="s">
        <v>27</v>
      </c>
    </row>
    <row r="88" spans="1:5" ht="12.75">
      <c r="A88" s="35" t="s">
        <v>54</v>
      </c>
      <c r="E88" s="39" t="s">
        <v>5</v>
      </c>
    </row>
    <row r="89" spans="1:5" ht="191.25">
      <c r="A89" s="35" t="s">
        <v>55</v>
      </c>
      <c r="E89" s="40" t="s">
        <v>2653</v>
      </c>
    </row>
    <row r="90" spans="1:5" ht="12.75">
      <c r="A90" t="s">
        <v>56</v>
      </c>
      <c r="E90" s="39" t="s">
        <v>5</v>
      </c>
    </row>
    <row r="91" spans="1:16" ht="12.75">
      <c r="A91" t="s">
        <v>49</v>
      </c>
      <c s="34" t="s">
        <v>131</v>
      </c>
      <c s="34" t="s">
        <v>2654</v>
      </c>
      <c s="35" t="s">
        <v>5</v>
      </c>
      <c s="6" t="s">
        <v>2655</v>
      </c>
      <c s="36" t="s">
        <v>76</v>
      </c>
      <c s="37">
        <v>16</v>
      </c>
      <c s="36">
        <v>0</v>
      </c>
      <c s="36">
        <f>ROUND(G91*H91,6)</f>
      </c>
      <c r="L91" s="38">
        <v>0</v>
      </c>
      <c s="32">
        <f>ROUND(ROUND(L91,2)*ROUND(G91,3),2)</f>
      </c>
      <c s="36" t="s">
        <v>347</v>
      </c>
      <c>
        <f>(M91*21)/100</f>
      </c>
      <c t="s">
        <v>27</v>
      </c>
    </row>
    <row r="92" spans="1:5" ht="12.75">
      <c r="A92" s="35" t="s">
        <v>54</v>
      </c>
      <c r="E92" s="39" t="s">
        <v>5</v>
      </c>
    </row>
    <row r="93" spans="1:5" ht="38.25">
      <c r="A93" s="35" t="s">
        <v>55</v>
      </c>
      <c r="E93" s="40" t="s">
        <v>2656</v>
      </c>
    </row>
    <row r="94" spans="1:5" ht="12.75">
      <c r="A94" t="s">
        <v>56</v>
      </c>
      <c r="E94" s="39" t="s">
        <v>5</v>
      </c>
    </row>
    <row r="95" spans="1:16" ht="12.75">
      <c r="A95" t="s">
        <v>49</v>
      </c>
      <c s="34" t="s">
        <v>134</v>
      </c>
      <c s="34" t="s">
        <v>2657</v>
      </c>
      <c s="35" t="s">
        <v>5</v>
      </c>
      <c s="6" t="s">
        <v>2658</v>
      </c>
      <c s="36" t="s">
        <v>76</v>
      </c>
      <c s="37">
        <v>4</v>
      </c>
      <c s="36">
        <v>0</v>
      </c>
      <c s="36">
        <f>ROUND(G95*H95,6)</f>
      </c>
      <c r="L95" s="38">
        <v>0</v>
      </c>
      <c s="32">
        <f>ROUND(ROUND(L95,2)*ROUND(G95,3),2)</f>
      </c>
      <c s="36" t="s">
        <v>347</v>
      </c>
      <c>
        <f>(M95*21)/100</f>
      </c>
      <c t="s">
        <v>27</v>
      </c>
    </row>
    <row r="96" spans="1:5" ht="12.75">
      <c r="A96" s="35" t="s">
        <v>54</v>
      </c>
      <c r="E96" s="39" t="s">
        <v>5</v>
      </c>
    </row>
    <row r="97" spans="1:5" ht="25.5">
      <c r="A97" s="35" t="s">
        <v>55</v>
      </c>
      <c r="E97" s="40" t="s">
        <v>2659</v>
      </c>
    </row>
    <row r="98" spans="1:5" ht="12.75">
      <c r="A98" t="s">
        <v>56</v>
      </c>
      <c r="E98" s="39" t="s">
        <v>5</v>
      </c>
    </row>
    <row r="99" spans="1:16" ht="12.75">
      <c r="A99" t="s">
        <v>49</v>
      </c>
      <c s="34" t="s">
        <v>137</v>
      </c>
      <c s="34" t="s">
        <v>2660</v>
      </c>
      <c s="35" t="s">
        <v>5</v>
      </c>
      <c s="6" t="s">
        <v>2661</v>
      </c>
      <c s="36" t="s">
        <v>60</v>
      </c>
      <c s="37">
        <v>6</v>
      </c>
      <c s="36">
        <v>0</v>
      </c>
      <c s="36">
        <f>ROUND(G99*H99,6)</f>
      </c>
      <c r="L99" s="38">
        <v>0</v>
      </c>
      <c s="32">
        <f>ROUND(ROUND(L99,2)*ROUND(G99,3),2)</f>
      </c>
      <c s="36" t="s">
        <v>347</v>
      </c>
      <c>
        <f>(M99*21)/100</f>
      </c>
      <c t="s">
        <v>27</v>
      </c>
    </row>
    <row r="100" spans="1:5" ht="12.75">
      <c r="A100" s="35" t="s">
        <v>54</v>
      </c>
      <c r="E100" s="39" t="s">
        <v>5</v>
      </c>
    </row>
    <row r="101" spans="1:5" ht="25.5">
      <c r="A101" s="35" t="s">
        <v>55</v>
      </c>
      <c r="E101" s="40" t="s">
        <v>2662</v>
      </c>
    </row>
    <row r="102" spans="1:5" ht="12.75">
      <c r="A102" t="s">
        <v>56</v>
      </c>
      <c r="E102" s="39" t="s">
        <v>5</v>
      </c>
    </row>
    <row r="103" spans="1:16" ht="12.75">
      <c r="A103" t="s">
        <v>49</v>
      </c>
      <c s="34" t="s">
        <v>141</v>
      </c>
      <c s="34" t="s">
        <v>2663</v>
      </c>
      <c s="35" t="s">
        <v>5</v>
      </c>
      <c s="6" t="s">
        <v>2664</v>
      </c>
      <c s="36" t="s">
        <v>60</v>
      </c>
      <c s="37">
        <v>14.4</v>
      </c>
      <c s="36">
        <v>0</v>
      </c>
      <c s="36">
        <f>ROUND(G103*H103,6)</f>
      </c>
      <c r="L103" s="38">
        <v>0</v>
      </c>
      <c s="32">
        <f>ROUND(ROUND(L103,2)*ROUND(G103,3),2)</f>
      </c>
      <c s="36" t="s">
        <v>347</v>
      </c>
      <c>
        <f>(M103*21)/100</f>
      </c>
      <c t="s">
        <v>27</v>
      </c>
    </row>
    <row r="104" spans="1:5" ht="12.75">
      <c r="A104" s="35" t="s">
        <v>54</v>
      </c>
      <c r="E104" s="39" t="s">
        <v>5</v>
      </c>
    </row>
    <row r="105" spans="1:5" ht="25.5">
      <c r="A105" s="35" t="s">
        <v>55</v>
      </c>
      <c r="E105" s="40" t="s">
        <v>2665</v>
      </c>
    </row>
    <row r="106" spans="1:5" ht="12.75">
      <c r="A106" t="s">
        <v>56</v>
      </c>
      <c r="E106" s="39" t="s">
        <v>5</v>
      </c>
    </row>
    <row r="107" spans="1:16" ht="12.75">
      <c r="A107" t="s">
        <v>49</v>
      </c>
      <c s="34" t="s">
        <v>145</v>
      </c>
      <c s="34" t="s">
        <v>2666</v>
      </c>
      <c s="35" t="s">
        <v>5</v>
      </c>
      <c s="6" t="s">
        <v>2667</v>
      </c>
      <c s="36" t="s">
        <v>792</v>
      </c>
      <c s="37">
        <v>1</v>
      </c>
      <c s="36">
        <v>0</v>
      </c>
      <c s="36">
        <f>ROUND(G107*H107,6)</f>
      </c>
      <c r="L107" s="38">
        <v>0</v>
      </c>
      <c s="32">
        <f>ROUND(ROUND(L107,2)*ROUND(G107,3),2)</f>
      </c>
      <c s="36" t="s">
        <v>347</v>
      </c>
      <c>
        <f>(M107*21)/100</f>
      </c>
      <c t="s">
        <v>27</v>
      </c>
    </row>
    <row r="108" spans="1:5" ht="12.75">
      <c r="A108" s="35" t="s">
        <v>54</v>
      </c>
      <c r="E108" s="39" t="s">
        <v>5</v>
      </c>
    </row>
    <row r="109" spans="1:5" ht="12.75">
      <c r="A109" s="35" t="s">
        <v>55</v>
      </c>
      <c r="E109" s="40" t="s">
        <v>5</v>
      </c>
    </row>
    <row r="110" spans="1:5" ht="12.75">
      <c r="A110" t="s">
        <v>56</v>
      </c>
      <c r="E110" s="39" t="s">
        <v>5</v>
      </c>
    </row>
    <row r="111" spans="1:13" ht="12.75">
      <c r="A111" t="s">
        <v>46</v>
      </c>
      <c r="C111" s="31" t="s">
        <v>2500</v>
      </c>
      <c r="E111" s="33" t="s">
        <v>2501</v>
      </c>
      <c r="J111" s="32">
        <f>0</f>
      </c>
      <c s="32">
        <f>0</f>
      </c>
      <c s="32">
        <f>0+L112+L116+L120+L124+L128+L132+L136+L140</f>
      </c>
      <c s="32">
        <f>0+M112+M116+M120+M124+M128+M132+M136+M140</f>
      </c>
    </row>
    <row r="112" spans="1:16" ht="38.25">
      <c r="A112" t="s">
        <v>49</v>
      </c>
      <c s="34" t="s">
        <v>149</v>
      </c>
      <c s="34" t="s">
        <v>1806</v>
      </c>
      <c s="35" t="s">
        <v>1807</v>
      </c>
      <c s="6" t="s">
        <v>1808</v>
      </c>
      <c s="36" t="s">
        <v>346</v>
      </c>
      <c s="37">
        <v>201.28</v>
      </c>
      <c s="36">
        <v>0</v>
      </c>
      <c s="36">
        <f>ROUND(G112*H112,6)</f>
      </c>
      <c r="L112" s="38">
        <v>0</v>
      </c>
      <c s="32">
        <f>ROUND(ROUND(L112,2)*ROUND(G112,3),2)</f>
      </c>
      <c s="36" t="s">
        <v>347</v>
      </c>
      <c>
        <f>(M112*21)/100</f>
      </c>
      <c t="s">
        <v>27</v>
      </c>
    </row>
    <row r="113" spans="1:5" ht="25.5">
      <c r="A113" s="35" t="s">
        <v>54</v>
      </c>
      <c r="E113" s="39" t="s">
        <v>348</v>
      </c>
    </row>
    <row r="114" spans="1:5" ht="12.75">
      <c r="A114" s="35" t="s">
        <v>55</v>
      </c>
      <c r="E114" s="40" t="s">
        <v>5</v>
      </c>
    </row>
    <row r="115" spans="1:5" ht="140.25">
      <c r="A115" t="s">
        <v>56</v>
      </c>
      <c r="E115" s="39" t="s">
        <v>349</v>
      </c>
    </row>
    <row r="116" spans="1:16" ht="38.25">
      <c r="A116" t="s">
        <v>49</v>
      </c>
      <c s="34" t="s">
        <v>153</v>
      </c>
      <c s="34" t="s">
        <v>351</v>
      </c>
      <c s="35" t="s">
        <v>352</v>
      </c>
      <c s="6" t="s">
        <v>353</v>
      </c>
      <c s="36" t="s">
        <v>346</v>
      </c>
      <c s="37">
        <v>204.83</v>
      </c>
      <c s="36">
        <v>0</v>
      </c>
      <c s="36">
        <f>ROUND(G116*H116,6)</f>
      </c>
      <c r="L116" s="38">
        <v>0</v>
      </c>
      <c s="32">
        <f>ROUND(ROUND(L116,2)*ROUND(G116,3),2)</f>
      </c>
      <c s="36" t="s">
        <v>347</v>
      </c>
      <c>
        <f>(M116*21)/100</f>
      </c>
      <c t="s">
        <v>27</v>
      </c>
    </row>
    <row r="117" spans="1:5" ht="25.5">
      <c r="A117" s="35" t="s">
        <v>54</v>
      </c>
      <c r="E117" s="39" t="s">
        <v>348</v>
      </c>
    </row>
    <row r="118" spans="1:5" ht="25.5">
      <c r="A118" s="35" t="s">
        <v>55</v>
      </c>
      <c r="E118" s="40" t="s">
        <v>2668</v>
      </c>
    </row>
    <row r="119" spans="1:5" ht="140.25">
      <c r="A119" t="s">
        <v>56</v>
      </c>
      <c r="E119" s="39" t="s">
        <v>349</v>
      </c>
    </row>
    <row r="120" spans="1:16" ht="38.25">
      <c r="A120" t="s">
        <v>49</v>
      </c>
      <c s="34" t="s">
        <v>158</v>
      </c>
      <c s="34" t="s">
        <v>1106</v>
      </c>
      <c s="35" t="s">
        <v>1107</v>
      </c>
      <c s="6" t="s">
        <v>1108</v>
      </c>
      <c s="36" t="s">
        <v>346</v>
      </c>
      <c s="37">
        <v>7.434</v>
      </c>
      <c s="36">
        <v>0</v>
      </c>
      <c s="36">
        <f>ROUND(G120*H120,6)</f>
      </c>
      <c r="L120" s="38">
        <v>0</v>
      </c>
      <c s="32">
        <f>ROUND(ROUND(L120,2)*ROUND(G120,3),2)</f>
      </c>
      <c s="36" t="s">
        <v>347</v>
      </c>
      <c>
        <f>(M120*21)/100</f>
      </c>
      <c t="s">
        <v>27</v>
      </c>
    </row>
    <row r="121" spans="1:5" ht="25.5">
      <c r="A121" s="35" t="s">
        <v>54</v>
      </c>
      <c r="E121" s="39" t="s">
        <v>348</v>
      </c>
    </row>
    <row r="122" spans="1:5" ht="51">
      <c r="A122" s="35" t="s">
        <v>55</v>
      </c>
      <c r="E122" s="40" t="s">
        <v>2669</v>
      </c>
    </row>
    <row r="123" spans="1:5" ht="140.25">
      <c r="A123" t="s">
        <v>56</v>
      </c>
      <c r="E123" s="39" t="s">
        <v>349</v>
      </c>
    </row>
    <row r="124" spans="1:16" ht="38.25">
      <c r="A124" t="s">
        <v>49</v>
      </c>
      <c s="34" t="s">
        <v>161</v>
      </c>
      <c s="34" t="s">
        <v>2503</v>
      </c>
      <c s="35" t="s">
        <v>2504</v>
      </c>
      <c s="6" t="s">
        <v>2505</v>
      </c>
      <c s="36" t="s">
        <v>346</v>
      </c>
      <c s="37">
        <v>0.77</v>
      </c>
      <c s="36">
        <v>0</v>
      </c>
      <c s="36">
        <f>ROUND(G124*H124,6)</f>
      </c>
      <c r="L124" s="38">
        <v>0</v>
      </c>
      <c s="32">
        <f>ROUND(ROUND(L124,2)*ROUND(G124,3),2)</f>
      </c>
      <c s="36" t="s">
        <v>347</v>
      </c>
      <c>
        <f>(M124*21)/100</f>
      </c>
      <c t="s">
        <v>27</v>
      </c>
    </row>
    <row r="125" spans="1:5" ht="25.5">
      <c r="A125" s="35" t="s">
        <v>54</v>
      </c>
      <c r="E125" s="39" t="s">
        <v>348</v>
      </c>
    </row>
    <row r="126" spans="1:5" ht="12.75">
      <c r="A126" s="35" t="s">
        <v>55</v>
      </c>
      <c r="E126" s="40" t="s">
        <v>5</v>
      </c>
    </row>
    <row r="127" spans="1:5" ht="140.25">
      <c r="A127" t="s">
        <v>56</v>
      </c>
      <c r="E127" s="39" t="s">
        <v>349</v>
      </c>
    </row>
    <row r="128" spans="1:16" ht="25.5">
      <c r="A128" t="s">
        <v>49</v>
      </c>
      <c s="34" t="s">
        <v>164</v>
      </c>
      <c s="34" t="s">
        <v>916</v>
      </c>
      <c s="35" t="s">
        <v>917</v>
      </c>
      <c s="6" t="s">
        <v>918</v>
      </c>
      <c s="36" t="s">
        <v>346</v>
      </c>
      <c s="37">
        <v>1.2</v>
      </c>
      <c s="36">
        <v>0</v>
      </c>
      <c s="36">
        <f>ROUND(G128*H128,6)</f>
      </c>
      <c r="L128" s="38">
        <v>0</v>
      </c>
      <c s="32">
        <f>ROUND(ROUND(L128,2)*ROUND(G128,3),2)</f>
      </c>
      <c s="36" t="s">
        <v>347</v>
      </c>
      <c>
        <f>(M128*21)/100</f>
      </c>
      <c t="s">
        <v>27</v>
      </c>
    </row>
    <row r="129" spans="1:5" ht="25.5">
      <c r="A129" s="35" t="s">
        <v>54</v>
      </c>
      <c r="E129" s="39" t="s">
        <v>348</v>
      </c>
    </row>
    <row r="130" spans="1:5" ht="51">
      <c r="A130" s="35" t="s">
        <v>55</v>
      </c>
      <c r="E130" s="40" t="s">
        <v>2670</v>
      </c>
    </row>
    <row r="131" spans="1:5" ht="127.5">
      <c r="A131" t="s">
        <v>56</v>
      </c>
      <c r="E131" s="39" t="s">
        <v>921</v>
      </c>
    </row>
    <row r="132" spans="1:16" ht="25.5">
      <c r="A132" t="s">
        <v>49</v>
      </c>
      <c s="34" t="s">
        <v>167</v>
      </c>
      <c s="34" t="s">
        <v>2013</v>
      </c>
      <c s="35" t="s">
        <v>2014</v>
      </c>
      <c s="6" t="s">
        <v>2015</v>
      </c>
      <c s="36" t="s">
        <v>346</v>
      </c>
      <c s="37">
        <v>96.77</v>
      </c>
      <c s="36">
        <v>0</v>
      </c>
      <c s="36">
        <f>ROUND(G132*H132,6)</f>
      </c>
      <c r="L132" s="38">
        <v>0</v>
      </c>
      <c s="32">
        <f>ROUND(ROUND(L132,2)*ROUND(G132,3),2)</f>
      </c>
      <c s="36" t="s">
        <v>347</v>
      </c>
      <c>
        <f>(M132*21)/100</f>
      </c>
      <c t="s">
        <v>27</v>
      </c>
    </row>
    <row r="133" spans="1:5" ht="25.5">
      <c r="A133" s="35" t="s">
        <v>54</v>
      </c>
      <c r="E133" s="39" t="s">
        <v>348</v>
      </c>
    </row>
    <row r="134" spans="1:5" ht="12.75">
      <c r="A134" s="35" t="s">
        <v>55</v>
      </c>
      <c r="E134" s="40" t="s">
        <v>5</v>
      </c>
    </row>
    <row r="135" spans="1:5" ht="140.25">
      <c r="A135" t="s">
        <v>56</v>
      </c>
      <c r="E135" s="39" t="s">
        <v>349</v>
      </c>
    </row>
    <row r="136" spans="1:16" ht="38.25">
      <c r="A136" t="s">
        <v>49</v>
      </c>
      <c s="34" t="s">
        <v>171</v>
      </c>
      <c s="34" t="s">
        <v>2671</v>
      </c>
      <c s="35" t="s">
        <v>2672</v>
      </c>
      <c s="6" t="s">
        <v>2673</v>
      </c>
      <c s="36" t="s">
        <v>346</v>
      </c>
      <c s="37">
        <v>0.58</v>
      </c>
      <c s="36">
        <v>0</v>
      </c>
      <c s="36">
        <f>ROUND(G136*H136,6)</f>
      </c>
      <c r="L136" s="38">
        <v>0</v>
      </c>
      <c s="32">
        <f>ROUND(ROUND(L136,2)*ROUND(G136,3),2)</f>
      </c>
      <c s="36" t="s">
        <v>347</v>
      </c>
      <c>
        <f>(M136*21)/100</f>
      </c>
      <c t="s">
        <v>27</v>
      </c>
    </row>
    <row r="137" spans="1:5" ht="25.5">
      <c r="A137" s="35" t="s">
        <v>54</v>
      </c>
      <c r="E137" s="39" t="s">
        <v>348</v>
      </c>
    </row>
    <row r="138" spans="1:5" ht="12.75">
      <c r="A138" s="35" t="s">
        <v>55</v>
      </c>
      <c r="E138" s="40" t="s">
        <v>5</v>
      </c>
    </row>
    <row r="139" spans="1:5" ht="140.25">
      <c r="A139" t="s">
        <v>56</v>
      </c>
      <c r="E139" s="39" t="s">
        <v>349</v>
      </c>
    </row>
    <row r="140" spans="1:16" ht="38.25">
      <c r="A140" t="s">
        <v>49</v>
      </c>
      <c s="34" t="s">
        <v>175</v>
      </c>
      <c s="34" t="s">
        <v>2250</v>
      </c>
      <c s="35" t="s">
        <v>2251</v>
      </c>
      <c s="6" t="s">
        <v>2252</v>
      </c>
      <c s="36" t="s">
        <v>346</v>
      </c>
      <c s="37">
        <v>50.71</v>
      </c>
      <c s="36">
        <v>0</v>
      </c>
      <c s="36">
        <f>ROUND(G140*H140,6)</f>
      </c>
      <c r="L140" s="38">
        <v>0</v>
      </c>
      <c s="32">
        <f>ROUND(ROUND(L140,2)*ROUND(G140,3),2)</f>
      </c>
      <c s="36" t="s">
        <v>347</v>
      </c>
      <c>
        <f>(M140*21)/100</f>
      </c>
      <c t="s">
        <v>27</v>
      </c>
    </row>
    <row r="141" spans="1:5" ht="25.5">
      <c r="A141" s="35" t="s">
        <v>54</v>
      </c>
      <c r="E141" s="39" t="s">
        <v>348</v>
      </c>
    </row>
    <row r="142" spans="1:5" ht="12.75">
      <c r="A142" s="35" t="s">
        <v>55</v>
      </c>
      <c r="E142" s="40" t="s">
        <v>5</v>
      </c>
    </row>
    <row r="143" spans="1:5" ht="140.25">
      <c r="A143" t="s">
        <v>56</v>
      </c>
      <c r="E143"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4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2674</v>
      </c>
      <c s="41">
        <f>Rekapitulace!C62</f>
      </c>
      <c s="20" t="s">
        <v>0</v>
      </c>
      <c t="s">
        <v>23</v>
      </c>
      <c t="s">
        <v>27</v>
      </c>
    </row>
    <row r="4" spans="1:16" ht="32" customHeight="1">
      <c r="A4" s="24" t="s">
        <v>20</v>
      </c>
      <c s="25" t="s">
        <v>28</v>
      </c>
      <c s="27" t="s">
        <v>2674</v>
      </c>
      <c r="E4" s="26" t="s">
        <v>2675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COUNTIFS(L8:L415,"=0",A8:A415,"P")+COUNTIFS(L8:L415,"",A8:A415,"P")+SUM(Q8:Q415)</f>
      </c>
    </row>
    <row r="8" spans="1:13" ht="12.75">
      <c r="A8" t="s">
        <v>44</v>
      </c>
      <c r="C8" s="28" t="s">
        <v>2678</v>
      </c>
      <c r="E8" s="30" t="s">
        <v>2677</v>
      </c>
      <c r="J8" s="29">
        <f>0+J9+J62+J111+J280+J357+J374</f>
      </c>
      <c s="29">
        <f>0+K9+K62+K111+K280+K357+K374</f>
      </c>
      <c s="29">
        <f>0+L9+L62+L111+L280+L357+L374</f>
      </c>
      <c s="29">
        <f>0+M9+M62+M111+M280+M357+M374</f>
      </c>
    </row>
    <row r="9" spans="1:13" ht="12.75">
      <c r="A9" t="s">
        <v>46</v>
      </c>
      <c r="C9" s="31" t="s">
        <v>2679</v>
      </c>
      <c r="E9" s="33" t="s">
        <v>2680</v>
      </c>
      <c r="J9" s="32">
        <f>0</f>
      </c>
      <c s="32">
        <f>0</f>
      </c>
      <c s="32">
        <f>0+L10+L14+L18+L22+L26+L30+L34+L38+L42+L46+L50+L54+L58</f>
      </c>
      <c s="32">
        <f>0+M10+M14+M18+M22+M26+M30+M34+M38+M42+M46+M50+M54+M58</f>
      </c>
    </row>
    <row r="10" spans="1:16" ht="12.75">
      <c r="A10" t="s">
        <v>49</v>
      </c>
      <c s="34" t="s">
        <v>4</v>
      </c>
      <c s="34" t="s">
        <v>2681</v>
      </c>
      <c s="35" t="s">
        <v>5</v>
      </c>
      <c s="6" t="s">
        <v>2682</v>
      </c>
      <c s="36" t="s">
        <v>312</v>
      </c>
      <c s="37">
        <v>685</v>
      </c>
      <c s="36">
        <v>0</v>
      </c>
      <c s="36">
        <f>ROUND(G10*H10,6)</f>
      </c>
      <c r="L10" s="38">
        <v>0</v>
      </c>
      <c s="32">
        <f>ROUND(ROUND(L10,2)*ROUND(G10,3),2)</f>
      </c>
      <c s="36" t="s">
        <v>53</v>
      </c>
      <c>
        <f>(M10*21)/100</f>
      </c>
      <c t="s">
        <v>27</v>
      </c>
    </row>
    <row r="11" spans="1:5" ht="12.75">
      <c r="A11" s="35" t="s">
        <v>54</v>
      </c>
      <c r="E11" s="39" t="s">
        <v>5</v>
      </c>
    </row>
    <row r="12" spans="1:5" ht="25.5">
      <c r="A12" s="35" t="s">
        <v>55</v>
      </c>
      <c r="E12" s="40" t="s">
        <v>2683</v>
      </c>
    </row>
    <row r="13" spans="1:5" ht="12.75">
      <c r="A13" t="s">
        <v>56</v>
      </c>
      <c r="E13" s="39" t="s">
        <v>5</v>
      </c>
    </row>
    <row r="14" spans="1:16" ht="12.75">
      <c r="A14" t="s">
        <v>49</v>
      </c>
      <c s="34" t="s">
        <v>27</v>
      </c>
      <c s="34" t="s">
        <v>2684</v>
      </c>
      <c s="35" t="s">
        <v>5</v>
      </c>
      <c s="6" t="s">
        <v>2685</v>
      </c>
      <c s="36" t="s">
        <v>60</v>
      </c>
      <c s="37">
        <v>1050</v>
      </c>
      <c s="36">
        <v>0</v>
      </c>
      <c s="36">
        <f>ROUND(G14*H14,6)</f>
      </c>
      <c r="L14" s="38">
        <v>0</v>
      </c>
      <c s="32">
        <f>ROUND(ROUND(L14,2)*ROUND(G14,3),2)</f>
      </c>
      <c s="36" t="s">
        <v>53</v>
      </c>
      <c>
        <f>(M14*21)/100</f>
      </c>
      <c t="s">
        <v>27</v>
      </c>
    </row>
    <row r="15" spans="1:5" ht="12.75">
      <c r="A15" s="35" t="s">
        <v>54</v>
      </c>
      <c r="E15" s="39" t="s">
        <v>5</v>
      </c>
    </row>
    <row r="16" spans="1:5" ht="25.5">
      <c r="A16" s="35" t="s">
        <v>55</v>
      </c>
      <c r="E16" s="40" t="s">
        <v>2686</v>
      </c>
    </row>
    <row r="17" spans="1:5" ht="12.75">
      <c r="A17" t="s">
        <v>56</v>
      </c>
      <c r="E17" s="39" t="s">
        <v>5</v>
      </c>
    </row>
    <row r="18" spans="1:16" ht="12.75">
      <c r="A18" t="s">
        <v>49</v>
      </c>
      <c s="34" t="s">
        <v>26</v>
      </c>
      <c s="34" t="s">
        <v>2687</v>
      </c>
      <c s="35" t="s">
        <v>5</v>
      </c>
      <c s="6" t="s">
        <v>2688</v>
      </c>
      <c s="36" t="s">
        <v>81</v>
      </c>
      <c s="37">
        <v>136</v>
      </c>
      <c s="36">
        <v>0</v>
      </c>
      <c s="36">
        <f>ROUND(G18*H18,6)</f>
      </c>
      <c r="L18" s="38">
        <v>0</v>
      </c>
      <c s="32">
        <f>ROUND(ROUND(L18,2)*ROUND(G18,3),2)</f>
      </c>
      <c s="36" t="s">
        <v>53</v>
      </c>
      <c>
        <f>(M18*21)/100</f>
      </c>
      <c t="s">
        <v>27</v>
      </c>
    </row>
    <row r="19" spans="1:5" ht="12.75">
      <c r="A19" s="35" t="s">
        <v>54</v>
      </c>
      <c r="E19" s="39" t="s">
        <v>5</v>
      </c>
    </row>
    <row r="20" spans="1:5" ht="25.5">
      <c r="A20" s="35" t="s">
        <v>55</v>
      </c>
      <c r="E20" s="40" t="s">
        <v>2689</v>
      </c>
    </row>
    <row r="21" spans="1:5" ht="12.75">
      <c r="A21" t="s">
        <v>56</v>
      </c>
      <c r="E21" s="39" t="s">
        <v>5</v>
      </c>
    </row>
    <row r="22" spans="1:16" ht="25.5">
      <c r="A22" t="s">
        <v>49</v>
      </c>
      <c s="34" t="s">
        <v>64</v>
      </c>
      <c s="34" t="s">
        <v>2690</v>
      </c>
      <c s="35" t="s">
        <v>5</v>
      </c>
      <c s="6" t="s">
        <v>2691</v>
      </c>
      <c s="36" t="s">
        <v>81</v>
      </c>
      <c s="37">
        <v>136</v>
      </c>
      <c s="36">
        <v>0</v>
      </c>
      <c s="36">
        <f>ROUND(G22*H22,6)</f>
      </c>
      <c r="L22" s="38">
        <v>0</v>
      </c>
      <c s="32">
        <f>ROUND(ROUND(L22,2)*ROUND(G22,3),2)</f>
      </c>
      <c s="36" t="s">
        <v>53</v>
      </c>
      <c>
        <f>(M22*21)/100</f>
      </c>
      <c t="s">
        <v>27</v>
      </c>
    </row>
    <row r="23" spans="1:5" ht="12.75">
      <c r="A23" s="35" t="s">
        <v>54</v>
      </c>
      <c r="E23" s="39" t="s">
        <v>5</v>
      </c>
    </row>
    <row r="24" spans="1:5" ht="25.5">
      <c r="A24" s="35" t="s">
        <v>55</v>
      </c>
      <c r="E24" s="40" t="s">
        <v>2689</v>
      </c>
    </row>
    <row r="25" spans="1:5" ht="12.75">
      <c r="A25" t="s">
        <v>56</v>
      </c>
      <c r="E25" s="39" t="s">
        <v>5</v>
      </c>
    </row>
    <row r="26" spans="1:16" ht="12.75">
      <c r="A26" t="s">
        <v>49</v>
      </c>
      <c s="34" t="s">
        <v>69</v>
      </c>
      <c s="34" t="s">
        <v>2692</v>
      </c>
      <c s="35" t="s">
        <v>5</v>
      </c>
      <c s="6" t="s">
        <v>2693</v>
      </c>
      <c s="36" t="s">
        <v>81</v>
      </c>
      <c s="37">
        <v>136</v>
      </c>
      <c s="36">
        <v>0</v>
      </c>
      <c s="36">
        <f>ROUND(G26*H26,6)</f>
      </c>
      <c r="L26" s="38">
        <v>0</v>
      </c>
      <c s="32">
        <f>ROUND(ROUND(L26,2)*ROUND(G26,3),2)</f>
      </c>
      <c s="36" t="s">
        <v>53</v>
      </c>
      <c>
        <f>(M26*21)/100</f>
      </c>
      <c t="s">
        <v>27</v>
      </c>
    </row>
    <row r="27" spans="1:5" ht="12.75">
      <c r="A27" s="35" t="s">
        <v>54</v>
      </c>
      <c r="E27" s="39" t="s">
        <v>5</v>
      </c>
    </row>
    <row r="28" spans="1:5" ht="25.5">
      <c r="A28" s="35" t="s">
        <v>55</v>
      </c>
      <c r="E28" s="40" t="s">
        <v>2689</v>
      </c>
    </row>
    <row r="29" spans="1:5" ht="12.75">
      <c r="A29" t="s">
        <v>56</v>
      </c>
      <c r="E29" s="39" t="s">
        <v>5</v>
      </c>
    </row>
    <row r="30" spans="1:16" ht="12.75">
      <c r="A30" t="s">
        <v>49</v>
      </c>
      <c s="34" t="s">
        <v>73</v>
      </c>
      <c s="34" t="s">
        <v>2694</v>
      </c>
      <c s="35" t="s">
        <v>5</v>
      </c>
      <c s="6" t="s">
        <v>2695</v>
      </c>
      <c s="36" t="s">
        <v>1078</v>
      </c>
      <c s="37">
        <v>10500</v>
      </c>
      <c s="36">
        <v>0</v>
      </c>
      <c s="36">
        <f>ROUND(G30*H30,6)</f>
      </c>
      <c r="L30" s="38">
        <v>0</v>
      </c>
      <c s="32">
        <f>ROUND(ROUND(L30,2)*ROUND(G30,3),2)</f>
      </c>
      <c s="36" t="s">
        <v>53</v>
      </c>
      <c>
        <f>(M30*21)/100</f>
      </c>
      <c t="s">
        <v>27</v>
      </c>
    </row>
    <row r="31" spans="1:5" ht="12.75">
      <c r="A31" s="35" t="s">
        <v>54</v>
      </c>
      <c r="E31" s="39" t="s">
        <v>5</v>
      </c>
    </row>
    <row r="32" spans="1:5" ht="25.5">
      <c r="A32" s="35" t="s">
        <v>55</v>
      </c>
      <c r="E32" s="40" t="s">
        <v>2696</v>
      </c>
    </row>
    <row r="33" spans="1:5" ht="12.75">
      <c r="A33" t="s">
        <v>56</v>
      </c>
      <c r="E33" s="39" t="s">
        <v>5</v>
      </c>
    </row>
    <row r="34" spans="1:16" ht="12.75">
      <c r="A34" t="s">
        <v>49</v>
      </c>
      <c s="34" t="s">
        <v>78</v>
      </c>
      <c s="34" t="s">
        <v>2697</v>
      </c>
      <c s="35" t="s">
        <v>5</v>
      </c>
      <c s="6" t="s">
        <v>2698</v>
      </c>
      <c s="36" t="s">
        <v>346</v>
      </c>
      <c s="37">
        <v>1890</v>
      </c>
      <c s="36">
        <v>0</v>
      </c>
      <c s="36">
        <f>ROUND(G34*H34,6)</f>
      </c>
      <c r="L34" s="38">
        <v>0</v>
      </c>
      <c s="32">
        <f>ROUND(ROUND(L34,2)*ROUND(G34,3),2)</f>
      </c>
      <c s="36" t="s">
        <v>53</v>
      </c>
      <c>
        <f>(M34*21)/100</f>
      </c>
      <c t="s">
        <v>27</v>
      </c>
    </row>
    <row r="35" spans="1:5" ht="12.75">
      <c r="A35" s="35" t="s">
        <v>54</v>
      </c>
      <c r="E35" s="39" t="s">
        <v>5</v>
      </c>
    </row>
    <row r="36" spans="1:5" ht="25.5">
      <c r="A36" s="35" t="s">
        <v>55</v>
      </c>
      <c r="E36" s="40" t="s">
        <v>2699</v>
      </c>
    </row>
    <row r="37" spans="1:5" ht="12.75">
      <c r="A37" t="s">
        <v>56</v>
      </c>
      <c r="E37" s="39" t="s">
        <v>5</v>
      </c>
    </row>
    <row r="38" spans="1:16" ht="12.75">
      <c r="A38" t="s">
        <v>49</v>
      </c>
      <c s="34" t="s">
        <v>83</v>
      </c>
      <c s="34" t="s">
        <v>2700</v>
      </c>
      <c s="35" t="s">
        <v>5</v>
      </c>
      <c s="6" t="s">
        <v>2701</v>
      </c>
      <c s="36" t="s">
        <v>81</v>
      </c>
      <c s="37">
        <v>306</v>
      </c>
      <c s="36">
        <v>0</v>
      </c>
      <c s="36">
        <f>ROUND(G38*H38,6)</f>
      </c>
      <c r="L38" s="38">
        <v>0</v>
      </c>
      <c s="32">
        <f>ROUND(ROUND(L38,2)*ROUND(G38,3),2)</f>
      </c>
      <c s="36" t="s">
        <v>53</v>
      </c>
      <c>
        <f>(M38*21)/100</f>
      </c>
      <c t="s">
        <v>27</v>
      </c>
    </row>
    <row r="39" spans="1:5" ht="12.75">
      <c r="A39" s="35" t="s">
        <v>54</v>
      </c>
      <c r="E39" s="39" t="s">
        <v>5</v>
      </c>
    </row>
    <row r="40" spans="1:5" ht="25.5">
      <c r="A40" s="35" t="s">
        <v>55</v>
      </c>
      <c r="E40" s="40" t="s">
        <v>2702</v>
      </c>
    </row>
    <row r="41" spans="1:5" ht="12.75">
      <c r="A41" t="s">
        <v>56</v>
      </c>
      <c r="E41" s="39" t="s">
        <v>5</v>
      </c>
    </row>
    <row r="42" spans="1:16" ht="12.75">
      <c r="A42" t="s">
        <v>49</v>
      </c>
      <c s="34" t="s">
        <v>87</v>
      </c>
      <c s="34" t="s">
        <v>2703</v>
      </c>
      <c s="35" t="s">
        <v>5</v>
      </c>
      <c s="6" t="s">
        <v>2704</v>
      </c>
      <c s="36" t="s">
        <v>81</v>
      </c>
      <c s="37">
        <v>420</v>
      </c>
      <c s="36">
        <v>0</v>
      </c>
      <c s="36">
        <f>ROUND(G42*H42,6)</f>
      </c>
      <c r="L42" s="38">
        <v>0</v>
      </c>
      <c s="32">
        <f>ROUND(ROUND(L42,2)*ROUND(G42,3),2)</f>
      </c>
      <c s="36" t="s">
        <v>53</v>
      </c>
      <c>
        <f>(M42*21)/100</f>
      </c>
      <c t="s">
        <v>27</v>
      </c>
    </row>
    <row r="43" spans="1:5" ht="12.75">
      <c r="A43" s="35" t="s">
        <v>54</v>
      </c>
      <c r="E43" s="39" t="s">
        <v>5</v>
      </c>
    </row>
    <row r="44" spans="1:5" ht="25.5">
      <c r="A44" s="35" t="s">
        <v>55</v>
      </c>
      <c r="E44" s="40" t="s">
        <v>2705</v>
      </c>
    </row>
    <row r="45" spans="1:5" ht="12.75">
      <c r="A45" t="s">
        <v>56</v>
      </c>
      <c r="E45" s="39" t="s">
        <v>5</v>
      </c>
    </row>
    <row r="46" spans="1:16" ht="12.75">
      <c r="A46" t="s">
        <v>49</v>
      </c>
      <c s="34" t="s">
        <v>91</v>
      </c>
      <c s="34" t="s">
        <v>2706</v>
      </c>
      <c s="35" t="s">
        <v>5</v>
      </c>
      <c s="6" t="s">
        <v>2707</v>
      </c>
      <c s="36" t="s">
        <v>81</v>
      </c>
      <c s="37">
        <v>83</v>
      </c>
      <c s="36">
        <v>0</v>
      </c>
      <c s="36">
        <f>ROUND(G46*H46,6)</f>
      </c>
      <c r="L46" s="38">
        <v>0</v>
      </c>
      <c s="32">
        <f>ROUND(ROUND(L46,2)*ROUND(G46,3),2)</f>
      </c>
      <c s="36" t="s">
        <v>53</v>
      </c>
      <c>
        <f>(M46*21)/100</f>
      </c>
      <c t="s">
        <v>27</v>
      </c>
    </row>
    <row r="47" spans="1:5" ht="12.75">
      <c r="A47" s="35" t="s">
        <v>54</v>
      </c>
      <c r="E47" s="39" t="s">
        <v>5</v>
      </c>
    </row>
    <row r="48" spans="1:5" ht="25.5">
      <c r="A48" s="35" t="s">
        <v>55</v>
      </c>
      <c r="E48" s="40" t="s">
        <v>2708</v>
      </c>
    </row>
    <row r="49" spans="1:5" ht="12.75">
      <c r="A49" t="s">
        <v>56</v>
      </c>
      <c r="E49" s="39" t="s">
        <v>5</v>
      </c>
    </row>
    <row r="50" spans="1:16" ht="12.75">
      <c r="A50" t="s">
        <v>49</v>
      </c>
      <c s="34" t="s">
        <v>94</v>
      </c>
      <c s="34" t="s">
        <v>2709</v>
      </c>
      <c s="35" t="s">
        <v>5</v>
      </c>
      <c s="6" t="s">
        <v>2710</v>
      </c>
      <c s="36" t="s">
        <v>81</v>
      </c>
      <c s="37">
        <v>18</v>
      </c>
      <c s="36">
        <v>0</v>
      </c>
      <c s="36">
        <f>ROUND(G50*H50,6)</f>
      </c>
      <c r="L50" s="38">
        <v>0</v>
      </c>
      <c s="32">
        <f>ROUND(ROUND(L50,2)*ROUND(G50,3),2)</f>
      </c>
      <c s="36" t="s">
        <v>53</v>
      </c>
      <c>
        <f>(M50*21)/100</f>
      </c>
      <c t="s">
        <v>27</v>
      </c>
    </row>
    <row r="51" spans="1:5" ht="12.75">
      <c r="A51" s="35" t="s">
        <v>54</v>
      </c>
      <c r="E51" s="39" t="s">
        <v>5</v>
      </c>
    </row>
    <row r="52" spans="1:5" ht="25.5">
      <c r="A52" s="35" t="s">
        <v>55</v>
      </c>
      <c r="E52" s="40" t="s">
        <v>2711</v>
      </c>
    </row>
    <row r="53" spans="1:5" ht="12.75">
      <c r="A53" t="s">
        <v>56</v>
      </c>
      <c r="E53" s="39" t="s">
        <v>5</v>
      </c>
    </row>
    <row r="54" spans="1:16" ht="12.75">
      <c r="A54" t="s">
        <v>49</v>
      </c>
      <c s="34" t="s">
        <v>98</v>
      </c>
      <c s="34" t="s">
        <v>2712</v>
      </c>
      <c s="35" t="s">
        <v>5</v>
      </c>
      <c s="6" t="s">
        <v>2713</v>
      </c>
      <c s="36" t="s">
        <v>81</v>
      </c>
      <c s="37">
        <v>136</v>
      </c>
      <c s="36">
        <v>0</v>
      </c>
      <c s="36">
        <f>ROUND(G54*H54,6)</f>
      </c>
      <c r="L54" s="38">
        <v>0</v>
      </c>
      <c s="32">
        <f>ROUND(ROUND(L54,2)*ROUND(G54,3),2)</f>
      </c>
      <c s="36" t="s">
        <v>53</v>
      </c>
      <c>
        <f>(M54*21)/100</f>
      </c>
      <c t="s">
        <v>27</v>
      </c>
    </row>
    <row r="55" spans="1:5" ht="12.75">
      <c r="A55" s="35" t="s">
        <v>54</v>
      </c>
      <c r="E55" s="39" t="s">
        <v>5</v>
      </c>
    </row>
    <row r="56" spans="1:5" ht="25.5">
      <c r="A56" s="35" t="s">
        <v>55</v>
      </c>
      <c r="E56" s="40" t="s">
        <v>2689</v>
      </c>
    </row>
    <row r="57" spans="1:5" ht="12.75">
      <c r="A57" t="s">
        <v>56</v>
      </c>
      <c r="E57" s="39" t="s">
        <v>5</v>
      </c>
    </row>
    <row r="58" spans="1:16" ht="25.5">
      <c r="A58" t="s">
        <v>49</v>
      </c>
      <c s="34" t="s">
        <v>102</v>
      </c>
      <c s="34" t="s">
        <v>2714</v>
      </c>
      <c s="35" t="s">
        <v>5</v>
      </c>
      <c s="6" t="s">
        <v>2715</v>
      </c>
      <c s="36" t="s">
        <v>312</v>
      </c>
      <c s="37">
        <v>1370</v>
      </c>
      <c s="36">
        <v>0</v>
      </c>
      <c s="36">
        <f>ROUND(G58*H58,6)</f>
      </c>
      <c r="L58" s="38">
        <v>0</v>
      </c>
      <c s="32">
        <f>ROUND(ROUND(L58,2)*ROUND(G58,3),2)</f>
      </c>
      <c s="36" t="s">
        <v>53</v>
      </c>
      <c>
        <f>(M58*21)/100</f>
      </c>
      <c t="s">
        <v>27</v>
      </c>
    </row>
    <row r="59" spans="1:5" ht="12.75">
      <c r="A59" s="35" t="s">
        <v>54</v>
      </c>
      <c r="E59" s="39" t="s">
        <v>5</v>
      </c>
    </row>
    <row r="60" spans="1:5" ht="25.5">
      <c r="A60" s="35" t="s">
        <v>55</v>
      </c>
      <c r="E60" s="40" t="s">
        <v>2716</v>
      </c>
    </row>
    <row r="61" spans="1:5" ht="12.75">
      <c r="A61" t="s">
        <v>56</v>
      </c>
      <c r="E61" s="39" t="s">
        <v>5</v>
      </c>
    </row>
    <row r="62" spans="1:13" ht="12.75">
      <c r="A62" t="s">
        <v>46</v>
      </c>
      <c r="C62" s="31" t="s">
        <v>2717</v>
      </c>
      <c r="E62" s="33" t="s">
        <v>2718</v>
      </c>
      <c r="J62" s="32">
        <f>0</f>
      </c>
      <c s="32">
        <f>0</f>
      </c>
      <c s="32">
        <f>0+L63+L67+L71+L75+L79+L83+L87+L91+L95+L99+L103+L107</f>
      </c>
      <c s="32">
        <f>0+M63+M67+M71+M75+M79+M83+M87+M91+M95+M99+M103+M107</f>
      </c>
    </row>
    <row r="63" spans="1:16" ht="25.5">
      <c r="A63" t="s">
        <v>49</v>
      </c>
      <c s="34" t="s">
        <v>106</v>
      </c>
      <c s="34" t="s">
        <v>2719</v>
      </c>
      <c s="35" t="s">
        <v>5</v>
      </c>
      <c s="6" t="s">
        <v>2720</v>
      </c>
      <c s="36" t="s">
        <v>81</v>
      </c>
      <c s="37">
        <v>16</v>
      </c>
      <c s="36">
        <v>0</v>
      </c>
      <c s="36">
        <f>ROUND(G63*H63,6)</f>
      </c>
      <c r="L63" s="38">
        <v>0</v>
      </c>
      <c s="32">
        <f>ROUND(ROUND(L63,2)*ROUND(G63,3),2)</f>
      </c>
      <c s="36" t="s">
        <v>53</v>
      </c>
      <c>
        <f>(M63*21)/100</f>
      </c>
      <c t="s">
        <v>27</v>
      </c>
    </row>
    <row r="64" spans="1:5" ht="12.75">
      <c r="A64" s="35" t="s">
        <v>54</v>
      </c>
      <c r="E64" s="39" t="s">
        <v>5</v>
      </c>
    </row>
    <row r="65" spans="1:5" ht="25.5">
      <c r="A65" s="35" t="s">
        <v>55</v>
      </c>
      <c r="E65" s="40" t="s">
        <v>2721</v>
      </c>
    </row>
    <row r="66" spans="1:5" ht="12.75">
      <c r="A66" t="s">
        <v>56</v>
      </c>
      <c r="E66" s="39" t="s">
        <v>5</v>
      </c>
    </row>
    <row r="67" spans="1:16" ht="25.5">
      <c r="A67" t="s">
        <v>49</v>
      </c>
      <c s="34" t="s">
        <v>110</v>
      </c>
      <c s="34" t="s">
        <v>2722</v>
      </c>
      <c s="35" t="s">
        <v>5</v>
      </c>
      <c s="6" t="s">
        <v>2723</v>
      </c>
      <c s="36" t="s">
        <v>81</v>
      </c>
      <c s="37">
        <v>1</v>
      </c>
      <c s="36">
        <v>0</v>
      </c>
      <c s="36">
        <f>ROUND(G67*H67,6)</f>
      </c>
      <c r="L67" s="38">
        <v>0</v>
      </c>
      <c s="32">
        <f>ROUND(ROUND(L67,2)*ROUND(G67,3),2)</f>
      </c>
      <c s="36" t="s">
        <v>53</v>
      </c>
      <c>
        <f>(M67*21)/100</f>
      </c>
      <c t="s">
        <v>27</v>
      </c>
    </row>
    <row r="68" spans="1:5" ht="12.75">
      <c r="A68" s="35" t="s">
        <v>54</v>
      </c>
      <c r="E68" s="39" t="s">
        <v>5</v>
      </c>
    </row>
    <row r="69" spans="1:5" ht="25.5">
      <c r="A69" s="35" t="s">
        <v>55</v>
      </c>
      <c r="E69" s="40" t="s">
        <v>2724</v>
      </c>
    </row>
    <row r="70" spans="1:5" ht="12.75">
      <c r="A70" t="s">
        <v>56</v>
      </c>
      <c r="E70" s="39" t="s">
        <v>5</v>
      </c>
    </row>
    <row r="71" spans="1:16" ht="25.5">
      <c r="A71" t="s">
        <v>49</v>
      </c>
      <c s="34" t="s">
        <v>114</v>
      </c>
      <c s="34" t="s">
        <v>2725</v>
      </c>
      <c s="35" t="s">
        <v>5</v>
      </c>
      <c s="6" t="s">
        <v>2726</v>
      </c>
      <c s="36" t="s">
        <v>81</v>
      </c>
      <c s="37">
        <v>62</v>
      </c>
      <c s="36">
        <v>0</v>
      </c>
      <c s="36">
        <f>ROUND(G71*H71,6)</f>
      </c>
      <c r="L71" s="38">
        <v>0</v>
      </c>
      <c s="32">
        <f>ROUND(ROUND(L71,2)*ROUND(G71,3),2)</f>
      </c>
      <c s="36" t="s">
        <v>53</v>
      </c>
      <c>
        <f>(M71*21)/100</f>
      </c>
      <c t="s">
        <v>27</v>
      </c>
    </row>
    <row r="72" spans="1:5" ht="12.75">
      <c r="A72" s="35" t="s">
        <v>54</v>
      </c>
      <c r="E72" s="39" t="s">
        <v>5</v>
      </c>
    </row>
    <row r="73" spans="1:5" ht="25.5">
      <c r="A73" s="35" t="s">
        <v>55</v>
      </c>
      <c r="E73" s="40" t="s">
        <v>2727</v>
      </c>
    </row>
    <row r="74" spans="1:5" ht="12.75">
      <c r="A74" t="s">
        <v>56</v>
      </c>
      <c r="E74" s="39" t="s">
        <v>5</v>
      </c>
    </row>
    <row r="75" spans="1:16" ht="25.5">
      <c r="A75" t="s">
        <v>49</v>
      </c>
      <c s="34" t="s">
        <v>118</v>
      </c>
      <c s="34" t="s">
        <v>2728</v>
      </c>
      <c s="35" t="s">
        <v>5</v>
      </c>
      <c s="6" t="s">
        <v>2729</v>
      </c>
      <c s="36" t="s">
        <v>81</v>
      </c>
      <c s="37">
        <v>4</v>
      </c>
      <c s="36">
        <v>0</v>
      </c>
      <c s="36">
        <f>ROUND(G75*H75,6)</f>
      </c>
      <c r="L75" s="38">
        <v>0</v>
      </c>
      <c s="32">
        <f>ROUND(ROUND(L75,2)*ROUND(G75,3),2)</f>
      </c>
      <c s="36" t="s">
        <v>53</v>
      </c>
      <c>
        <f>(M75*21)/100</f>
      </c>
      <c t="s">
        <v>27</v>
      </c>
    </row>
    <row r="76" spans="1:5" ht="12.75">
      <c r="A76" s="35" t="s">
        <v>54</v>
      </c>
      <c r="E76" s="39" t="s">
        <v>5</v>
      </c>
    </row>
    <row r="77" spans="1:5" ht="25.5">
      <c r="A77" s="35" t="s">
        <v>55</v>
      </c>
      <c r="E77" s="40" t="s">
        <v>2730</v>
      </c>
    </row>
    <row r="78" spans="1:5" ht="12.75">
      <c r="A78" t="s">
        <v>56</v>
      </c>
      <c r="E78" s="39" t="s">
        <v>5</v>
      </c>
    </row>
    <row r="79" spans="1:16" ht="12.75">
      <c r="A79" t="s">
        <v>49</v>
      </c>
      <c s="34" t="s">
        <v>121</v>
      </c>
      <c s="34" t="s">
        <v>2731</v>
      </c>
      <c s="35" t="s">
        <v>5</v>
      </c>
      <c s="6" t="s">
        <v>2732</v>
      </c>
      <c s="36" t="s">
        <v>81</v>
      </c>
      <c s="37">
        <v>24</v>
      </c>
      <c s="36">
        <v>0</v>
      </c>
      <c s="36">
        <f>ROUND(G79*H79,6)</f>
      </c>
      <c r="L79" s="38">
        <v>0</v>
      </c>
      <c s="32">
        <f>ROUND(ROUND(L79,2)*ROUND(G79,3),2)</f>
      </c>
      <c s="36" t="s">
        <v>53</v>
      </c>
      <c>
        <f>(M79*21)/100</f>
      </c>
      <c t="s">
        <v>27</v>
      </c>
    </row>
    <row r="80" spans="1:5" ht="12.75">
      <c r="A80" s="35" t="s">
        <v>54</v>
      </c>
      <c r="E80" s="39" t="s">
        <v>5</v>
      </c>
    </row>
    <row r="81" spans="1:5" ht="25.5">
      <c r="A81" s="35" t="s">
        <v>55</v>
      </c>
      <c r="E81" s="40" t="s">
        <v>2733</v>
      </c>
    </row>
    <row r="82" spans="1:5" ht="12.75">
      <c r="A82" t="s">
        <v>56</v>
      </c>
      <c r="E82" s="39" t="s">
        <v>5</v>
      </c>
    </row>
    <row r="83" spans="1:16" ht="12.75">
      <c r="A83" t="s">
        <v>49</v>
      </c>
      <c s="34" t="s">
        <v>124</v>
      </c>
      <c s="34" t="s">
        <v>2734</v>
      </c>
      <c s="35" t="s">
        <v>5</v>
      </c>
      <c s="6" t="s">
        <v>2735</v>
      </c>
      <c s="36" t="s">
        <v>81</v>
      </c>
      <c s="37">
        <v>11</v>
      </c>
      <c s="36">
        <v>0</v>
      </c>
      <c s="36">
        <f>ROUND(G83*H83,6)</f>
      </c>
      <c r="L83" s="38">
        <v>0</v>
      </c>
      <c s="32">
        <f>ROUND(ROUND(L83,2)*ROUND(G83,3),2)</f>
      </c>
      <c s="36" t="s">
        <v>53</v>
      </c>
      <c>
        <f>(M83*21)/100</f>
      </c>
      <c t="s">
        <v>27</v>
      </c>
    </row>
    <row r="84" spans="1:5" ht="12.75">
      <c r="A84" s="35" t="s">
        <v>54</v>
      </c>
      <c r="E84" s="39" t="s">
        <v>5</v>
      </c>
    </row>
    <row r="85" spans="1:5" ht="25.5">
      <c r="A85" s="35" t="s">
        <v>55</v>
      </c>
      <c r="E85" s="40" t="s">
        <v>2736</v>
      </c>
    </row>
    <row r="86" spans="1:5" ht="12.75">
      <c r="A86" t="s">
        <v>56</v>
      </c>
      <c r="E86" s="39" t="s">
        <v>5</v>
      </c>
    </row>
    <row r="87" spans="1:16" ht="12.75">
      <c r="A87" t="s">
        <v>49</v>
      </c>
      <c s="34" t="s">
        <v>127</v>
      </c>
      <c s="34" t="s">
        <v>2737</v>
      </c>
      <c s="35" t="s">
        <v>5</v>
      </c>
      <c s="6" t="s">
        <v>2738</v>
      </c>
      <c s="36" t="s">
        <v>67</v>
      </c>
      <c s="37">
        <v>136</v>
      </c>
      <c s="36">
        <v>0</v>
      </c>
      <c s="36">
        <f>ROUND(G87*H87,6)</f>
      </c>
      <c r="L87" s="38">
        <v>0</v>
      </c>
      <c s="32">
        <f>ROUND(ROUND(L87,2)*ROUND(G87,3),2)</f>
      </c>
      <c s="36" t="s">
        <v>53</v>
      </c>
      <c>
        <f>(M87*21)/100</f>
      </c>
      <c t="s">
        <v>27</v>
      </c>
    </row>
    <row r="88" spans="1:5" ht="12.75">
      <c r="A88" s="35" t="s">
        <v>54</v>
      </c>
      <c r="E88" s="39" t="s">
        <v>5</v>
      </c>
    </row>
    <row r="89" spans="1:5" ht="25.5">
      <c r="A89" s="35" t="s">
        <v>55</v>
      </c>
      <c r="E89" s="40" t="s">
        <v>2689</v>
      </c>
    </row>
    <row r="90" spans="1:5" ht="12.75">
      <c r="A90" t="s">
        <v>56</v>
      </c>
      <c r="E90" s="39" t="s">
        <v>5</v>
      </c>
    </row>
    <row r="91" spans="1:16" ht="12.75">
      <c r="A91" t="s">
        <v>49</v>
      </c>
      <c s="34" t="s">
        <v>131</v>
      </c>
      <c s="34" t="s">
        <v>2739</v>
      </c>
      <c s="35" t="s">
        <v>5</v>
      </c>
      <c s="6" t="s">
        <v>2740</v>
      </c>
      <c s="36" t="s">
        <v>81</v>
      </c>
      <c s="37">
        <v>17</v>
      </c>
      <c s="36">
        <v>0</v>
      </c>
      <c s="36">
        <f>ROUND(G91*H91,6)</f>
      </c>
      <c r="L91" s="38">
        <v>0</v>
      </c>
      <c s="32">
        <f>ROUND(ROUND(L91,2)*ROUND(G91,3),2)</f>
      </c>
      <c s="36" t="s">
        <v>53</v>
      </c>
      <c>
        <f>(M91*21)/100</f>
      </c>
      <c t="s">
        <v>27</v>
      </c>
    </row>
    <row r="92" spans="1:5" ht="12.75">
      <c r="A92" s="35" t="s">
        <v>54</v>
      </c>
      <c r="E92" s="39" t="s">
        <v>5</v>
      </c>
    </row>
    <row r="93" spans="1:5" ht="25.5">
      <c r="A93" s="35" t="s">
        <v>55</v>
      </c>
      <c r="E93" s="40" t="s">
        <v>2741</v>
      </c>
    </row>
    <row r="94" spans="1:5" ht="12.75">
      <c r="A94" t="s">
        <v>56</v>
      </c>
      <c r="E94" s="39" t="s">
        <v>5</v>
      </c>
    </row>
    <row r="95" spans="1:16" ht="25.5">
      <c r="A95" t="s">
        <v>49</v>
      </c>
      <c s="34" t="s">
        <v>134</v>
      </c>
      <c s="34" t="s">
        <v>2742</v>
      </c>
      <c s="35" t="s">
        <v>5</v>
      </c>
      <c s="6" t="s">
        <v>2743</v>
      </c>
      <c s="36" t="s">
        <v>81</v>
      </c>
      <c s="37">
        <v>2</v>
      </c>
      <c s="36">
        <v>0</v>
      </c>
      <c s="36">
        <f>ROUND(G95*H95,6)</f>
      </c>
      <c r="L95" s="38">
        <v>0</v>
      </c>
      <c s="32">
        <f>ROUND(ROUND(L95,2)*ROUND(G95,3),2)</f>
      </c>
      <c s="36" t="s">
        <v>53</v>
      </c>
      <c>
        <f>(M95*21)/100</f>
      </c>
      <c t="s">
        <v>27</v>
      </c>
    </row>
    <row r="96" spans="1:5" ht="12.75">
      <c r="A96" s="35" t="s">
        <v>54</v>
      </c>
      <c r="E96" s="39" t="s">
        <v>5</v>
      </c>
    </row>
    <row r="97" spans="1:5" ht="25.5">
      <c r="A97" s="35" t="s">
        <v>55</v>
      </c>
      <c r="E97" s="40" t="s">
        <v>2744</v>
      </c>
    </row>
    <row r="98" spans="1:5" ht="12.75">
      <c r="A98" t="s">
        <v>56</v>
      </c>
      <c r="E98" s="39" t="s">
        <v>5</v>
      </c>
    </row>
    <row r="99" spans="1:16" ht="25.5">
      <c r="A99" t="s">
        <v>49</v>
      </c>
      <c s="34" t="s">
        <v>137</v>
      </c>
      <c s="34" t="s">
        <v>2745</v>
      </c>
      <c s="35" t="s">
        <v>5</v>
      </c>
      <c s="6" t="s">
        <v>2746</v>
      </c>
      <c s="36" t="s">
        <v>81</v>
      </c>
      <c s="37">
        <v>1</v>
      </c>
      <c s="36">
        <v>0</v>
      </c>
      <c s="36">
        <f>ROUND(G99*H99,6)</f>
      </c>
      <c r="L99" s="38">
        <v>0</v>
      </c>
      <c s="32">
        <f>ROUND(ROUND(L99,2)*ROUND(G99,3),2)</f>
      </c>
      <c s="36" t="s">
        <v>53</v>
      </c>
      <c>
        <f>(M99*21)/100</f>
      </c>
      <c t="s">
        <v>27</v>
      </c>
    </row>
    <row r="100" spans="1:5" ht="12.75">
      <c r="A100" s="35" t="s">
        <v>54</v>
      </c>
      <c r="E100" s="39" t="s">
        <v>5</v>
      </c>
    </row>
    <row r="101" spans="1:5" ht="25.5">
      <c r="A101" s="35" t="s">
        <v>55</v>
      </c>
      <c r="E101" s="40" t="s">
        <v>2724</v>
      </c>
    </row>
    <row r="102" spans="1:5" ht="12.75">
      <c r="A102" t="s">
        <v>56</v>
      </c>
      <c r="E102" s="39" t="s">
        <v>5</v>
      </c>
    </row>
    <row r="103" spans="1:16" ht="25.5">
      <c r="A103" t="s">
        <v>49</v>
      </c>
      <c s="34" t="s">
        <v>141</v>
      </c>
      <c s="34" t="s">
        <v>2747</v>
      </c>
      <c s="35" t="s">
        <v>5</v>
      </c>
      <c s="6" t="s">
        <v>2748</v>
      </c>
      <c s="36" t="s">
        <v>81</v>
      </c>
      <c s="37">
        <v>6</v>
      </c>
      <c s="36">
        <v>0</v>
      </c>
      <c s="36">
        <f>ROUND(G103*H103,6)</f>
      </c>
      <c r="L103" s="38">
        <v>0</v>
      </c>
      <c s="32">
        <f>ROUND(ROUND(L103,2)*ROUND(G103,3),2)</f>
      </c>
      <c s="36" t="s">
        <v>53</v>
      </c>
      <c>
        <f>(M103*21)/100</f>
      </c>
      <c t="s">
        <v>27</v>
      </c>
    </row>
    <row r="104" spans="1:5" ht="12.75">
      <c r="A104" s="35" t="s">
        <v>54</v>
      </c>
      <c r="E104" s="39" t="s">
        <v>5</v>
      </c>
    </row>
    <row r="105" spans="1:5" ht="25.5">
      <c r="A105" s="35" t="s">
        <v>55</v>
      </c>
      <c r="E105" s="40" t="s">
        <v>2749</v>
      </c>
    </row>
    <row r="106" spans="1:5" ht="12.75">
      <c r="A106" t="s">
        <v>56</v>
      </c>
      <c r="E106" s="39" t="s">
        <v>5</v>
      </c>
    </row>
    <row r="107" spans="1:16" ht="25.5">
      <c r="A107" t="s">
        <v>49</v>
      </c>
      <c s="34" t="s">
        <v>145</v>
      </c>
      <c s="34" t="s">
        <v>2750</v>
      </c>
      <c s="35" t="s">
        <v>5</v>
      </c>
      <c s="6" t="s">
        <v>2751</v>
      </c>
      <c s="36" t="s">
        <v>312</v>
      </c>
      <c s="37">
        <v>220</v>
      </c>
      <c s="36">
        <v>0</v>
      </c>
      <c s="36">
        <f>ROUND(G107*H107,6)</f>
      </c>
      <c r="L107" s="38">
        <v>0</v>
      </c>
      <c s="32">
        <f>ROUND(ROUND(L107,2)*ROUND(G107,3),2)</f>
      </c>
      <c s="36" t="s">
        <v>53</v>
      </c>
      <c>
        <f>(M107*21)/100</f>
      </c>
      <c t="s">
        <v>27</v>
      </c>
    </row>
    <row r="108" spans="1:5" ht="12.75">
      <c r="A108" s="35" t="s">
        <v>54</v>
      </c>
      <c r="E108" s="39" t="s">
        <v>5</v>
      </c>
    </row>
    <row r="109" spans="1:5" ht="25.5">
      <c r="A109" s="35" t="s">
        <v>55</v>
      </c>
      <c r="E109" s="40" t="s">
        <v>2752</v>
      </c>
    </row>
    <row r="110" spans="1:5" ht="12.75">
      <c r="A110" t="s">
        <v>56</v>
      </c>
      <c r="E110" s="39" t="s">
        <v>5</v>
      </c>
    </row>
    <row r="111" spans="1:13" ht="12.75">
      <c r="A111" t="s">
        <v>46</v>
      </c>
      <c r="C111" s="31" t="s">
        <v>2753</v>
      </c>
      <c r="E111" s="33" t="s">
        <v>2754</v>
      </c>
      <c r="J111" s="32">
        <f>0</f>
      </c>
      <c s="32">
        <f>0</f>
      </c>
      <c s="32">
        <f>0+L112+L116+L120+L124+L128+L132+L136+L140+L144+L148+L152+L156+L160+L164+L168+L172+L176+L180+L184+L188+L192+L196+L200+L204+L208+L212+L216+L220+L224+L228+L232+L236+L240+L244+L248+L252+L256+L260+L264+L268+L272+L276</f>
      </c>
      <c s="32">
        <f>0+M112+M116+M120+M124+M128+M132+M136+M140+M144+M148+M152+M156+M160+M164+M168+M172+M176+M180+M184+M188+M192+M196+M200+M204+M208+M212+M216+M220+M224+M228+M232+M236+M240+M244+M248+M252+M256+M260+M264+M268+M272+M276</f>
      </c>
    </row>
    <row r="112" spans="1:16" ht="12.75">
      <c r="A112" t="s">
        <v>49</v>
      </c>
      <c s="34" t="s">
        <v>149</v>
      </c>
      <c s="34" t="s">
        <v>2755</v>
      </c>
      <c s="35" t="s">
        <v>5</v>
      </c>
      <c s="6" t="s">
        <v>2756</v>
      </c>
      <c s="36" t="s">
        <v>81</v>
      </c>
      <c s="37">
        <v>16</v>
      </c>
      <c s="36">
        <v>0</v>
      </c>
      <c s="36">
        <f>ROUND(G112*H112,6)</f>
      </c>
      <c r="L112" s="38">
        <v>0</v>
      </c>
      <c s="32">
        <f>ROUND(ROUND(L112,2)*ROUND(G112,3),2)</f>
      </c>
      <c s="36" t="s">
        <v>53</v>
      </c>
      <c>
        <f>(M112*21)/100</f>
      </c>
      <c t="s">
        <v>27</v>
      </c>
    </row>
    <row r="113" spans="1:5" ht="12.75">
      <c r="A113" s="35" t="s">
        <v>54</v>
      </c>
      <c r="E113" s="39" t="s">
        <v>5</v>
      </c>
    </row>
    <row r="114" spans="1:5" ht="25.5">
      <c r="A114" s="35" t="s">
        <v>55</v>
      </c>
      <c r="E114" s="40" t="s">
        <v>2757</v>
      </c>
    </row>
    <row r="115" spans="1:5" ht="12.75">
      <c r="A115" t="s">
        <v>56</v>
      </c>
      <c r="E115" s="39" t="s">
        <v>5</v>
      </c>
    </row>
    <row r="116" spans="1:16" ht="12.75">
      <c r="A116" t="s">
        <v>49</v>
      </c>
      <c s="34" t="s">
        <v>153</v>
      </c>
      <c s="34" t="s">
        <v>2758</v>
      </c>
      <c s="35" t="s">
        <v>5</v>
      </c>
      <c s="6" t="s">
        <v>2759</v>
      </c>
      <c s="36" t="s">
        <v>81</v>
      </c>
      <c s="37">
        <v>102</v>
      </c>
      <c s="36">
        <v>0</v>
      </c>
      <c s="36">
        <f>ROUND(G116*H116,6)</f>
      </c>
      <c r="L116" s="38">
        <v>0</v>
      </c>
      <c s="32">
        <f>ROUND(ROUND(L116,2)*ROUND(G116,3),2)</f>
      </c>
      <c s="36" t="s">
        <v>53</v>
      </c>
      <c>
        <f>(M116*21)/100</f>
      </c>
      <c t="s">
        <v>27</v>
      </c>
    </row>
    <row r="117" spans="1:5" ht="12.75">
      <c r="A117" s="35" t="s">
        <v>54</v>
      </c>
      <c r="E117" s="39" t="s">
        <v>5</v>
      </c>
    </row>
    <row r="118" spans="1:5" ht="25.5">
      <c r="A118" s="35" t="s">
        <v>55</v>
      </c>
      <c r="E118" s="40" t="s">
        <v>2760</v>
      </c>
    </row>
    <row r="119" spans="1:5" ht="12.75">
      <c r="A119" t="s">
        <v>56</v>
      </c>
      <c r="E119" s="39" t="s">
        <v>5</v>
      </c>
    </row>
    <row r="120" spans="1:16" ht="12.75">
      <c r="A120" t="s">
        <v>49</v>
      </c>
      <c s="34" t="s">
        <v>158</v>
      </c>
      <c s="34" t="s">
        <v>2761</v>
      </c>
      <c s="35" t="s">
        <v>5</v>
      </c>
      <c s="6" t="s">
        <v>2762</v>
      </c>
      <c s="36" t="s">
        <v>81</v>
      </c>
      <c s="37">
        <v>138</v>
      </c>
      <c s="36">
        <v>0</v>
      </c>
      <c s="36">
        <f>ROUND(G120*H120,6)</f>
      </c>
      <c r="L120" s="38">
        <v>0</v>
      </c>
      <c s="32">
        <f>ROUND(ROUND(L120,2)*ROUND(G120,3),2)</f>
      </c>
      <c s="36" t="s">
        <v>53</v>
      </c>
      <c>
        <f>(M120*21)/100</f>
      </c>
      <c t="s">
        <v>27</v>
      </c>
    </row>
    <row r="121" spans="1:5" ht="12.75">
      <c r="A121" s="35" t="s">
        <v>54</v>
      </c>
      <c r="E121" s="39" t="s">
        <v>5</v>
      </c>
    </row>
    <row r="122" spans="1:5" ht="25.5">
      <c r="A122" s="35" t="s">
        <v>55</v>
      </c>
      <c r="E122" s="40" t="s">
        <v>2763</v>
      </c>
    </row>
    <row r="123" spans="1:5" ht="12.75">
      <c r="A123" t="s">
        <v>56</v>
      </c>
      <c r="E123" s="39" t="s">
        <v>5</v>
      </c>
    </row>
    <row r="124" spans="1:16" ht="12.75">
      <c r="A124" t="s">
        <v>49</v>
      </c>
      <c s="34" t="s">
        <v>161</v>
      </c>
      <c s="34" t="s">
        <v>2764</v>
      </c>
      <c s="35" t="s">
        <v>5</v>
      </c>
      <c s="6" t="s">
        <v>2765</v>
      </c>
      <c s="36" t="s">
        <v>81</v>
      </c>
      <c s="37">
        <v>6</v>
      </c>
      <c s="36">
        <v>0</v>
      </c>
      <c s="36">
        <f>ROUND(G124*H124,6)</f>
      </c>
      <c r="L124" s="38">
        <v>0</v>
      </c>
      <c s="32">
        <f>ROUND(ROUND(L124,2)*ROUND(G124,3),2)</f>
      </c>
      <c s="36" t="s">
        <v>53</v>
      </c>
      <c>
        <f>(M124*21)/100</f>
      </c>
      <c t="s">
        <v>27</v>
      </c>
    </row>
    <row r="125" spans="1:5" ht="12.75">
      <c r="A125" s="35" t="s">
        <v>54</v>
      </c>
      <c r="E125" s="39" t="s">
        <v>5</v>
      </c>
    </row>
    <row r="126" spans="1:5" ht="25.5">
      <c r="A126" s="35" t="s">
        <v>55</v>
      </c>
      <c r="E126" s="40" t="s">
        <v>2766</v>
      </c>
    </row>
    <row r="127" spans="1:5" ht="12.75">
      <c r="A127" t="s">
        <v>56</v>
      </c>
      <c r="E127" s="39" t="s">
        <v>5</v>
      </c>
    </row>
    <row r="128" spans="1:16" ht="12.75">
      <c r="A128" t="s">
        <v>49</v>
      </c>
      <c s="34" t="s">
        <v>164</v>
      </c>
      <c s="34" t="s">
        <v>2767</v>
      </c>
      <c s="35" t="s">
        <v>5</v>
      </c>
      <c s="6" t="s">
        <v>2768</v>
      </c>
      <c s="36" t="s">
        <v>81</v>
      </c>
      <c s="37">
        <v>6</v>
      </c>
      <c s="36">
        <v>0</v>
      </c>
      <c s="36">
        <f>ROUND(G128*H128,6)</f>
      </c>
      <c r="L128" s="38">
        <v>0</v>
      </c>
      <c s="32">
        <f>ROUND(ROUND(L128,2)*ROUND(G128,3),2)</f>
      </c>
      <c s="36" t="s">
        <v>53</v>
      </c>
      <c>
        <f>(M128*21)/100</f>
      </c>
      <c t="s">
        <v>27</v>
      </c>
    </row>
    <row r="129" spans="1:5" ht="12.75">
      <c r="A129" s="35" t="s">
        <v>54</v>
      </c>
      <c r="E129" s="39" t="s">
        <v>5</v>
      </c>
    </row>
    <row r="130" spans="1:5" ht="25.5">
      <c r="A130" s="35" t="s">
        <v>55</v>
      </c>
      <c r="E130" s="40" t="s">
        <v>2766</v>
      </c>
    </row>
    <row r="131" spans="1:5" ht="12.75">
      <c r="A131" t="s">
        <v>56</v>
      </c>
      <c r="E131" s="39" t="s">
        <v>5</v>
      </c>
    </row>
    <row r="132" spans="1:16" ht="12.75">
      <c r="A132" t="s">
        <v>49</v>
      </c>
      <c s="34" t="s">
        <v>167</v>
      </c>
      <c s="34" t="s">
        <v>2769</v>
      </c>
      <c s="35" t="s">
        <v>5</v>
      </c>
      <c s="6" t="s">
        <v>2770</v>
      </c>
      <c s="36" t="s">
        <v>81</v>
      </c>
      <c s="37">
        <v>14</v>
      </c>
      <c s="36">
        <v>0</v>
      </c>
      <c s="36">
        <f>ROUND(G132*H132,6)</f>
      </c>
      <c r="L132" s="38">
        <v>0</v>
      </c>
      <c s="32">
        <f>ROUND(ROUND(L132,2)*ROUND(G132,3),2)</f>
      </c>
      <c s="36" t="s">
        <v>53</v>
      </c>
      <c>
        <f>(M132*21)/100</f>
      </c>
      <c t="s">
        <v>27</v>
      </c>
    </row>
    <row r="133" spans="1:5" ht="12.75">
      <c r="A133" s="35" t="s">
        <v>54</v>
      </c>
      <c r="E133" s="39" t="s">
        <v>5</v>
      </c>
    </row>
    <row r="134" spans="1:5" ht="25.5">
      <c r="A134" s="35" t="s">
        <v>55</v>
      </c>
      <c r="E134" s="40" t="s">
        <v>2771</v>
      </c>
    </row>
    <row r="135" spans="1:5" ht="12.75">
      <c r="A135" t="s">
        <v>56</v>
      </c>
      <c r="E135" s="39" t="s">
        <v>5</v>
      </c>
    </row>
    <row r="136" spans="1:16" ht="12.75">
      <c r="A136" t="s">
        <v>49</v>
      </c>
      <c s="34" t="s">
        <v>171</v>
      </c>
      <c s="34" t="s">
        <v>2772</v>
      </c>
      <c s="35" t="s">
        <v>5</v>
      </c>
      <c s="6" t="s">
        <v>2773</v>
      </c>
      <c s="36" t="s">
        <v>81</v>
      </c>
      <c s="37">
        <v>1026</v>
      </c>
      <c s="36">
        <v>0</v>
      </c>
      <c s="36">
        <f>ROUND(G136*H136,6)</f>
      </c>
      <c r="L136" s="38">
        <v>0</v>
      </c>
      <c s="32">
        <f>ROUND(ROUND(L136,2)*ROUND(G136,3),2)</f>
      </c>
      <c s="36" t="s">
        <v>53</v>
      </c>
      <c>
        <f>(M136*21)/100</f>
      </c>
      <c t="s">
        <v>27</v>
      </c>
    </row>
    <row r="137" spans="1:5" ht="12.75">
      <c r="A137" s="35" t="s">
        <v>54</v>
      </c>
      <c r="E137" s="39" t="s">
        <v>5</v>
      </c>
    </row>
    <row r="138" spans="1:5" ht="25.5">
      <c r="A138" s="35" t="s">
        <v>55</v>
      </c>
      <c r="E138" s="40" t="s">
        <v>2774</v>
      </c>
    </row>
    <row r="139" spans="1:5" ht="12.75">
      <c r="A139" t="s">
        <v>56</v>
      </c>
      <c r="E139" s="39" t="s">
        <v>5</v>
      </c>
    </row>
    <row r="140" spans="1:16" ht="12.75">
      <c r="A140" t="s">
        <v>49</v>
      </c>
      <c s="34" t="s">
        <v>175</v>
      </c>
      <c s="34" t="s">
        <v>2775</v>
      </c>
      <c s="35" t="s">
        <v>5</v>
      </c>
      <c s="6" t="s">
        <v>2776</v>
      </c>
      <c s="36" t="s">
        <v>81</v>
      </c>
      <c s="37">
        <v>4</v>
      </c>
      <c s="36">
        <v>0</v>
      </c>
      <c s="36">
        <f>ROUND(G140*H140,6)</f>
      </c>
      <c r="L140" s="38">
        <v>0</v>
      </c>
      <c s="32">
        <f>ROUND(ROUND(L140,2)*ROUND(G140,3),2)</f>
      </c>
      <c s="36" t="s">
        <v>53</v>
      </c>
      <c>
        <f>(M140*21)/100</f>
      </c>
      <c t="s">
        <v>27</v>
      </c>
    </row>
    <row r="141" spans="1:5" ht="12.75">
      <c r="A141" s="35" t="s">
        <v>54</v>
      </c>
      <c r="E141" s="39" t="s">
        <v>5</v>
      </c>
    </row>
    <row r="142" spans="1:5" ht="25.5">
      <c r="A142" s="35" t="s">
        <v>55</v>
      </c>
      <c r="E142" s="40" t="s">
        <v>2777</v>
      </c>
    </row>
    <row r="143" spans="1:5" ht="12.75">
      <c r="A143" t="s">
        <v>56</v>
      </c>
      <c r="E143" s="39" t="s">
        <v>5</v>
      </c>
    </row>
    <row r="144" spans="1:16" ht="12.75">
      <c r="A144" t="s">
        <v>49</v>
      </c>
      <c s="34" t="s">
        <v>179</v>
      </c>
      <c s="34" t="s">
        <v>2778</v>
      </c>
      <c s="35" t="s">
        <v>5</v>
      </c>
      <c s="6" t="s">
        <v>2779</v>
      </c>
      <c s="36" t="s">
        <v>81</v>
      </c>
      <c s="37">
        <v>32</v>
      </c>
      <c s="36">
        <v>0</v>
      </c>
      <c s="36">
        <f>ROUND(G144*H144,6)</f>
      </c>
      <c r="L144" s="38">
        <v>0</v>
      </c>
      <c s="32">
        <f>ROUND(ROUND(L144,2)*ROUND(G144,3),2)</f>
      </c>
      <c s="36" t="s">
        <v>53</v>
      </c>
      <c>
        <f>(M144*21)/100</f>
      </c>
      <c t="s">
        <v>27</v>
      </c>
    </row>
    <row r="145" spans="1:5" ht="12.75">
      <c r="A145" s="35" t="s">
        <v>54</v>
      </c>
      <c r="E145" s="39" t="s">
        <v>5</v>
      </c>
    </row>
    <row r="146" spans="1:5" ht="25.5">
      <c r="A146" s="35" t="s">
        <v>55</v>
      </c>
      <c r="E146" s="40" t="s">
        <v>2780</v>
      </c>
    </row>
    <row r="147" spans="1:5" ht="12.75">
      <c r="A147" t="s">
        <v>56</v>
      </c>
      <c r="E147" s="39" t="s">
        <v>5</v>
      </c>
    </row>
    <row r="148" spans="1:16" ht="12.75">
      <c r="A148" t="s">
        <v>49</v>
      </c>
      <c s="34" t="s">
        <v>182</v>
      </c>
      <c s="34" t="s">
        <v>2781</v>
      </c>
      <c s="35" t="s">
        <v>5</v>
      </c>
      <c s="6" t="s">
        <v>2782</v>
      </c>
      <c s="36" t="s">
        <v>81</v>
      </c>
      <c s="37">
        <v>16</v>
      </c>
      <c s="36">
        <v>0</v>
      </c>
      <c s="36">
        <f>ROUND(G148*H148,6)</f>
      </c>
      <c r="L148" s="38">
        <v>0</v>
      </c>
      <c s="32">
        <f>ROUND(ROUND(L148,2)*ROUND(G148,3),2)</f>
      </c>
      <c s="36" t="s">
        <v>53</v>
      </c>
      <c>
        <f>(M148*21)/100</f>
      </c>
      <c t="s">
        <v>27</v>
      </c>
    </row>
    <row r="149" spans="1:5" ht="12.75">
      <c r="A149" s="35" t="s">
        <v>54</v>
      </c>
      <c r="E149" s="39" t="s">
        <v>5</v>
      </c>
    </row>
    <row r="150" spans="1:5" ht="25.5">
      <c r="A150" s="35" t="s">
        <v>55</v>
      </c>
      <c r="E150" s="40" t="s">
        <v>2757</v>
      </c>
    </row>
    <row r="151" spans="1:5" ht="12.75">
      <c r="A151" t="s">
        <v>56</v>
      </c>
      <c r="E151" s="39" t="s">
        <v>5</v>
      </c>
    </row>
    <row r="152" spans="1:16" ht="12.75">
      <c r="A152" t="s">
        <v>49</v>
      </c>
      <c s="34" t="s">
        <v>186</v>
      </c>
      <c s="34" t="s">
        <v>2783</v>
      </c>
      <c s="35" t="s">
        <v>5</v>
      </c>
      <c s="6" t="s">
        <v>2784</v>
      </c>
      <c s="36" t="s">
        <v>81</v>
      </c>
      <c s="37">
        <v>48</v>
      </c>
      <c s="36">
        <v>0</v>
      </c>
      <c s="36">
        <f>ROUND(G152*H152,6)</f>
      </c>
      <c r="L152" s="38">
        <v>0</v>
      </c>
      <c s="32">
        <f>ROUND(ROUND(L152,2)*ROUND(G152,3),2)</f>
      </c>
      <c s="36" t="s">
        <v>53</v>
      </c>
      <c>
        <f>(M152*21)/100</f>
      </c>
      <c t="s">
        <v>27</v>
      </c>
    </row>
    <row r="153" spans="1:5" ht="12.75">
      <c r="A153" s="35" t="s">
        <v>54</v>
      </c>
      <c r="E153" s="39" t="s">
        <v>5</v>
      </c>
    </row>
    <row r="154" spans="1:5" ht="25.5">
      <c r="A154" s="35" t="s">
        <v>55</v>
      </c>
      <c r="E154" s="40" t="s">
        <v>2785</v>
      </c>
    </row>
    <row r="155" spans="1:5" ht="12.75">
      <c r="A155" t="s">
        <v>56</v>
      </c>
      <c r="E155" s="39" t="s">
        <v>5</v>
      </c>
    </row>
    <row r="156" spans="1:16" ht="12.75">
      <c r="A156" t="s">
        <v>49</v>
      </c>
      <c s="34" t="s">
        <v>189</v>
      </c>
      <c s="34" t="s">
        <v>2786</v>
      </c>
      <c s="35" t="s">
        <v>5</v>
      </c>
      <c s="6" t="s">
        <v>2787</v>
      </c>
      <c s="36" t="s">
        <v>81</v>
      </c>
      <c s="37">
        <v>10</v>
      </c>
      <c s="36">
        <v>0</v>
      </c>
      <c s="36">
        <f>ROUND(G156*H156,6)</f>
      </c>
      <c r="L156" s="38">
        <v>0</v>
      </c>
      <c s="32">
        <f>ROUND(ROUND(L156,2)*ROUND(G156,3),2)</f>
      </c>
      <c s="36" t="s">
        <v>53</v>
      </c>
      <c>
        <f>(M156*21)/100</f>
      </c>
      <c t="s">
        <v>27</v>
      </c>
    </row>
    <row r="157" spans="1:5" ht="12.75">
      <c r="A157" s="35" t="s">
        <v>54</v>
      </c>
      <c r="E157" s="39" t="s">
        <v>5</v>
      </c>
    </row>
    <row r="158" spans="1:5" ht="25.5">
      <c r="A158" s="35" t="s">
        <v>55</v>
      </c>
      <c r="E158" s="40" t="s">
        <v>2788</v>
      </c>
    </row>
    <row r="159" spans="1:5" ht="12.75">
      <c r="A159" t="s">
        <v>56</v>
      </c>
      <c r="E159" s="39" t="s">
        <v>5</v>
      </c>
    </row>
    <row r="160" spans="1:16" ht="12.75">
      <c r="A160" t="s">
        <v>49</v>
      </c>
      <c s="34" t="s">
        <v>192</v>
      </c>
      <c s="34" t="s">
        <v>2789</v>
      </c>
      <c s="35" t="s">
        <v>5</v>
      </c>
      <c s="6" t="s">
        <v>2790</v>
      </c>
      <c s="36" t="s">
        <v>81</v>
      </c>
      <c s="37">
        <v>20</v>
      </c>
      <c s="36">
        <v>0</v>
      </c>
      <c s="36">
        <f>ROUND(G160*H160,6)</f>
      </c>
      <c r="L160" s="38">
        <v>0</v>
      </c>
      <c s="32">
        <f>ROUND(ROUND(L160,2)*ROUND(G160,3),2)</f>
      </c>
      <c s="36" t="s">
        <v>53</v>
      </c>
      <c>
        <f>(M160*21)/100</f>
      </c>
      <c t="s">
        <v>27</v>
      </c>
    </row>
    <row r="161" spans="1:5" ht="12.75">
      <c r="A161" s="35" t="s">
        <v>54</v>
      </c>
      <c r="E161" s="39" t="s">
        <v>5</v>
      </c>
    </row>
    <row r="162" spans="1:5" ht="25.5">
      <c r="A162" s="35" t="s">
        <v>55</v>
      </c>
      <c r="E162" s="40" t="s">
        <v>2791</v>
      </c>
    </row>
    <row r="163" spans="1:5" ht="12.75">
      <c r="A163" t="s">
        <v>56</v>
      </c>
      <c r="E163" s="39" t="s">
        <v>5</v>
      </c>
    </row>
    <row r="164" spans="1:16" ht="12.75">
      <c r="A164" t="s">
        <v>49</v>
      </c>
      <c s="34" t="s">
        <v>195</v>
      </c>
      <c s="34" t="s">
        <v>2792</v>
      </c>
      <c s="35" t="s">
        <v>5</v>
      </c>
      <c s="6" t="s">
        <v>2793</v>
      </c>
      <c s="36" t="s">
        <v>67</v>
      </c>
      <c s="37">
        <v>1146</v>
      </c>
      <c s="36">
        <v>0</v>
      </c>
      <c s="36">
        <f>ROUND(G164*H164,6)</f>
      </c>
      <c r="L164" s="38">
        <v>0</v>
      </c>
      <c s="32">
        <f>ROUND(ROUND(L164,2)*ROUND(G164,3),2)</f>
      </c>
      <c s="36" t="s">
        <v>53</v>
      </c>
      <c>
        <f>(M164*21)/100</f>
      </c>
      <c t="s">
        <v>27</v>
      </c>
    </row>
    <row r="165" spans="1:5" ht="12.75">
      <c r="A165" s="35" t="s">
        <v>54</v>
      </c>
      <c r="E165" s="39" t="s">
        <v>5</v>
      </c>
    </row>
    <row r="166" spans="1:5" ht="25.5">
      <c r="A166" s="35" t="s">
        <v>55</v>
      </c>
      <c r="E166" s="40" t="s">
        <v>2794</v>
      </c>
    </row>
    <row r="167" spans="1:5" ht="12.75">
      <c r="A167" t="s">
        <v>56</v>
      </c>
      <c r="E167" s="39" t="s">
        <v>5</v>
      </c>
    </row>
    <row r="168" spans="1:16" ht="12.75">
      <c r="A168" t="s">
        <v>49</v>
      </c>
      <c s="34" t="s">
        <v>199</v>
      </c>
      <c s="34" t="s">
        <v>2795</v>
      </c>
      <c s="35" t="s">
        <v>5</v>
      </c>
      <c s="6" t="s">
        <v>2796</v>
      </c>
      <c s="36" t="s">
        <v>81</v>
      </c>
      <c s="37">
        <v>20</v>
      </c>
      <c s="36">
        <v>0</v>
      </c>
      <c s="36">
        <f>ROUND(G168*H168,6)</f>
      </c>
      <c r="L168" s="38">
        <v>0</v>
      </c>
      <c s="32">
        <f>ROUND(ROUND(L168,2)*ROUND(G168,3),2)</f>
      </c>
      <c s="36" t="s">
        <v>53</v>
      </c>
      <c>
        <f>(M168*21)/100</f>
      </c>
      <c t="s">
        <v>27</v>
      </c>
    </row>
    <row r="169" spans="1:5" ht="12.75">
      <c r="A169" s="35" t="s">
        <v>54</v>
      </c>
      <c r="E169" s="39" t="s">
        <v>5</v>
      </c>
    </row>
    <row r="170" spans="1:5" ht="25.5">
      <c r="A170" s="35" t="s">
        <v>55</v>
      </c>
      <c r="E170" s="40" t="s">
        <v>2791</v>
      </c>
    </row>
    <row r="171" spans="1:5" ht="12.75">
      <c r="A171" t="s">
        <v>56</v>
      </c>
      <c r="E171" s="39" t="s">
        <v>5</v>
      </c>
    </row>
    <row r="172" spans="1:16" ht="12.75">
      <c r="A172" t="s">
        <v>49</v>
      </c>
      <c s="34" t="s">
        <v>202</v>
      </c>
      <c s="34" t="s">
        <v>2797</v>
      </c>
      <c s="35" t="s">
        <v>5</v>
      </c>
      <c s="6" t="s">
        <v>2798</v>
      </c>
      <c s="36" t="s">
        <v>67</v>
      </c>
      <c s="37">
        <v>2319</v>
      </c>
      <c s="36">
        <v>0</v>
      </c>
      <c s="36">
        <f>ROUND(G172*H172,6)</f>
      </c>
      <c r="L172" s="38">
        <v>0</v>
      </c>
      <c s="32">
        <f>ROUND(ROUND(L172,2)*ROUND(G172,3),2)</f>
      </c>
      <c s="36" t="s">
        <v>53</v>
      </c>
      <c>
        <f>(M172*21)/100</f>
      </c>
      <c t="s">
        <v>27</v>
      </c>
    </row>
    <row r="173" spans="1:5" ht="12.75">
      <c r="A173" s="35" t="s">
        <v>54</v>
      </c>
      <c r="E173" s="39" t="s">
        <v>5</v>
      </c>
    </row>
    <row r="174" spans="1:5" ht="25.5">
      <c r="A174" s="35" t="s">
        <v>55</v>
      </c>
      <c r="E174" s="40" t="s">
        <v>2799</v>
      </c>
    </row>
    <row r="175" spans="1:5" ht="12.75">
      <c r="A175" t="s">
        <v>56</v>
      </c>
      <c r="E175" s="39" t="s">
        <v>5</v>
      </c>
    </row>
    <row r="176" spans="1:16" ht="12.75">
      <c r="A176" t="s">
        <v>49</v>
      </c>
      <c s="34" t="s">
        <v>206</v>
      </c>
      <c s="34" t="s">
        <v>2800</v>
      </c>
      <c s="35" t="s">
        <v>5</v>
      </c>
      <c s="6" t="s">
        <v>2801</v>
      </c>
      <c s="36" t="s">
        <v>67</v>
      </c>
      <c s="37">
        <v>7460</v>
      </c>
      <c s="36">
        <v>0</v>
      </c>
      <c s="36">
        <f>ROUND(G176*H176,6)</f>
      </c>
      <c r="L176" s="38">
        <v>0</v>
      </c>
      <c s="32">
        <f>ROUND(ROUND(L176,2)*ROUND(G176,3),2)</f>
      </c>
      <c s="36" t="s">
        <v>53</v>
      </c>
      <c>
        <f>(M176*21)/100</f>
      </c>
      <c t="s">
        <v>27</v>
      </c>
    </row>
    <row r="177" spans="1:5" ht="12.75">
      <c r="A177" s="35" t="s">
        <v>54</v>
      </c>
      <c r="E177" s="39" t="s">
        <v>5</v>
      </c>
    </row>
    <row r="178" spans="1:5" ht="25.5">
      <c r="A178" s="35" t="s">
        <v>55</v>
      </c>
      <c r="E178" s="40" t="s">
        <v>2802</v>
      </c>
    </row>
    <row r="179" spans="1:5" ht="12.75">
      <c r="A179" t="s">
        <v>56</v>
      </c>
      <c r="E179" s="39" t="s">
        <v>5</v>
      </c>
    </row>
    <row r="180" spans="1:16" ht="12.75">
      <c r="A180" t="s">
        <v>49</v>
      </c>
      <c s="34" t="s">
        <v>209</v>
      </c>
      <c s="34" t="s">
        <v>2803</v>
      </c>
      <c s="35" t="s">
        <v>5</v>
      </c>
      <c s="6" t="s">
        <v>2804</v>
      </c>
      <c s="36" t="s">
        <v>67</v>
      </c>
      <c s="37">
        <v>7460</v>
      </c>
      <c s="36">
        <v>0</v>
      </c>
      <c s="36">
        <f>ROUND(G180*H180,6)</f>
      </c>
      <c r="L180" s="38">
        <v>0</v>
      </c>
      <c s="32">
        <f>ROUND(ROUND(L180,2)*ROUND(G180,3),2)</f>
      </c>
      <c s="36" t="s">
        <v>53</v>
      </c>
      <c>
        <f>(M180*21)/100</f>
      </c>
      <c t="s">
        <v>27</v>
      </c>
    </row>
    <row r="181" spans="1:5" ht="12.75">
      <c r="A181" s="35" t="s">
        <v>54</v>
      </c>
      <c r="E181" s="39" t="s">
        <v>5</v>
      </c>
    </row>
    <row r="182" spans="1:5" ht="25.5">
      <c r="A182" s="35" t="s">
        <v>55</v>
      </c>
      <c r="E182" s="40" t="s">
        <v>2802</v>
      </c>
    </row>
    <row r="183" spans="1:5" ht="12.75">
      <c r="A183" t="s">
        <v>56</v>
      </c>
      <c r="E183" s="39" t="s">
        <v>5</v>
      </c>
    </row>
    <row r="184" spans="1:16" ht="12.75">
      <c r="A184" t="s">
        <v>49</v>
      </c>
      <c s="34" t="s">
        <v>213</v>
      </c>
      <c s="34" t="s">
        <v>2805</v>
      </c>
      <c s="35" t="s">
        <v>5</v>
      </c>
      <c s="6" t="s">
        <v>2806</v>
      </c>
      <c s="36" t="s">
        <v>67</v>
      </c>
      <c s="37">
        <v>14920</v>
      </c>
      <c s="36">
        <v>0</v>
      </c>
      <c s="36">
        <f>ROUND(G184*H184,6)</f>
      </c>
      <c r="L184" s="38">
        <v>0</v>
      </c>
      <c s="32">
        <f>ROUND(ROUND(L184,2)*ROUND(G184,3),2)</f>
      </c>
      <c s="36" t="s">
        <v>53</v>
      </c>
      <c>
        <f>(M184*21)/100</f>
      </c>
      <c t="s">
        <v>27</v>
      </c>
    </row>
    <row r="185" spans="1:5" ht="12.75">
      <c r="A185" s="35" t="s">
        <v>54</v>
      </c>
      <c r="E185" s="39" t="s">
        <v>5</v>
      </c>
    </row>
    <row r="186" spans="1:5" ht="25.5">
      <c r="A186" s="35" t="s">
        <v>55</v>
      </c>
      <c r="E186" s="40" t="s">
        <v>2807</v>
      </c>
    </row>
    <row r="187" spans="1:5" ht="12.75">
      <c r="A187" t="s">
        <v>56</v>
      </c>
      <c r="E187" s="39" t="s">
        <v>5</v>
      </c>
    </row>
    <row r="188" spans="1:16" ht="12.75">
      <c r="A188" t="s">
        <v>49</v>
      </c>
      <c s="34" t="s">
        <v>217</v>
      </c>
      <c s="34" t="s">
        <v>2808</v>
      </c>
      <c s="35" t="s">
        <v>5</v>
      </c>
      <c s="6" t="s">
        <v>2809</v>
      </c>
      <c s="36" t="s">
        <v>81</v>
      </c>
      <c s="37">
        <v>18</v>
      </c>
      <c s="36">
        <v>0</v>
      </c>
      <c s="36">
        <f>ROUND(G188*H188,6)</f>
      </c>
      <c r="L188" s="38">
        <v>0</v>
      </c>
      <c s="32">
        <f>ROUND(ROUND(L188,2)*ROUND(G188,3),2)</f>
      </c>
      <c s="36" t="s">
        <v>53</v>
      </c>
      <c>
        <f>(M188*21)/100</f>
      </c>
      <c t="s">
        <v>27</v>
      </c>
    </row>
    <row r="189" spans="1:5" ht="12.75">
      <c r="A189" s="35" t="s">
        <v>54</v>
      </c>
      <c r="E189" s="39" t="s">
        <v>5</v>
      </c>
    </row>
    <row r="190" spans="1:5" ht="25.5">
      <c r="A190" s="35" t="s">
        <v>55</v>
      </c>
      <c r="E190" s="40" t="s">
        <v>2810</v>
      </c>
    </row>
    <row r="191" spans="1:5" ht="12.75">
      <c r="A191" t="s">
        <v>56</v>
      </c>
      <c r="E191" s="39" t="s">
        <v>5</v>
      </c>
    </row>
    <row r="192" spans="1:16" ht="12.75">
      <c r="A192" t="s">
        <v>49</v>
      </c>
      <c s="34" t="s">
        <v>221</v>
      </c>
      <c s="34" t="s">
        <v>2811</v>
      </c>
      <c s="35" t="s">
        <v>5</v>
      </c>
      <c s="6" t="s">
        <v>2812</v>
      </c>
      <c s="36" t="s">
        <v>81</v>
      </c>
      <c s="37">
        <v>20</v>
      </c>
      <c s="36">
        <v>0</v>
      </c>
      <c s="36">
        <f>ROUND(G192*H192,6)</f>
      </c>
      <c r="L192" s="38">
        <v>0</v>
      </c>
      <c s="32">
        <f>ROUND(ROUND(L192,2)*ROUND(G192,3),2)</f>
      </c>
      <c s="36" t="s">
        <v>53</v>
      </c>
      <c>
        <f>(M192*21)/100</f>
      </c>
      <c t="s">
        <v>27</v>
      </c>
    </row>
    <row r="193" spans="1:5" ht="12.75">
      <c r="A193" s="35" t="s">
        <v>54</v>
      </c>
      <c r="E193" s="39" t="s">
        <v>5</v>
      </c>
    </row>
    <row r="194" spans="1:5" ht="25.5">
      <c r="A194" s="35" t="s">
        <v>55</v>
      </c>
      <c r="E194" s="40" t="s">
        <v>2791</v>
      </c>
    </row>
    <row r="195" spans="1:5" ht="12.75">
      <c r="A195" t="s">
        <v>56</v>
      </c>
      <c r="E195" s="39" t="s">
        <v>5</v>
      </c>
    </row>
    <row r="196" spans="1:16" ht="12.75">
      <c r="A196" t="s">
        <v>49</v>
      </c>
      <c s="34" t="s">
        <v>225</v>
      </c>
      <c s="34" t="s">
        <v>2813</v>
      </c>
      <c s="35" t="s">
        <v>5</v>
      </c>
      <c s="6" t="s">
        <v>2814</v>
      </c>
      <c s="36" t="s">
        <v>81</v>
      </c>
      <c s="37">
        <v>4</v>
      </c>
      <c s="36">
        <v>0</v>
      </c>
      <c s="36">
        <f>ROUND(G196*H196,6)</f>
      </c>
      <c r="L196" s="38">
        <v>0</v>
      </c>
      <c s="32">
        <f>ROUND(ROUND(L196,2)*ROUND(G196,3),2)</f>
      </c>
      <c s="36" t="s">
        <v>53</v>
      </c>
      <c>
        <f>(M196*21)/100</f>
      </c>
      <c t="s">
        <v>27</v>
      </c>
    </row>
    <row r="197" spans="1:5" ht="12.75">
      <c r="A197" s="35" t="s">
        <v>54</v>
      </c>
      <c r="E197" s="39" t="s">
        <v>5</v>
      </c>
    </row>
    <row r="198" spans="1:5" ht="25.5">
      <c r="A198" s="35" t="s">
        <v>55</v>
      </c>
      <c r="E198" s="40" t="s">
        <v>2777</v>
      </c>
    </row>
    <row r="199" spans="1:5" ht="12.75">
      <c r="A199" t="s">
        <v>56</v>
      </c>
      <c r="E199" s="39" t="s">
        <v>5</v>
      </c>
    </row>
    <row r="200" spans="1:16" ht="12.75">
      <c r="A200" t="s">
        <v>49</v>
      </c>
      <c s="34" t="s">
        <v>229</v>
      </c>
      <c s="34" t="s">
        <v>2815</v>
      </c>
      <c s="35" t="s">
        <v>5</v>
      </c>
      <c s="6" t="s">
        <v>2816</v>
      </c>
      <c s="36" t="s">
        <v>81</v>
      </c>
      <c s="37">
        <v>2</v>
      </c>
      <c s="36">
        <v>0</v>
      </c>
      <c s="36">
        <f>ROUND(G200*H200,6)</f>
      </c>
      <c r="L200" s="38">
        <v>0</v>
      </c>
      <c s="32">
        <f>ROUND(ROUND(L200,2)*ROUND(G200,3),2)</f>
      </c>
      <c s="36" t="s">
        <v>53</v>
      </c>
      <c>
        <f>(M200*21)/100</f>
      </c>
      <c t="s">
        <v>27</v>
      </c>
    </row>
    <row r="201" spans="1:5" ht="12.75">
      <c r="A201" s="35" t="s">
        <v>54</v>
      </c>
      <c r="E201" s="39" t="s">
        <v>5</v>
      </c>
    </row>
    <row r="202" spans="1:5" ht="25.5">
      <c r="A202" s="35" t="s">
        <v>55</v>
      </c>
      <c r="E202" s="40" t="s">
        <v>2817</v>
      </c>
    </row>
    <row r="203" spans="1:5" ht="12.75">
      <c r="A203" t="s">
        <v>56</v>
      </c>
      <c r="E203" s="39" t="s">
        <v>5</v>
      </c>
    </row>
    <row r="204" spans="1:16" ht="12.75">
      <c r="A204" t="s">
        <v>49</v>
      </c>
      <c s="34" t="s">
        <v>233</v>
      </c>
      <c s="34" t="s">
        <v>2818</v>
      </c>
      <c s="35" t="s">
        <v>5</v>
      </c>
      <c s="6" t="s">
        <v>2819</v>
      </c>
      <c s="36" t="s">
        <v>81</v>
      </c>
      <c s="37">
        <v>8</v>
      </c>
      <c s="36">
        <v>0</v>
      </c>
      <c s="36">
        <f>ROUND(G204*H204,6)</f>
      </c>
      <c r="L204" s="38">
        <v>0</v>
      </c>
      <c s="32">
        <f>ROUND(ROUND(L204,2)*ROUND(G204,3),2)</f>
      </c>
      <c s="36" t="s">
        <v>53</v>
      </c>
      <c>
        <f>(M204*21)/100</f>
      </c>
      <c t="s">
        <v>27</v>
      </c>
    </row>
    <row r="205" spans="1:5" ht="12.75">
      <c r="A205" s="35" t="s">
        <v>54</v>
      </c>
      <c r="E205" s="39" t="s">
        <v>5</v>
      </c>
    </row>
    <row r="206" spans="1:5" ht="25.5">
      <c r="A206" s="35" t="s">
        <v>55</v>
      </c>
      <c r="E206" s="40" t="s">
        <v>2820</v>
      </c>
    </row>
    <row r="207" spans="1:5" ht="12.75">
      <c r="A207" t="s">
        <v>56</v>
      </c>
      <c r="E207" s="39" t="s">
        <v>5</v>
      </c>
    </row>
    <row r="208" spans="1:16" ht="12.75">
      <c r="A208" t="s">
        <v>49</v>
      </c>
      <c s="34" t="s">
        <v>237</v>
      </c>
      <c s="34" t="s">
        <v>2821</v>
      </c>
      <c s="35" t="s">
        <v>5</v>
      </c>
      <c s="6" t="s">
        <v>2822</v>
      </c>
      <c s="36" t="s">
        <v>81</v>
      </c>
      <c s="37">
        <v>54</v>
      </c>
      <c s="36">
        <v>0</v>
      </c>
      <c s="36">
        <f>ROUND(G208*H208,6)</f>
      </c>
      <c r="L208" s="38">
        <v>0</v>
      </c>
      <c s="32">
        <f>ROUND(ROUND(L208,2)*ROUND(G208,3),2)</f>
      </c>
      <c s="36" t="s">
        <v>53</v>
      </c>
      <c>
        <f>(M208*21)/100</f>
      </c>
      <c t="s">
        <v>27</v>
      </c>
    </row>
    <row r="209" spans="1:5" ht="12.75">
      <c r="A209" s="35" t="s">
        <v>54</v>
      </c>
      <c r="E209" s="39" t="s">
        <v>5</v>
      </c>
    </row>
    <row r="210" spans="1:5" ht="25.5">
      <c r="A210" s="35" t="s">
        <v>55</v>
      </c>
      <c r="E210" s="40" t="s">
        <v>2823</v>
      </c>
    </row>
    <row r="211" spans="1:5" ht="12.75">
      <c r="A211" t="s">
        <v>56</v>
      </c>
      <c r="E211" s="39" t="s">
        <v>5</v>
      </c>
    </row>
    <row r="212" spans="1:16" ht="12.75">
      <c r="A212" t="s">
        <v>49</v>
      </c>
      <c s="34" t="s">
        <v>241</v>
      </c>
      <c s="34" t="s">
        <v>2824</v>
      </c>
      <c s="35" t="s">
        <v>5</v>
      </c>
      <c s="6" t="s">
        <v>2825</v>
      </c>
      <c s="36" t="s">
        <v>81</v>
      </c>
      <c s="37">
        <v>53</v>
      </c>
      <c s="36">
        <v>0</v>
      </c>
      <c s="36">
        <f>ROUND(G212*H212,6)</f>
      </c>
      <c r="L212" s="38">
        <v>0</v>
      </c>
      <c s="32">
        <f>ROUND(ROUND(L212,2)*ROUND(G212,3),2)</f>
      </c>
      <c s="36" t="s">
        <v>53</v>
      </c>
      <c>
        <f>(M212*21)/100</f>
      </c>
      <c t="s">
        <v>27</v>
      </c>
    </row>
    <row r="213" spans="1:5" ht="12.75">
      <c r="A213" s="35" t="s">
        <v>54</v>
      </c>
      <c r="E213" s="39" t="s">
        <v>5</v>
      </c>
    </row>
    <row r="214" spans="1:5" ht="25.5">
      <c r="A214" s="35" t="s">
        <v>55</v>
      </c>
      <c r="E214" s="40" t="s">
        <v>2826</v>
      </c>
    </row>
    <row r="215" spans="1:5" ht="12.75">
      <c r="A215" t="s">
        <v>56</v>
      </c>
      <c r="E215" s="39" t="s">
        <v>5</v>
      </c>
    </row>
    <row r="216" spans="1:16" ht="25.5">
      <c r="A216" t="s">
        <v>49</v>
      </c>
      <c s="34" t="s">
        <v>245</v>
      </c>
      <c s="34" t="s">
        <v>2827</v>
      </c>
      <c s="35" t="s">
        <v>5</v>
      </c>
      <c s="6" t="s">
        <v>2828</v>
      </c>
      <c s="36" t="s">
        <v>81</v>
      </c>
      <c s="37">
        <v>2</v>
      </c>
      <c s="36">
        <v>0</v>
      </c>
      <c s="36">
        <f>ROUND(G216*H216,6)</f>
      </c>
      <c r="L216" s="38">
        <v>0</v>
      </c>
      <c s="32">
        <f>ROUND(ROUND(L216,2)*ROUND(G216,3),2)</f>
      </c>
      <c s="36" t="s">
        <v>53</v>
      </c>
      <c>
        <f>(M216*21)/100</f>
      </c>
      <c t="s">
        <v>27</v>
      </c>
    </row>
    <row r="217" spans="1:5" ht="12.75">
      <c r="A217" s="35" t="s">
        <v>54</v>
      </c>
      <c r="E217" s="39" t="s">
        <v>5</v>
      </c>
    </row>
    <row r="218" spans="1:5" ht="25.5">
      <c r="A218" s="35" t="s">
        <v>55</v>
      </c>
      <c r="E218" s="40" t="s">
        <v>2817</v>
      </c>
    </row>
    <row r="219" spans="1:5" ht="12.75">
      <c r="A219" t="s">
        <v>56</v>
      </c>
      <c r="E219" s="39" t="s">
        <v>5</v>
      </c>
    </row>
    <row r="220" spans="1:16" ht="12.75">
      <c r="A220" t="s">
        <v>49</v>
      </c>
      <c s="34" t="s">
        <v>249</v>
      </c>
      <c s="34" t="s">
        <v>2829</v>
      </c>
      <c s="35" t="s">
        <v>5</v>
      </c>
      <c s="6" t="s">
        <v>2830</v>
      </c>
      <c s="36" t="s">
        <v>81</v>
      </c>
      <c s="37">
        <v>56</v>
      </c>
      <c s="36">
        <v>0</v>
      </c>
      <c s="36">
        <f>ROUND(G220*H220,6)</f>
      </c>
      <c r="L220" s="38">
        <v>0</v>
      </c>
      <c s="32">
        <f>ROUND(ROUND(L220,2)*ROUND(G220,3),2)</f>
      </c>
      <c s="36" t="s">
        <v>53</v>
      </c>
      <c>
        <f>(M220*21)/100</f>
      </c>
      <c t="s">
        <v>27</v>
      </c>
    </row>
    <row r="221" spans="1:5" ht="12.75">
      <c r="A221" s="35" t="s">
        <v>54</v>
      </c>
      <c r="E221" s="39" t="s">
        <v>5</v>
      </c>
    </row>
    <row r="222" spans="1:5" ht="25.5">
      <c r="A222" s="35" t="s">
        <v>55</v>
      </c>
      <c r="E222" s="40" t="s">
        <v>2831</v>
      </c>
    </row>
    <row r="223" spans="1:5" ht="12.75">
      <c r="A223" t="s">
        <v>56</v>
      </c>
      <c r="E223" s="39" t="s">
        <v>5</v>
      </c>
    </row>
    <row r="224" spans="1:16" ht="12.75">
      <c r="A224" t="s">
        <v>49</v>
      </c>
      <c s="34" t="s">
        <v>253</v>
      </c>
      <c s="34" t="s">
        <v>2832</v>
      </c>
      <c s="35" t="s">
        <v>5</v>
      </c>
      <c s="6" t="s">
        <v>2833</v>
      </c>
      <c s="36" t="s">
        <v>81</v>
      </c>
      <c s="37">
        <v>57</v>
      </c>
      <c s="36">
        <v>0</v>
      </c>
      <c s="36">
        <f>ROUND(G224*H224,6)</f>
      </c>
      <c r="L224" s="38">
        <v>0</v>
      </c>
      <c s="32">
        <f>ROUND(ROUND(L224,2)*ROUND(G224,3),2)</f>
      </c>
      <c s="36" t="s">
        <v>53</v>
      </c>
      <c>
        <f>(M224*21)/100</f>
      </c>
      <c t="s">
        <v>27</v>
      </c>
    </row>
    <row r="225" spans="1:5" ht="12.75">
      <c r="A225" s="35" t="s">
        <v>54</v>
      </c>
      <c r="E225" s="39" t="s">
        <v>5</v>
      </c>
    </row>
    <row r="226" spans="1:5" ht="25.5">
      <c r="A226" s="35" t="s">
        <v>55</v>
      </c>
      <c r="E226" s="40" t="s">
        <v>2834</v>
      </c>
    </row>
    <row r="227" spans="1:5" ht="12.75">
      <c r="A227" t="s">
        <v>56</v>
      </c>
      <c r="E227" s="39" t="s">
        <v>5</v>
      </c>
    </row>
    <row r="228" spans="1:16" ht="12.75">
      <c r="A228" t="s">
        <v>49</v>
      </c>
      <c s="34" t="s">
        <v>257</v>
      </c>
      <c s="34" t="s">
        <v>2835</v>
      </c>
      <c s="35" t="s">
        <v>5</v>
      </c>
      <c s="6" t="s">
        <v>2836</v>
      </c>
      <c s="36" t="s">
        <v>81</v>
      </c>
      <c s="37">
        <v>14</v>
      </c>
      <c s="36">
        <v>0</v>
      </c>
      <c s="36">
        <f>ROUND(G228*H228,6)</f>
      </c>
      <c r="L228" s="38">
        <v>0</v>
      </c>
      <c s="32">
        <f>ROUND(ROUND(L228,2)*ROUND(G228,3),2)</f>
      </c>
      <c s="36" t="s">
        <v>53</v>
      </c>
      <c>
        <f>(M228*21)/100</f>
      </c>
      <c t="s">
        <v>27</v>
      </c>
    </row>
    <row r="229" spans="1:5" ht="12.75">
      <c r="A229" s="35" t="s">
        <v>54</v>
      </c>
      <c r="E229" s="39" t="s">
        <v>5</v>
      </c>
    </row>
    <row r="230" spans="1:5" ht="25.5">
      <c r="A230" s="35" t="s">
        <v>55</v>
      </c>
      <c r="E230" s="40" t="s">
        <v>2771</v>
      </c>
    </row>
    <row r="231" spans="1:5" ht="12.75">
      <c r="A231" t="s">
        <v>56</v>
      </c>
      <c r="E231" s="39" t="s">
        <v>5</v>
      </c>
    </row>
    <row r="232" spans="1:16" ht="12.75">
      <c r="A232" t="s">
        <v>49</v>
      </c>
      <c s="34" t="s">
        <v>261</v>
      </c>
      <c s="34" t="s">
        <v>2837</v>
      </c>
      <c s="35" t="s">
        <v>5</v>
      </c>
      <c s="6" t="s">
        <v>2838</v>
      </c>
      <c s="36" t="s">
        <v>81</v>
      </c>
      <c s="37">
        <v>4</v>
      </c>
      <c s="36">
        <v>0</v>
      </c>
      <c s="36">
        <f>ROUND(G232*H232,6)</f>
      </c>
      <c r="L232" s="38">
        <v>0</v>
      </c>
      <c s="32">
        <f>ROUND(ROUND(L232,2)*ROUND(G232,3),2)</f>
      </c>
      <c s="36" t="s">
        <v>53</v>
      </c>
      <c>
        <f>(M232*21)/100</f>
      </c>
      <c t="s">
        <v>27</v>
      </c>
    </row>
    <row r="233" spans="1:5" ht="12.75">
      <c r="A233" s="35" t="s">
        <v>54</v>
      </c>
      <c r="E233" s="39" t="s">
        <v>5</v>
      </c>
    </row>
    <row r="234" spans="1:5" ht="25.5">
      <c r="A234" s="35" t="s">
        <v>55</v>
      </c>
      <c r="E234" s="40" t="s">
        <v>2777</v>
      </c>
    </row>
    <row r="235" spans="1:5" ht="12.75">
      <c r="A235" t="s">
        <v>56</v>
      </c>
      <c r="E235" s="39" t="s">
        <v>5</v>
      </c>
    </row>
    <row r="236" spans="1:16" ht="12.75">
      <c r="A236" t="s">
        <v>49</v>
      </c>
      <c s="34" t="s">
        <v>265</v>
      </c>
      <c s="34" t="s">
        <v>2839</v>
      </c>
      <c s="35" t="s">
        <v>5</v>
      </c>
      <c s="6" t="s">
        <v>2840</v>
      </c>
      <c s="36" t="s">
        <v>81</v>
      </c>
      <c s="37">
        <v>570</v>
      </c>
      <c s="36">
        <v>0</v>
      </c>
      <c s="36">
        <f>ROUND(G236*H236,6)</f>
      </c>
      <c r="L236" s="38">
        <v>0</v>
      </c>
      <c s="32">
        <f>ROUND(ROUND(L236,2)*ROUND(G236,3),2)</f>
      </c>
      <c s="36" t="s">
        <v>53</v>
      </c>
      <c>
        <f>(M236*21)/100</f>
      </c>
      <c t="s">
        <v>27</v>
      </c>
    </row>
    <row r="237" spans="1:5" ht="12.75">
      <c r="A237" s="35" t="s">
        <v>54</v>
      </c>
      <c r="E237" s="39" t="s">
        <v>5</v>
      </c>
    </row>
    <row r="238" spans="1:5" ht="25.5">
      <c r="A238" s="35" t="s">
        <v>55</v>
      </c>
      <c r="E238" s="40" t="s">
        <v>2841</v>
      </c>
    </row>
    <row r="239" spans="1:5" ht="12.75">
      <c r="A239" t="s">
        <v>56</v>
      </c>
      <c r="E239" s="39" t="s">
        <v>5</v>
      </c>
    </row>
    <row r="240" spans="1:16" ht="12.75">
      <c r="A240" t="s">
        <v>49</v>
      </c>
      <c s="34" t="s">
        <v>269</v>
      </c>
      <c s="34" t="s">
        <v>2842</v>
      </c>
      <c s="35" t="s">
        <v>5</v>
      </c>
      <c s="6" t="s">
        <v>2843</v>
      </c>
      <c s="36" t="s">
        <v>81</v>
      </c>
      <c s="37">
        <v>53</v>
      </c>
      <c s="36">
        <v>0</v>
      </c>
      <c s="36">
        <f>ROUND(G240*H240,6)</f>
      </c>
      <c r="L240" s="38">
        <v>0</v>
      </c>
      <c s="32">
        <f>ROUND(ROUND(L240,2)*ROUND(G240,3),2)</f>
      </c>
      <c s="36" t="s">
        <v>53</v>
      </c>
      <c>
        <f>(M240*21)/100</f>
      </c>
      <c t="s">
        <v>27</v>
      </c>
    </row>
    <row r="241" spans="1:5" ht="12.75">
      <c r="A241" s="35" t="s">
        <v>54</v>
      </c>
      <c r="E241" s="39" t="s">
        <v>5</v>
      </c>
    </row>
    <row r="242" spans="1:5" ht="25.5">
      <c r="A242" s="35" t="s">
        <v>55</v>
      </c>
      <c r="E242" s="40" t="s">
        <v>2826</v>
      </c>
    </row>
    <row r="243" spans="1:5" ht="12.75">
      <c r="A243" t="s">
        <v>56</v>
      </c>
      <c r="E243" s="39" t="s">
        <v>5</v>
      </c>
    </row>
    <row r="244" spans="1:16" ht="12.75">
      <c r="A244" t="s">
        <v>49</v>
      </c>
      <c s="34" t="s">
        <v>273</v>
      </c>
      <c s="34" t="s">
        <v>2844</v>
      </c>
      <c s="35" t="s">
        <v>5</v>
      </c>
      <c s="6" t="s">
        <v>2845</v>
      </c>
      <c s="36" t="s">
        <v>67</v>
      </c>
      <c s="37">
        <v>14016</v>
      </c>
      <c s="36">
        <v>0</v>
      </c>
      <c s="36">
        <f>ROUND(G244*H244,6)</f>
      </c>
      <c r="L244" s="38">
        <v>0</v>
      </c>
      <c s="32">
        <f>ROUND(ROUND(L244,2)*ROUND(G244,3),2)</f>
      </c>
      <c s="36" t="s">
        <v>53</v>
      </c>
      <c>
        <f>(M244*21)/100</f>
      </c>
      <c t="s">
        <v>27</v>
      </c>
    </row>
    <row r="245" spans="1:5" ht="12.75">
      <c r="A245" s="35" t="s">
        <v>54</v>
      </c>
      <c r="E245" s="39" t="s">
        <v>5</v>
      </c>
    </row>
    <row r="246" spans="1:5" ht="25.5">
      <c r="A246" s="35" t="s">
        <v>55</v>
      </c>
      <c r="E246" s="40" t="s">
        <v>2846</v>
      </c>
    </row>
    <row r="247" spans="1:5" ht="12.75">
      <c r="A247" t="s">
        <v>56</v>
      </c>
      <c r="E247" s="39" t="s">
        <v>5</v>
      </c>
    </row>
    <row r="248" spans="1:16" ht="12.75">
      <c r="A248" t="s">
        <v>49</v>
      </c>
      <c s="34" t="s">
        <v>277</v>
      </c>
      <c s="34" t="s">
        <v>2847</v>
      </c>
      <c s="35" t="s">
        <v>5</v>
      </c>
      <c s="6" t="s">
        <v>2848</v>
      </c>
      <c s="36" t="s">
        <v>81</v>
      </c>
      <c s="37">
        <v>162</v>
      </c>
      <c s="36">
        <v>0</v>
      </c>
      <c s="36">
        <f>ROUND(G248*H248,6)</f>
      </c>
      <c r="L248" s="38">
        <v>0</v>
      </c>
      <c s="32">
        <f>ROUND(ROUND(L248,2)*ROUND(G248,3),2)</f>
      </c>
      <c s="36" t="s">
        <v>53</v>
      </c>
      <c>
        <f>(M248*21)/100</f>
      </c>
      <c t="s">
        <v>27</v>
      </c>
    </row>
    <row r="249" spans="1:5" ht="12.75">
      <c r="A249" s="35" t="s">
        <v>54</v>
      </c>
      <c r="E249" s="39" t="s">
        <v>5</v>
      </c>
    </row>
    <row r="250" spans="1:5" ht="25.5">
      <c r="A250" s="35" t="s">
        <v>55</v>
      </c>
      <c r="E250" s="40" t="s">
        <v>2849</v>
      </c>
    </row>
    <row r="251" spans="1:5" ht="12.75">
      <c r="A251" t="s">
        <v>56</v>
      </c>
      <c r="E251" s="39" t="s">
        <v>5</v>
      </c>
    </row>
    <row r="252" spans="1:16" ht="12.75">
      <c r="A252" t="s">
        <v>49</v>
      </c>
      <c s="34" t="s">
        <v>281</v>
      </c>
      <c s="34" t="s">
        <v>2850</v>
      </c>
      <c s="35" t="s">
        <v>5</v>
      </c>
      <c s="6" t="s">
        <v>2851</v>
      </c>
      <c s="36" t="s">
        <v>81</v>
      </c>
      <c s="37">
        <v>32</v>
      </c>
      <c s="36">
        <v>0</v>
      </c>
      <c s="36">
        <f>ROUND(G252*H252,6)</f>
      </c>
      <c r="L252" s="38">
        <v>0</v>
      </c>
      <c s="32">
        <f>ROUND(ROUND(L252,2)*ROUND(G252,3),2)</f>
      </c>
      <c s="36" t="s">
        <v>53</v>
      </c>
      <c>
        <f>(M252*21)/100</f>
      </c>
      <c t="s">
        <v>27</v>
      </c>
    </row>
    <row r="253" spans="1:5" ht="12.75">
      <c r="A253" s="35" t="s">
        <v>54</v>
      </c>
      <c r="E253" s="39" t="s">
        <v>5</v>
      </c>
    </row>
    <row r="254" spans="1:5" ht="25.5">
      <c r="A254" s="35" t="s">
        <v>55</v>
      </c>
      <c r="E254" s="40" t="s">
        <v>2780</v>
      </c>
    </row>
    <row r="255" spans="1:5" ht="12.75">
      <c r="A255" t="s">
        <v>56</v>
      </c>
      <c r="E255" s="39" t="s">
        <v>5</v>
      </c>
    </row>
    <row r="256" spans="1:16" ht="12.75">
      <c r="A256" t="s">
        <v>49</v>
      </c>
      <c s="34" t="s">
        <v>285</v>
      </c>
      <c s="34" t="s">
        <v>2852</v>
      </c>
      <c s="35" t="s">
        <v>5</v>
      </c>
      <c s="6" t="s">
        <v>2853</v>
      </c>
      <c s="36" t="s">
        <v>81</v>
      </c>
      <c s="37">
        <v>10</v>
      </c>
      <c s="36">
        <v>0</v>
      </c>
      <c s="36">
        <f>ROUND(G256*H256,6)</f>
      </c>
      <c r="L256" s="38">
        <v>0</v>
      </c>
      <c s="32">
        <f>ROUND(ROUND(L256,2)*ROUND(G256,3),2)</f>
      </c>
      <c s="36" t="s">
        <v>53</v>
      </c>
      <c>
        <f>(M256*21)/100</f>
      </c>
      <c t="s">
        <v>27</v>
      </c>
    </row>
    <row r="257" spans="1:5" ht="12.75">
      <c r="A257" s="35" t="s">
        <v>54</v>
      </c>
      <c r="E257" s="39" t="s">
        <v>5</v>
      </c>
    </row>
    <row r="258" spans="1:5" ht="25.5">
      <c r="A258" s="35" t="s">
        <v>55</v>
      </c>
      <c r="E258" s="40" t="s">
        <v>2788</v>
      </c>
    </row>
    <row r="259" spans="1:5" ht="12.75">
      <c r="A259" t="s">
        <v>56</v>
      </c>
      <c r="E259" s="39" t="s">
        <v>5</v>
      </c>
    </row>
    <row r="260" spans="1:16" ht="12.75">
      <c r="A260" t="s">
        <v>49</v>
      </c>
      <c s="34" t="s">
        <v>289</v>
      </c>
      <c s="34" t="s">
        <v>2854</v>
      </c>
      <c s="35" t="s">
        <v>5</v>
      </c>
      <c s="6" t="s">
        <v>2855</v>
      </c>
      <c s="36" t="s">
        <v>81</v>
      </c>
      <c s="37">
        <v>54</v>
      </c>
      <c s="36">
        <v>0</v>
      </c>
      <c s="36">
        <f>ROUND(G260*H260,6)</f>
      </c>
      <c r="L260" s="38">
        <v>0</v>
      </c>
      <c s="32">
        <f>ROUND(ROUND(L260,2)*ROUND(G260,3),2)</f>
      </c>
      <c s="36" t="s">
        <v>53</v>
      </c>
      <c>
        <f>(M260*21)/100</f>
      </c>
      <c t="s">
        <v>27</v>
      </c>
    </row>
    <row r="261" spans="1:5" ht="12.75">
      <c r="A261" s="35" t="s">
        <v>54</v>
      </c>
      <c r="E261" s="39" t="s">
        <v>5</v>
      </c>
    </row>
    <row r="262" spans="1:5" ht="25.5">
      <c r="A262" s="35" t="s">
        <v>55</v>
      </c>
      <c r="E262" s="40" t="s">
        <v>2823</v>
      </c>
    </row>
    <row r="263" spans="1:5" ht="12.75">
      <c r="A263" t="s">
        <v>56</v>
      </c>
      <c r="E263" s="39" t="s">
        <v>5</v>
      </c>
    </row>
    <row r="264" spans="1:16" ht="12.75">
      <c r="A264" t="s">
        <v>49</v>
      </c>
      <c s="34" t="s">
        <v>293</v>
      </c>
      <c s="34" t="s">
        <v>2856</v>
      </c>
      <c s="35" t="s">
        <v>5</v>
      </c>
      <c s="6" t="s">
        <v>2857</v>
      </c>
      <c s="36" t="s">
        <v>81</v>
      </c>
      <c s="37">
        <v>118</v>
      </c>
      <c s="36">
        <v>0</v>
      </c>
      <c s="36">
        <f>ROUND(G264*H264,6)</f>
      </c>
      <c r="L264" s="38">
        <v>0</v>
      </c>
      <c s="32">
        <f>ROUND(ROUND(L264,2)*ROUND(G264,3),2)</f>
      </c>
      <c s="36" t="s">
        <v>53</v>
      </c>
      <c>
        <f>(M264*21)/100</f>
      </c>
      <c t="s">
        <v>27</v>
      </c>
    </row>
    <row r="265" spans="1:5" ht="12.75">
      <c r="A265" s="35" t="s">
        <v>54</v>
      </c>
      <c r="E265" s="39" t="s">
        <v>5</v>
      </c>
    </row>
    <row r="266" spans="1:5" ht="25.5">
      <c r="A266" s="35" t="s">
        <v>55</v>
      </c>
      <c r="E266" s="40" t="s">
        <v>2858</v>
      </c>
    </row>
    <row r="267" spans="1:5" ht="12.75">
      <c r="A267" t="s">
        <v>56</v>
      </c>
      <c r="E267" s="39" t="s">
        <v>5</v>
      </c>
    </row>
    <row r="268" spans="1:16" ht="25.5">
      <c r="A268" t="s">
        <v>49</v>
      </c>
      <c s="34" t="s">
        <v>297</v>
      </c>
      <c s="34" t="s">
        <v>2859</v>
      </c>
      <c s="35" t="s">
        <v>5</v>
      </c>
      <c s="6" t="s">
        <v>2860</v>
      </c>
      <c s="36" t="s">
        <v>81</v>
      </c>
      <c s="37">
        <v>75</v>
      </c>
      <c s="36">
        <v>0</v>
      </c>
      <c s="36">
        <f>ROUND(G268*H268,6)</f>
      </c>
      <c r="L268" s="38">
        <v>0</v>
      </c>
      <c s="32">
        <f>ROUND(ROUND(L268,2)*ROUND(G268,3),2)</f>
      </c>
      <c s="36" t="s">
        <v>53</v>
      </c>
      <c>
        <f>(M268*21)/100</f>
      </c>
      <c t="s">
        <v>27</v>
      </c>
    </row>
    <row r="269" spans="1:5" ht="12.75">
      <c r="A269" s="35" t="s">
        <v>54</v>
      </c>
      <c r="E269" s="39" t="s">
        <v>5</v>
      </c>
    </row>
    <row r="270" spans="1:5" ht="25.5">
      <c r="A270" s="35" t="s">
        <v>55</v>
      </c>
      <c r="E270" s="40" t="s">
        <v>2861</v>
      </c>
    </row>
    <row r="271" spans="1:5" ht="12.75">
      <c r="A271" t="s">
        <v>56</v>
      </c>
      <c r="E271" s="39" t="s">
        <v>5</v>
      </c>
    </row>
    <row r="272" spans="1:16" ht="25.5">
      <c r="A272" t="s">
        <v>49</v>
      </c>
      <c s="34" t="s">
        <v>301</v>
      </c>
      <c s="34" t="s">
        <v>2862</v>
      </c>
      <c s="35" t="s">
        <v>5</v>
      </c>
      <c s="6" t="s">
        <v>2863</v>
      </c>
      <c s="36" t="s">
        <v>81</v>
      </c>
      <c s="37">
        <v>75</v>
      </c>
      <c s="36">
        <v>0</v>
      </c>
      <c s="36">
        <f>ROUND(G272*H272,6)</f>
      </c>
      <c r="L272" s="38">
        <v>0</v>
      </c>
      <c s="32">
        <f>ROUND(ROUND(L272,2)*ROUND(G272,3),2)</f>
      </c>
      <c s="36" t="s">
        <v>53</v>
      </c>
      <c>
        <f>(M272*21)/100</f>
      </c>
      <c t="s">
        <v>27</v>
      </c>
    </row>
    <row r="273" spans="1:5" ht="12.75">
      <c r="A273" s="35" t="s">
        <v>54</v>
      </c>
      <c r="E273" s="39" t="s">
        <v>5</v>
      </c>
    </row>
    <row r="274" spans="1:5" ht="25.5">
      <c r="A274" s="35" t="s">
        <v>55</v>
      </c>
      <c r="E274" s="40" t="s">
        <v>2861</v>
      </c>
    </row>
    <row r="275" spans="1:5" ht="12.75">
      <c r="A275" t="s">
        <v>56</v>
      </c>
      <c r="E275" s="39" t="s">
        <v>5</v>
      </c>
    </row>
    <row r="276" spans="1:16" ht="12.75">
      <c r="A276" t="s">
        <v>49</v>
      </c>
      <c s="34" t="s">
        <v>305</v>
      </c>
      <c s="34" t="s">
        <v>2864</v>
      </c>
      <c s="35" t="s">
        <v>5</v>
      </c>
      <c s="6" t="s">
        <v>2865</v>
      </c>
      <c s="36" t="s">
        <v>312</v>
      </c>
      <c s="37">
        <v>1277</v>
      </c>
      <c s="36">
        <v>0</v>
      </c>
      <c s="36">
        <f>ROUND(G276*H276,6)</f>
      </c>
      <c r="L276" s="38">
        <v>0</v>
      </c>
      <c s="32">
        <f>ROUND(ROUND(L276,2)*ROUND(G276,3),2)</f>
      </c>
      <c s="36" t="s">
        <v>53</v>
      </c>
      <c>
        <f>(M276*21)/100</f>
      </c>
      <c t="s">
        <v>27</v>
      </c>
    </row>
    <row r="277" spans="1:5" ht="12.75">
      <c r="A277" s="35" t="s">
        <v>54</v>
      </c>
      <c r="E277" s="39" t="s">
        <v>5</v>
      </c>
    </row>
    <row r="278" spans="1:5" ht="25.5">
      <c r="A278" s="35" t="s">
        <v>55</v>
      </c>
      <c r="E278" s="40" t="s">
        <v>2866</v>
      </c>
    </row>
    <row r="279" spans="1:5" ht="12.75">
      <c r="A279" t="s">
        <v>56</v>
      </c>
      <c r="E279" s="39" t="s">
        <v>5</v>
      </c>
    </row>
    <row r="280" spans="1:13" ht="12.75">
      <c r="A280" t="s">
        <v>46</v>
      </c>
      <c r="C280" s="31" t="s">
        <v>2867</v>
      </c>
      <c r="E280" s="33" t="s">
        <v>2868</v>
      </c>
      <c r="J280" s="32">
        <f>0</f>
      </c>
      <c s="32">
        <f>0</f>
      </c>
      <c s="32">
        <f>0+L281+L285+L289+L293+L297+L301+L305+L309+L313+L317+L321+L325+L329+L333+L337+L341+L345+L349+L353</f>
      </c>
      <c s="32">
        <f>0+M281+M285+M289+M293+M297+M301+M305+M309+M313+M317+M321+M325+M329+M333+M337+M341+M345+M349+M353</f>
      </c>
    </row>
    <row r="281" spans="1:16" ht="12.75">
      <c r="A281" t="s">
        <v>49</v>
      </c>
      <c s="34" t="s">
        <v>309</v>
      </c>
      <c s="34" t="s">
        <v>2869</v>
      </c>
      <c s="35" t="s">
        <v>5</v>
      </c>
      <c s="6" t="s">
        <v>2870</v>
      </c>
      <c s="36" t="s">
        <v>312</v>
      </c>
      <c s="37">
        <v>810</v>
      </c>
      <c s="36">
        <v>0</v>
      </c>
      <c s="36">
        <f>ROUND(G281*H281,6)</f>
      </c>
      <c r="L281" s="38">
        <v>0</v>
      </c>
      <c s="32">
        <f>ROUND(ROUND(L281,2)*ROUND(G281,3),2)</f>
      </c>
      <c s="36" t="s">
        <v>53</v>
      </c>
      <c>
        <f>(M281*21)/100</f>
      </c>
      <c t="s">
        <v>27</v>
      </c>
    </row>
    <row r="282" spans="1:5" ht="12.75">
      <c r="A282" s="35" t="s">
        <v>54</v>
      </c>
      <c r="E282" s="39" t="s">
        <v>5</v>
      </c>
    </row>
    <row r="283" spans="1:5" ht="25.5">
      <c r="A283" s="35" t="s">
        <v>55</v>
      </c>
      <c r="E283" s="40" t="s">
        <v>2871</v>
      </c>
    </row>
    <row r="284" spans="1:5" ht="12.75">
      <c r="A284" t="s">
        <v>56</v>
      </c>
      <c r="E284" s="39" t="s">
        <v>5</v>
      </c>
    </row>
    <row r="285" spans="1:16" ht="12.75">
      <c r="A285" t="s">
        <v>49</v>
      </c>
      <c s="34" t="s">
        <v>314</v>
      </c>
      <c s="34" t="s">
        <v>2872</v>
      </c>
      <c s="35" t="s">
        <v>5</v>
      </c>
      <c s="6" t="s">
        <v>2873</v>
      </c>
      <c s="36" t="s">
        <v>60</v>
      </c>
      <c s="37">
        <v>300</v>
      </c>
      <c s="36">
        <v>0</v>
      </c>
      <c s="36">
        <f>ROUND(G285*H285,6)</f>
      </c>
      <c r="L285" s="38">
        <v>0</v>
      </c>
      <c s="32">
        <f>ROUND(ROUND(L285,2)*ROUND(G285,3),2)</f>
      </c>
      <c s="36" t="s">
        <v>53</v>
      </c>
      <c>
        <f>(M285*21)/100</f>
      </c>
      <c t="s">
        <v>27</v>
      </c>
    </row>
    <row r="286" spans="1:5" ht="12.75">
      <c r="A286" s="35" t="s">
        <v>54</v>
      </c>
      <c r="E286" s="39" t="s">
        <v>5</v>
      </c>
    </row>
    <row r="287" spans="1:5" ht="25.5">
      <c r="A287" s="35" t="s">
        <v>55</v>
      </c>
      <c r="E287" s="40" t="s">
        <v>2874</v>
      </c>
    </row>
    <row r="288" spans="1:5" ht="12.75">
      <c r="A288" t="s">
        <v>56</v>
      </c>
      <c r="E288" s="39" t="s">
        <v>5</v>
      </c>
    </row>
    <row r="289" spans="1:16" ht="12.75">
      <c r="A289" t="s">
        <v>49</v>
      </c>
      <c s="34" t="s">
        <v>318</v>
      </c>
      <c s="34" t="s">
        <v>2875</v>
      </c>
      <c s="35" t="s">
        <v>5</v>
      </c>
      <c s="6" t="s">
        <v>2876</v>
      </c>
      <c s="36" t="s">
        <v>81</v>
      </c>
      <c s="37">
        <v>8</v>
      </c>
      <c s="36">
        <v>0</v>
      </c>
      <c s="36">
        <f>ROUND(G289*H289,6)</f>
      </c>
      <c r="L289" s="38">
        <v>0</v>
      </c>
      <c s="32">
        <f>ROUND(ROUND(L289,2)*ROUND(G289,3),2)</f>
      </c>
      <c s="36" t="s">
        <v>53</v>
      </c>
      <c>
        <f>(M289*21)/100</f>
      </c>
      <c t="s">
        <v>27</v>
      </c>
    </row>
    <row r="290" spans="1:5" ht="12.75">
      <c r="A290" s="35" t="s">
        <v>54</v>
      </c>
      <c r="E290" s="39" t="s">
        <v>5</v>
      </c>
    </row>
    <row r="291" spans="1:5" ht="25.5">
      <c r="A291" s="35" t="s">
        <v>55</v>
      </c>
      <c r="E291" s="40" t="s">
        <v>2877</v>
      </c>
    </row>
    <row r="292" spans="1:5" ht="12.75">
      <c r="A292" t="s">
        <v>56</v>
      </c>
      <c r="E292" s="39" t="s">
        <v>5</v>
      </c>
    </row>
    <row r="293" spans="1:16" ht="12.75">
      <c r="A293" t="s">
        <v>49</v>
      </c>
      <c s="34" t="s">
        <v>322</v>
      </c>
      <c s="34" t="s">
        <v>2878</v>
      </c>
      <c s="35" t="s">
        <v>5</v>
      </c>
      <c s="6" t="s">
        <v>2879</v>
      </c>
      <c s="36" t="s">
        <v>81</v>
      </c>
      <c s="37">
        <v>16</v>
      </c>
      <c s="36">
        <v>0</v>
      </c>
      <c s="36">
        <f>ROUND(G293*H293,6)</f>
      </c>
      <c r="L293" s="38">
        <v>0</v>
      </c>
      <c s="32">
        <f>ROUND(ROUND(L293,2)*ROUND(G293,3),2)</f>
      </c>
      <c s="36" t="s">
        <v>53</v>
      </c>
      <c>
        <f>(M293*21)/100</f>
      </c>
      <c t="s">
        <v>27</v>
      </c>
    </row>
    <row r="294" spans="1:5" ht="12.75">
      <c r="A294" s="35" t="s">
        <v>54</v>
      </c>
      <c r="E294" s="39" t="s">
        <v>5</v>
      </c>
    </row>
    <row r="295" spans="1:5" ht="25.5">
      <c r="A295" s="35" t="s">
        <v>55</v>
      </c>
      <c r="E295" s="40" t="s">
        <v>2880</v>
      </c>
    </row>
    <row r="296" spans="1:5" ht="12.75">
      <c r="A296" t="s">
        <v>56</v>
      </c>
      <c r="E296" s="39" t="s">
        <v>5</v>
      </c>
    </row>
    <row r="297" spans="1:16" ht="12.75">
      <c r="A297" t="s">
        <v>49</v>
      </c>
      <c s="34" t="s">
        <v>326</v>
      </c>
      <c s="34" t="s">
        <v>2881</v>
      </c>
      <c s="35" t="s">
        <v>5</v>
      </c>
      <c s="6" t="s">
        <v>2882</v>
      </c>
      <c s="36" t="s">
        <v>81</v>
      </c>
      <c s="37">
        <v>24</v>
      </c>
      <c s="36">
        <v>0</v>
      </c>
      <c s="36">
        <f>ROUND(G297*H297,6)</f>
      </c>
      <c r="L297" s="38">
        <v>0</v>
      </c>
      <c s="32">
        <f>ROUND(ROUND(L297,2)*ROUND(G297,3),2)</f>
      </c>
      <c s="36" t="s">
        <v>53</v>
      </c>
      <c>
        <f>(M297*21)/100</f>
      </c>
      <c t="s">
        <v>27</v>
      </c>
    </row>
    <row r="298" spans="1:5" ht="12.75">
      <c r="A298" s="35" t="s">
        <v>54</v>
      </c>
      <c r="E298" s="39" t="s">
        <v>5</v>
      </c>
    </row>
    <row r="299" spans="1:5" ht="25.5">
      <c r="A299" s="35" t="s">
        <v>55</v>
      </c>
      <c r="E299" s="40" t="s">
        <v>2883</v>
      </c>
    </row>
    <row r="300" spans="1:5" ht="12.75">
      <c r="A300" t="s">
        <v>56</v>
      </c>
      <c r="E300" s="39" t="s">
        <v>5</v>
      </c>
    </row>
    <row r="301" spans="1:16" ht="12.75">
      <c r="A301" t="s">
        <v>49</v>
      </c>
      <c s="34" t="s">
        <v>330</v>
      </c>
      <c s="34" t="s">
        <v>2884</v>
      </c>
      <c s="35" t="s">
        <v>5</v>
      </c>
      <c s="6" t="s">
        <v>2885</v>
      </c>
      <c s="36" t="s">
        <v>81</v>
      </c>
      <c s="37">
        <v>84</v>
      </c>
      <c s="36">
        <v>0</v>
      </c>
      <c s="36">
        <f>ROUND(G301*H301,6)</f>
      </c>
      <c r="L301" s="38">
        <v>0</v>
      </c>
      <c s="32">
        <f>ROUND(ROUND(L301,2)*ROUND(G301,3),2)</f>
      </c>
      <c s="36" t="s">
        <v>53</v>
      </c>
      <c>
        <f>(M301*21)/100</f>
      </c>
      <c t="s">
        <v>27</v>
      </c>
    </row>
    <row r="302" spans="1:5" ht="12.75">
      <c r="A302" s="35" t="s">
        <v>54</v>
      </c>
      <c r="E302" s="39" t="s">
        <v>5</v>
      </c>
    </row>
    <row r="303" spans="1:5" ht="25.5">
      <c r="A303" s="35" t="s">
        <v>55</v>
      </c>
      <c r="E303" s="40" t="s">
        <v>2886</v>
      </c>
    </row>
    <row r="304" spans="1:5" ht="12.75">
      <c r="A304" t="s">
        <v>56</v>
      </c>
      <c r="E304" s="39" t="s">
        <v>5</v>
      </c>
    </row>
    <row r="305" spans="1:16" ht="12.75">
      <c r="A305" t="s">
        <v>49</v>
      </c>
      <c s="34" t="s">
        <v>334</v>
      </c>
      <c s="34" t="s">
        <v>2887</v>
      </c>
      <c s="35" t="s">
        <v>5</v>
      </c>
      <c s="6" t="s">
        <v>2888</v>
      </c>
      <c s="36" t="s">
        <v>81</v>
      </c>
      <c s="37">
        <v>6</v>
      </c>
      <c s="36">
        <v>0</v>
      </c>
      <c s="36">
        <f>ROUND(G305*H305,6)</f>
      </c>
      <c r="L305" s="38">
        <v>0</v>
      </c>
      <c s="32">
        <f>ROUND(ROUND(L305,2)*ROUND(G305,3),2)</f>
      </c>
      <c s="36" t="s">
        <v>53</v>
      </c>
      <c>
        <f>(M305*21)/100</f>
      </c>
      <c t="s">
        <v>27</v>
      </c>
    </row>
    <row r="306" spans="1:5" ht="12.75">
      <c r="A306" s="35" t="s">
        <v>54</v>
      </c>
      <c r="E306" s="39" t="s">
        <v>5</v>
      </c>
    </row>
    <row r="307" spans="1:5" ht="25.5">
      <c r="A307" s="35" t="s">
        <v>55</v>
      </c>
      <c r="E307" s="40" t="s">
        <v>2889</v>
      </c>
    </row>
    <row r="308" spans="1:5" ht="12.75">
      <c r="A308" t="s">
        <v>56</v>
      </c>
      <c r="E308" s="39" t="s">
        <v>5</v>
      </c>
    </row>
    <row r="309" spans="1:16" ht="12.75">
      <c r="A309" t="s">
        <v>49</v>
      </c>
      <c s="34" t="s">
        <v>338</v>
      </c>
      <c s="34" t="s">
        <v>2890</v>
      </c>
      <c s="35" t="s">
        <v>5</v>
      </c>
      <c s="6" t="s">
        <v>2891</v>
      </c>
      <c s="36" t="s">
        <v>81</v>
      </c>
      <c s="37">
        <v>112</v>
      </c>
      <c s="36">
        <v>0</v>
      </c>
      <c s="36">
        <f>ROUND(G309*H309,6)</f>
      </c>
      <c r="L309" s="38">
        <v>0</v>
      </c>
      <c s="32">
        <f>ROUND(ROUND(L309,2)*ROUND(G309,3),2)</f>
      </c>
      <c s="36" t="s">
        <v>53</v>
      </c>
      <c>
        <f>(M309*21)/100</f>
      </c>
      <c t="s">
        <v>27</v>
      </c>
    </row>
    <row r="310" spans="1:5" ht="12.75">
      <c r="A310" s="35" t="s">
        <v>54</v>
      </c>
      <c r="E310" s="39" t="s">
        <v>5</v>
      </c>
    </row>
    <row r="311" spans="1:5" ht="25.5">
      <c r="A311" s="35" t="s">
        <v>55</v>
      </c>
      <c r="E311" s="40" t="s">
        <v>2892</v>
      </c>
    </row>
    <row r="312" spans="1:5" ht="12.75">
      <c r="A312" t="s">
        <v>56</v>
      </c>
      <c r="E312" s="39" t="s">
        <v>5</v>
      </c>
    </row>
    <row r="313" spans="1:16" ht="12.75">
      <c r="A313" t="s">
        <v>49</v>
      </c>
      <c s="34" t="s">
        <v>342</v>
      </c>
      <c s="34" t="s">
        <v>2893</v>
      </c>
      <c s="35" t="s">
        <v>5</v>
      </c>
      <c s="6" t="s">
        <v>2894</v>
      </c>
      <c s="36" t="s">
        <v>81</v>
      </c>
      <c s="37">
        <v>136</v>
      </c>
      <c s="36">
        <v>0</v>
      </c>
      <c s="36">
        <f>ROUND(G313*H313,6)</f>
      </c>
      <c r="L313" s="38">
        <v>0</v>
      </c>
      <c s="32">
        <f>ROUND(ROUND(L313,2)*ROUND(G313,3),2)</f>
      </c>
      <c s="36" t="s">
        <v>53</v>
      </c>
      <c>
        <f>(M313*21)/100</f>
      </c>
      <c t="s">
        <v>27</v>
      </c>
    </row>
    <row r="314" spans="1:5" ht="12.75">
      <c r="A314" s="35" t="s">
        <v>54</v>
      </c>
      <c r="E314" s="39" t="s">
        <v>5</v>
      </c>
    </row>
    <row r="315" spans="1:5" ht="25.5">
      <c r="A315" s="35" t="s">
        <v>55</v>
      </c>
      <c r="E315" s="40" t="s">
        <v>2895</v>
      </c>
    </row>
    <row r="316" spans="1:5" ht="12.75">
      <c r="A316" t="s">
        <v>56</v>
      </c>
      <c r="E316" s="39" t="s">
        <v>5</v>
      </c>
    </row>
    <row r="317" spans="1:16" ht="12.75">
      <c r="A317" t="s">
        <v>49</v>
      </c>
      <c s="34" t="s">
        <v>350</v>
      </c>
      <c s="34" t="s">
        <v>2896</v>
      </c>
      <c s="35" t="s">
        <v>5</v>
      </c>
      <c s="6" t="s">
        <v>2897</v>
      </c>
      <c s="36" t="s">
        <v>81</v>
      </c>
      <c s="37">
        <v>8</v>
      </c>
      <c s="36">
        <v>0</v>
      </c>
      <c s="36">
        <f>ROUND(G317*H317,6)</f>
      </c>
      <c r="L317" s="38">
        <v>0</v>
      </c>
      <c s="32">
        <f>ROUND(ROUND(L317,2)*ROUND(G317,3),2)</f>
      </c>
      <c s="36" t="s">
        <v>53</v>
      </c>
      <c>
        <f>(M317*21)/100</f>
      </c>
      <c t="s">
        <v>27</v>
      </c>
    </row>
    <row r="318" spans="1:5" ht="12.75">
      <c r="A318" s="35" t="s">
        <v>54</v>
      </c>
      <c r="E318" s="39" t="s">
        <v>5</v>
      </c>
    </row>
    <row r="319" spans="1:5" ht="25.5">
      <c r="A319" s="35" t="s">
        <v>55</v>
      </c>
      <c r="E319" s="40" t="s">
        <v>2877</v>
      </c>
    </row>
    <row r="320" spans="1:5" ht="12.75">
      <c r="A320" t="s">
        <v>56</v>
      </c>
      <c r="E320" s="39" t="s">
        <v>5</v>
      </c>
    </row>
    <row r="321" spans="1:16" ht="12.75">
      <c r="A321" t="s">
        <v>49</v>
      </c>
      <c s="34" t="s">
        <v>354</v>
      </c>
      <c s="34" t="s">
        <v>2898</v>
      </c>
      <c s="35" t="s">
        <v>5</v>
      </c>
      <c s="6" t="s">
        <v>2899</v>
      </c>
      <c s="36" t="s">
        <v>81</v>
      </c>
      <c s="37">
        <v>16</v>
      </c>
      <c s="36">
        <v>0</v>
      </c>
      <c s="36">
        <f>ROUND(G321*H321,6)</f>
      </c>
      <c r="L321" s="38">
        <v>0</v>
      </c>
      <c s="32">
        <f>ROUND(ROUND(L321,2)*ROUND(G321,3),2)</f>
      </c>
      <c s="36" t="s">
        <v>53</v>
      </c>
      <c>
        <f>(M321*21)/100</f>
      </c>
      <c t="s">
        <v>27</v>
      </c>
    </row>
    <row r="322" spans="1:5" ht="12.75">
      <c r="A322" s="35" t="s">
        <v>54</v>
      </c>
      <c r="E322" s="39" t="s">
        <v>5</v>
      </c>
    </row>
    <row r="323" spans="1:5" ht="25.5">
      <c r="A323" s="35" t="s">
        <v>55</v>
      </c>
      <c r="E323" s="40" t="s">
        <v>2880</v>
      </c>
    </row>
    <row r="324" spans="1:5" ht="12.75">
      <c r="A324" t="s">
        <v>56</v>
      </c>
      <c r="E324" s="39" t="s">
        <v>5</v>
      </c>
    </row>
    <row r="325" spans="1:16" ht="12.75">
      <c r="A325" t="s">
        <v>49</v>
      </c>
      <c s="34" t="s">
        <v>358</v>
      </c>
      <c s="34" t="s">
        <v>2900</v>
      </c>
      <c s="35" t="s">
        <v>5</v>
      </c>
      <c s="6" t="s">
        <v>2901</v>
      </c>
      <c s="36" t="s">
        <v>81</v>
      </c>
      <c s="37">
        <v>1070</v>
      </c>
      <c s="36">
        <v>0</v>
      </c>
      <c s="36">
        <f>ROUND(G325*H325,6)</f>
      </c>
      <c r="L325" s="38">
        <v>0</v>
      </c>
      <c s="32">
        <f>ROUND(ROUND(L325,2)*ROUND(G325,3),2)</f>
      </c>
      <c s="36" t="s">
        <v>53</v>
      </c>
      <c>
        <f>(M325*21)/100</f>
      </c>
      <c t="s">
        <v>27</v>
      </c>
    </row>
    <row r="326" spans="1:5" ht="12.75">
      <c r="A326" s="35" t="s">
        <v>54</v>
      </c>
      <c r="E326" s="39" t="s">
        <v>5</v>
      </c>
    </row>
    <row r="327" spans="1:5" ht="25.5">
      <c r="A327" s="35" t="s">
        <v>55</v>
      </c>
      <c r="E327" s="40" t="s">
        <v>2902</v>
      </c>
    </row>
    <row r="328" spans="1:5" ht="12.75">
      <c r="A328" t="s">
        <v>56</v>
      </c>
      <c r="E328" s="39" t="s">
        <v>5</v>
      </c>
    </row>
    <row r="329" spans="1:16" ht="12.75">
      <c r="A329" t="s">
        <v>49</v>
      </c>
      <c s="34" t="s">
        <v>612</v>
      </c>
      <c s="34" t="s">
        <v>2903</v>
      </c>
      <c s="35" t="s">
        <v>5</v>
      </c>
      <c s="6" t="s">
        <v>2904</v>
      </c>
      <c s="36" t="s">
        <v>81</v>
      </c>
      <c s="37">
        <v>48</v>
      </c>
      <c s="36">
        <v>0</v>
      </c>
      <c s="36">
        <f>ROUND(G329*H329,6)</f>
      </c>
      <c r="L329" s="38">
        <v>0</v>
      </c>
      <c s="32">
        <f>ROUND(ROUND(L329,2)*ROUND(G329,3),2)</f>
      </c>
      <c s="36" t="s">
        <v>53</v>
      </c>
      <c>
        <f>(M329*21)/100</f>
      </c>
      <c t="s">
        <v>27</v>
      </c>
    </row>
    <row r="330" spans="1:5" ht="12.75">
      <c r="A330" s="35" t="s">
        <v>54</v>
      </c>
      <c r="E330" s="39" t="s">
        <v>5</v>
      </c>
    </row>
    <row r="331" spans="1:5" ht="25.5">
      <c r="A331" s="35" t="s">
        <v>55</v>
      </c>
      <c r="E331" s="40" t="s">
        <v>2905</v>
      </c>
    </row>
    <row r="332" spans="1:5" ht="12.75">
      <c r="A332" t="s">
        <v>56</v>
      </c>
      <c r="E332" s="39" t="s">
        <v>5</v>
      </c>
    </row>
    <row r="333" spans="1:16" ht="12.75">
      <c r="A333" t="s">
        <v>49</v>
      </c>
      <c s="34" t="s">
        <v>615</v>
      </c>
      <c s="34" t="s">
        <v>2906</v>
      </c>
      <c s="35" t="s">
        <v>5</v>
      </c>
      <c s="6" t="s">
        <v>2907</v>
      </c>
      <c s="36" t="s">
        <v>81</v>
      </c>
      <c s="37">
        <v>24</v>
      </c>
      <c s="36">
        <v>0</v>
      </c>
      <c s="36">
        <f>ROUND(G333*H333,6)</f>
      </c>
      <c r="L333" s="38">
        <v>0</v>
      </c>
      <c s="32">
        <f>ROUND(ROUND(L333,2)*ROUND(G333,3),2)</f>
      </c>
      <c s="36" t="s">
        <v>53</v>
      </c>
      <c>
        <f>(M333*21)/100</f>
      </c>
      <c t="s">
        <v>27</v>
      </c>
    </row>
    <row r="334" spans="1:5" ht="12.75">
      <c r="A334" s="35" t="s">
        <v>54</v>
      </c>
      <c r="E334" s="39" t="s">
        <v>5</v>
      </c>
    </row>
    <row r="335" spans="1:5" ht="25.5">
      <c r="A335" s="35" t="s">
        <v>55</v>
      </c>
      <c r="E335" s="40" t="s">
        <v>2883</v>
      </c>
    </row>
    <row r="336" spans="1:5" ht="12.75">
      <c r="A336" t="s">
        <v>56</v>
      </c>
      <c r="E336" s="39" t="s">
        <v>5</v>
      </c>
    </row>
    <row r="337" spans="1:16" ht="12.75">
      <c r="A337" t="s">
        <v>49</v>
      </c>
      <c s="34" t="s">
        <v>618</v>
      </c>
      <c s="34" t="s">
        <v>2908</v>
      </c>
      <c s="35" t="s">
        <v>5</v>
      </c>
      <c s="6" t="s">
        <v>2909</v>
      </c>
      <c s="36" t="s">
        <v>67</v>
      </c>
      <c s="37">
        <v>7500</v>
      </c>
      <c s="36">
        <v>0</v>
      </c>
      <c s="36">
        <f>ROUND(G337*H337,6)</f>
      </c>
      <c r="L337" s="38">
        <v>0</v>
      </c>
      <c s="32">
        <f>ROUND(ROUND(L337,2)*ROUND(G337,3),2)</f>
      </c>
      <c s="36" t="s">
        <v>53</v>
      </c>
      <c>
        <f>(M337*21)/100</f>
      </c>
      <c t="s">
        <v>27</v>
      </c>
    </row>
    <row r="338" spans="1:5" ht="12.75">
      <c r="A338" s="35" t="s">
        <v>54</v>
      </c>
      <c r="E338" s="39" t="s">
        <v>5</v>
      </c>
    </row>
    <row r="339" spans="1:5" ht="25.5">
      <c r="A339" s="35" t="s">
        <v>55</v>
      </c>
      <c r="E339" s="40" t="s">
        <v>2910</v>
      </c>
    </row>
    <row r="340" spans="1:5" ht="12.75">
      <c r="A340" t="s">
        <v>56</v>
      </c>
      <c r="E340" s="39" t="s">
        <v>5</v>
      </c>
    </row>
    <row r="341" spans="1:16" ht="12.75">
      <c r="A341" t="s">
        <v>49</v>
      </c>
      <c s="34" t="s">
        <v>621</v>
      </c>
      <c s="34" t="s">
        <v>2911</v>
      </c>
      <c s="35" t="s">
        <v>5</v>
      </c>
      <c s="6" t="s">
        <v>2912</v>
      </c>
      <c s="36" t="s">
        <v>67</v>
      </c>
      <c s="37">
        <v>7500</v>
      </c>
      <c s="36">
        <v>0</v>
      </c>
      <c s="36">
        <f>ROUND(G341*H341,6)</f>
      </c>
      <c r="L341" s="38">
        <v>0</v>
      </c>
      <c s="32">
        <f>ROUND(ROUND(L341,2)*ROUND(G341,3),2)</f>
      </c>
      <c s="36" t="s">
        <v>53</v>
      </c>
      <c>
        <f>(M341*21)/100</f>
      </c>
      <c t="s">
        <v>27</v>
      </c>
    </row>
    <row r="342" spans="1:5" ht="12.75">
      <c r="A342" s="35" t="s">
        <v>54</v>
      </c>
      <c r="E342" s="39" t="s">
        <v>5</v>
      </c>
    </row>
    <row r="343" spans="1:5" ht="25.5">
      <c r="A343" s="35" t="s">
        <v>55</v>
      </c>
      <c r="E343" s="40" t="s">
        <v>2910</v>
      </c>
    </row>
    <row r="344" spans="1:5" ht="12.75">
      <c r="A344" t="s">
        <v>56</v>
      </c>
      <c r="E344" s="39" t="s">
        <v>5</v>
      </c>
    </row>
    <row r="345" spans="1:16" ht="12.75">
      <c r="A345" t="s">
        <v>49</v>
      </c>
      <c s="34" t="s">
        <v>625</v>
      </c>
      <c s="34" t="s">
        <v>2913</v>
      </c>
      <c s="35" t="s">
        <v>5</v>
      </c>
      <c s="6" t="s">
        <v>2914</v>
      </c>
      <c s="36" t="s">
        <v>67</v>
      </c>
      <c s="37">
        <v>14000</v>
      </c>
      <c s="36">
        <v>0</v>
      </c>
      <c s="36">
        <f>ROUND(G345*H345,6)</f>
      </c>
      <c r="L345" s="38">
        <v>0</v>
      </c>
      <c s="32">
        <f>ROUND(ROUND(L345,2)*ROUND(G345,3),2)</f>
      </c>
      <c s="36" t="s">
        <v>53</v>
      </c>
      <c>
        <f>(M345*21)/100</f>
      </c>
      <c t="s">
        <v>27</v>
      </c>
    </row>
    <row r="346" spans="1:5" ht="12.75">
      <c r="A346" s="35" t="s">
        <v>54</v>
      </c>
      <c r="E346" s="39" t="s">
        <v>5</v>
      </c>
    </row>
    <row r="347" spans="1:5" ht="25.5">
      <c r="A347" s="35" t="s">
        <v>55</v>
      </c>
      <c r="E347" s="40" t="s">
        <v>2915</v>
      </c>
    </row>
    <row r="348" spans="1:5" ht="12.75">
      <c r="A348" t="s">
        <v>56</v>
      </c>
      <c r="E348" s="39" t="s">
        <v>5</v>
      </c>
    </row>
    <row r="349" spans="1:16" ht="12.75">
      <c r="A349" t="s">
        <v>49</v>
      </c>
      <c s="34" t="s">
        <v>629</v>
      </c>
      <c s="34" t="s">
        <v>2916</v>
      </c>
      <c s="35" t="s">
        <v>5</v>
      </c>
      <c s="6" t="s">
        <v>2917</v>
      </c>
      <c s="36" t="s">
        <v>1078</v>
      </c>
      <c s="37">
        <v>3000</v>
      </c>
      <c s="36">
        <v>0</v>
      </c>
      <c s="36">
        <f>ROUND(G349*H349,6)</f>
      </c>
      <c r="L349" s="38">
        <v>0</v>
      </c>
      <c s="32">
        <f>ROUND(ROUND(L349,2)*ROUND(G349,3),2)</f>
      </c>
      <c s="36" t="s">
        <v>53</v>
      </c>
      <c>
        <f>(M349*21)/100</f>
      </c>
      <c t="s">
        <v>27</v>
      </c>
    </row>
    <row r="350" spans="1:5" ht="12.75">
      <c r="A350" s="35" t="s">
        <v>54</v>
      </c>
      <c r="E350" s="39" t="s">
        <v>5</v>
      </c>
    </row>
    <row r="351" spans="1:5" ht="25.5">
      <c r="A351" s="35" t="s">
        <v>55</v>
      </c>
      <c r="E351" s="40" t="s">
        <v>2918</v>
      </c>
    </row>
    <row r="352" spans="1:5" ht="12.75">
      <c r="A352" t="s">
        <v>56</v>
      </c>
      <c r="E352" s="39" t="s">
        <v>5</v>
      </c>
    </row>
    <row r="353" spans="1:16" ht="12.75">
      <c r="A353" t="s">
        <v>49</v>
      </c>
      <c s="34" t="s">
        <v>633</v>
      </c>
      <c s="34" t="s">
        <v>2919</v>
      </c>
      <c s="35" t="s">
        <v>5</v>
      </c>
      <c s="6" t="s">
        <v>2920</v>
      </c>
      <c s="36" t="s">
        <v>346</v>
      </c>
      <c s="37">
        <v>690</v>
      </c>
      <c s="36">
        <v>0</v>
      </c>
      <c s="36">
        <f>ROUND(G353*H353,6)</f>
      </c>
      <c r="L353" s="38">
        <v>0</v>
      </c>
      <c s="32">
        <f>ROUND(ROUND(L353,2)*ROUND(G353,3),2)</f>
      </c>
      <c s="36" t="s">
        <v>53</v>
      </c>
      <c>
        <f>(M353*21)/100</f>
      </c>
      <c t="s">
        <v>27</v>
      </c>
    </row>
    <row r="354" spans="1:5" ht="12.75">
      <c r="A354" s="35" t="s">
        <v>54</v>
      </c>
      <c r="E354" s="39" t="s">
        <v>5</v>
      </c>
    </row>
    <row r="355" spans="1:5" ht="25.5">
      <c r="A355" s="35" t="s">
        <v>55</v>
      </c>
      <c r="E355" s="40" t="s">
        <v>2921</v>
      </c>
    </row>
    <row r="356" spans="1:5" ht="12.75">
      <c r="A356" t="s">
        <v>56</v>
      </c>
      <c r="E356" s="39" t="s">
        <v>5</v>
      </c>
    </row>
    <row r="357" spans="1:13" ht="12.75">
      <c r="A357" t="s">
        <v>46</v>
      </c>
      <c r="C357" s="31" t="s">
        <v>2922</v>
      </c>
      <c r="E357" s="33" t="s">
        <v>2923</v>
      </c>
      <c r="J357" s="32">
        <f>0</f>
      </c>
      <c s="32">
        <f>0</f>
      </c>
      <c s="32">
        <f>0+L358+L362+L366+L370</f>
      </c>
      <c s="32">
        <f>0+M358+M362+M366+M370</f>
      </c>
    </row>
    <row r="358" spans="1:16" ht="38.25">
      <c r="A358" t="s">
        <v>49</v>
      </c>
      <c s="34" t="s">
        <v>637</v>
      </c>
      <c s="34" t="s">
        <v>911</v>
      </c>
      <c s="35" t="s">
        <v>912</v>
      </c>
      <c s="6" t="s">
        <v>2924</v>
      </c>
      <c s="36" t="s">
        <v>346</v>
      </c>
      <c s="37">
        <v>1890</v>
      </c>
      <c s="36">
        <v>0</v>
      </c>
      <c s="36">
        <f>ROUND(G358*H358,6)</f>
      </c>
      <c r="L358" s="38">
        <v>0</v>
      </c>
      <c s="32">
        <f>ROUND(ROUND(L358,2)*ROUND(G358,3),2)</f>
      </c>
      <c s="36" t="s">
        <v>347</v>
      </c>
      <c>
        <f>(M358*21)/100</f>
      </c>
      <c t="s">
        <v>27</v>
      </c>
    </row>
    <row r="359" spans="1:5" ht="25.5">
      <c r="A359" s="35" t="s">
        <v>54</v>
      </c>
      <c r="E359" s="39" t="s">
        <v>348</v>
      </c>
    </row>
    <row r="360" spans="1:5" ht="25.5">
      <c r="A360" s="35" t="s">
        <v>55</v>
      </c>
      <c r="E360" s="40" t="s">
        <v>2925</v>
      </c>
    </row>
    <row r="361" spans="1:5" ht="140.25">
      <c r="A361" t="s">
        <v>56</v>
      </c>
      <c r="E361" s="39" t="s">
        <v>349</v>
      </c>
    </row>
    <row r="362" spans="1:16" ht="38.25">
      <c r="A362" t="s">
        <v>49</v>
      </c>
      <c s="34" t="s">
        <v>642</v>
      </c>
      <c s="34" t="s">
        <v>351</v>
      </c>
      <c s="35" t="s">
        <v>352</v>
      </c>
      <c s="6" t="s">
        <v>2926</v>
      </c>
      <c s="36" t="s">
        <v>346</v>
      </c>
      <c s="37">
        <v>630</v>
      </c>
      <c s="36">
        <v>0</v>
      </c>
      <c s="36">
        <f>ROUND(G362*H362,6)</f>
      </c>
      <c r="L362" s="38">
        <v>0</v>
      </c>
      <c s="32">
        <f>ROUND(ROUND(L362,2)*ROUND(G362,3),2)</f>
      </c>
      <c s="36" t="s">
        <v>347</v>
      </c>
      <c>
        <f>(M362*21)/100</f>
      </c>
      <c t="s">
        <v>27</v>
      </c>
    </row>
    <row r="363" spans="1:5" ht="25.5">
      <c r="A363" s="35" t="s">
        <v>54</v>
      </c>
      <c r="E363" s="39" t="s">
        <v>348</v>
      </c>
    </row>
    <row r="364" spans="1:5" ht="25.5">
      <c r="A364" s="35" t="s">
        <v>55</v>
      </c>
      <c r="E364" s="40" t="s">
        <v>2927</v>
      </c>
    </row>
    <row r="365" spans="1:5" ht="140.25">
      <c r="A365" t="s">
        <v>56</v>
      </c>
      <c r="E365" s="39" t="s">
        <v>349</v>
      </c>
    </row>
    <row r="366" spans="1:16" ht="25.5">
      <c r="A366" t="s">
        <v>49</v>
      </c>
      <c s="34" t="s">
        <v>648</v>
      </c>
      <c s="34" t="s">
        <v>2928</v>
      </c>
      <c s="35" t="s">
        <v>2929</v>
      </c>
      <c s="6" t="s">
        <v>2930</v>
      </c>
      <c s="36" t="s">
        <v>346</v>
      </c>
      <c s="37">
        <v>134</v>
      </c>
      <c s="36">
        <v>0</v>
      </c>
      <c s="36">
        <f>ROUND(G366*H366,6)</f>
      </c>
      <c r="L366" s="38">
        <v>0</v>
      </c>
      <c s="32">
        <f>ROUND(ROUND(L366,2)*ROUND(G366,3),2)</f>
      </c>
      <c s="36" t="s">
        <v>347</v>
      </c>
      <c>
        <f>(M366*21)/100</f>
      </c>
      <c t="s">
        <v>27</v>
      </c>
    </row>
    <row r="367" spans="1:5" ht="25.5">
      <c r="A367" s="35" t="s">
        <v>54</v>
      </c>
      <c r="E367" s="39" t="s">
        <v>348</v>
      </c>
    </row>
    <row r="368" spans="1:5" ht="25.5">
      <c r="A368" s="35" t="s">
        <v>55</v>
      </c>
      <c r="E368" s="40" t="s">
        <v>2931</v>
      </c>
    </row>
    <row r="369" spans="1:5" ht="140.25">
      <c r="A369" t="s">
        <v>56</v>
      </c>
      <c r="E369" s="39" t="s">
        <v>349</v>
      </c>
    </row>
    <row r="370" spans="1:16" ht="25.5">
      <c r="A370" t="s">
        <v>49</v>
      </c>
      <c s="34" t="s">
        <v>653</v>
      </c>
      <c s="34" t="s">
        <v>2932</v>
      </c>
      <c s="35" t="s">
        <v>2933</v>
      </c>
      <c s="6" t="s">
        <v>2934</v>
      </c>
      <c s="36" t="s">
        <v>346</v>
      </c>
      <c s="37">
        <v>4.224</v>
      </c>
      <c s="36">
        <v>0</v>
      </c>
      <c s="36">
        <f>ROUND(G370*H370,6)</f>
      </c>
      <c r="L370" s="38">
        <v>0</v>
      </c>
      <c s="32">
        <f>ROUND(ROUND(L370,2)*ROUND(G370,3),2)</f>
      </c>
      <c s="36" t="s">
        <v>347</v>
      </c>
      <c>
        <f>(M370*21)/100</f>
      </c>
      <c t="s">
        <v>27</v>
      </c>
    </row>
    <row r="371" spans="1:5" ht="25.5">
      <c r="A371" s="35" t="s">
        <v>54</v>
      </c>
      <c r="E371" s="39" t="s">
        <v>348</v>
      </c>
    </row>
    <row r="372" spans="1:5" ht="25.5">
      <c r="A372" s="35" t="s">
        <v>55</v>
      </c>
      <c r="E372" s="40" t="s">
        <v>2935</v>
      </c>
    </row>
    <row r="373" spans="1:5" ht="140.25">
      <c r="A373" t="s">
        <v>56</v>
      </c>
      <c r="E373" s="39" t="s">
        <v>349</v>
      </c>
    </row>
    <row r="374" spans="1:13" ht="12.75">
      <c r="A374" t="s">
        <v>46</v>
      </c>
      <c r="C374" s="31" t="s">
        <v>2936</v>
      </c>
      <c r="E374" s="33" t="s">
        <v>2937</v>
      </c>
      <c r="J374" s="32">
        <f>0</f>
      </c>
      <c s="32">
        <f>0</f>
      </c>
      <c s="32">
        <f>0+L375+L379+L383+L387+L391+L395+L399+L403+L407+L411+L415</f>
      </c>
      <c s="32">
        <f>0+M375+M379+M383+M387+M391+M395+M399+M403+M407+M411+M415</f>
      </c>
    </row>
    <row r="375" spans="1:16" ht="12.75">
      <c r="A375" t="s">
        <v>49</v>
      </c>
      <c s="34" t="s">
        <v>658</v>
      </c>
      <c s="34" t="s">
        <v>2938</v>
      </c>
      <c s="35" t="s">
        <v>5</v>
      </c>
      <c s="6" t="s">
        <v>2939</v>
      </c>
      <c s="36" t="s">
        <v>81</v>
      </c>
      <c s="37">
        <v>1</v>
      </c>
      <c s="36">
        <v>0</v>
      </c>
      <c s="36">
        <f>ROUND(G375*H375,6)</f>
      </c>
      <c r="L375" s="38">
        <v>0</v>
      </c>
      <c s="32">
        <f>ROUND(ROUND(L375,2)*ROUND(G375,3),2)</f>
      </c>
      <c s="36" t="s">
        <v>53</v>
      </c>
      <c>
        <f>(M375*21)/100</f>
      </c>
      <c t="s">
        <v>27</v>
      </c>
    </row>
    <row r="376" spans="1:5" ht="12.75">
      <c r="A376" s="35" t="s">
        <v>54</v>
      </c>
      <c r="E376" s="39" t="s">
        <v>5</v>
      </c>
    </row>
    <row r="377" spans="1:5" ht="25.5">
      <c r="A377" s="35" t="s">
        <v>55</v>
      </c>
      <c r="E377" s="40" t="s">
        <v>2940</v>
      </c>
    </row>
    <row r="378" spans="1:5" ht="12.75">
      <c r="A378" t="s">
        <v>56</v>
      </c>
      <c r="E378" s="39" t="s">
        <v>5</v>
      </c>
    </row>
    <row r="379" spans="1:16" ht="12.75">
      <c r="A379" t="s">
        <v>49</v>
      </c>
      <c s="34" t="s">
        <v>663</v>
      </c>
      <c s="34" t="s">
        <v>2941</v>
      </c>
      <c s="35" t="s">
        <v>5</v>
      </c>
      <c s="6" t="s">
        <v>2942</v>
      </c>
      <c s="36" t="s">
        <v>976</v>
      </c>
      <c s="37">
        <v>7.46</v>
      </c>
      <c s="36">
        <v>0</v>
      </c>
      <c s="36">
        <f>ROUND(G379*H379,6)</f>
      </c>
      <c r="L379" s="38">
        <v>0</v>
      </c>
      <c s="32">
        <f>ROUND(ROUND(L379,2)*ROUND(G379,3),2)</f>
      </c>
      <c s="36" t="s">
        <v>53</v>
      </c>
      <c>
        <f>(M379*21)/100</f>
      </c>
      <c t="s">
        <v>27</v>
      </c>
    </row>
    <row r="380" spans="1:5" ht="12.75">
      <c r="A380" s="35" t="s">
        <v>54</v>
      </c>
      <c r="E380" s="39" t="s">
        <v>5</v>
      </c>
    </row>
    <row r="381" spans="1:5" ht="25.5">
      <c r="A381" s="35" t="s">
        <v>55</v>
      </c>
      <c r="E381" s="40" t="s">
        <v>2943</v>
      </c>
    </row>
    <row r="382" spans="1:5" ht="12.75">
      <c r="A382" t="s">
        <v>56</v>
      </c>
      <c r="E382" s="39" t="s">
        <v>5</v>
      </c>
    </row>
    <row r="383" spans="1:16" ht="12.75">
      <c r="A383" t="s">
        <v>49</v>
      </c>
      <c s="34" t="s">
        <v>667</v>
      </c>
      <c s="34" t="s">
        <v>2944</v>
      </c>
      <c s="35" t="s">
        <v>5</v>
      </c>
      <c s="6" t="s">
        <v>2945</v>
      </c>
      <c s="36" t="s">
        <v>976</v>
      </c>
      <c s="37">
        <v>14.92</v>
      </c>
      <c s="36">
        <v>0</v>
      </c>
      <c s="36">
        <f>ROUND(G383*H383,6)</f>
      </c>
      <c r="L383" s="38">
        <v>0</v>
      </c>
      <c s="32">
        <f>ROUND(ROUND(L383,2)*ROUND(G383,3),2)</f>
      </c>
      <c s="36" t="s">
        <v>53</v>
      </c>
      <c>
        <f>(M383*21)/100</f>
      </c>
      <c t="s">
        <v>27</v>
      </c>
    </row>
    <row r="384" spans="1:5" ht="12.75">
      <c r="A384" s="35" t="s">
        <v>54</v>
      </c>
      <c r="E384" s="39" t="s">
        <v>5</v>
      </c>
    </row>
    <row r="385" spans="1:5" ht="25.5">
      <c r="A385" s="35" t="s">
        <v>55</v>
      </c>
      <c r="E385" s="40" t="s">
        <v>2946</v>
      </c>
    </row>
    <row r="386" spans="1:5" ht="12.75">
      <c r="A386" t="s">
        <v>56</v>
      </c>
      <c r="E386" s="39" t="s">
        <v>5</v>
      </c>
    </row>
    <row r="387" spans="1:16" ht="12.75">
      <c r="A387" t="s">
        <v>49</v>
      </c>
      <c s="34" t="s">
        <v>670</v>
      </c>
      <c s="34" t="s">
        <v>2947</v>
      </c>
      <c s="35" t="s">
        <v>5</v>
      </c>
      <c s="6" t="s">
        <v>2948</v>
      </c>
      <c s="36" t="s">
        <v>81</v>
      </c>
      <c s="37">
        <v>2</v>
      </c>
      <c s="36">
        <v>0</v>
      </c>
      <c s="36">
        <f>ROUND(G387*H387,6)</f>
      </c>
      <c r="L387" s="38">
        <v>0</v>
      </c>
      <c s="32">
        <f>ROUND(ROUND(L387,2)*ROUND(G387,3),2)</f>
      </c>
      <c s="36" t="s">
        <v>53</v>
      </c>
      <c>
        <f>(M387*21)/100</f>
      </c>
      <c t="s">
        <v>27</v>
      </c>
    </row>
    <row r="388" spans="1:5" ht="12.75">
      <c r="A388" s="35" t="s">
        <v>54</v>
      </c>
      <c r="E388" s="39" t="s">
        <v>5</v>
      </c>
    </row>
    <row r="389" spans="1:5" ht="25.5">
      <c r="A389" s="35" t="s">
        <v>55</v>
      </c>
      <c r="E389" s="40" t="s">
        <v>2949</v>
      </c>
    </row>
    <row r="390" spans="1:5" ht="12.75">
      <c r="A390" t="s">
        <v>56</v>
      </c>
      <c r="E390" s="39" t="s">
        <v>5</v>
      </c>
    </row>
    <row r="391" spans="1:16" ht="25.5">
      <c r="A391" t="s">
        <v>49</v>
      </c>
      <c s="34" t="s">
        <v>673</v>
      </c>
      <c s="34" t="s">
        <v>2950</v>
      </c>
      <c s="35" t="s">
        <v>5</v>
      </c>
      <c s="6" t="s">
        <v>2951</v>
      </c>
      <c s="36" t="s">
        <v>81</v>
      </c>
      <c s="37">
        <v>136</v>
      </c>
      <c s="36">
        <v>0</v>
      </c>
      <c s="36">
        <f>ROUND(G391*H391,6)</f>
      </c>
      <c r="L391" s="38">
        <v>0</v>
      </c>
      <c s="32">
        <f>ROUND(ROUND(L391,2)*ROUND(G391,3),2)</f>
      </c>
      <c s="36" t="s">
        <v>53</v>
      </c>
      <c>
        <f>(M391*21)/100</f>
      </c>
      <c t="s">
        <v>27</v>
      </c>
    </row>
    <row r="392" spans="1:5" ht="12.75">
      <c r="A392" s="35" t="s">
        <v>54</v>
      </c>
      <c r="E392" s="39" t="s">
        <v>5</v>
      </c>
    </row>
    <row r="393" spans="1:5" ht="25.5">
      <c r="A393" s="35" t="s">
        <v>55</v>
      </c>
      <c r="E393" s="40" t="s">
        <v>2952</v>
      </c>
    </row>
    <row r="394" spans="1:5" ht="12.75">
      <c r="A394" t="s">
        <v>56</v>
      </c>
      <c r="E394" s="39" t="s">
        <v>5</v>
      </c>
    </row>
    <row r="395" spans="1:16" ht="25.5">
      <c r="A395" t="s">
        <v>49</v>
      </c>
      <c s="34" t="s">
        <v>677</v>
      </c>
      <c s="34" t="s">
        <v>2953</v>
      </c>
      <c s="35" t="s">
        <v>5</v>
      </c>
      <c s="6" t="s">
        <v>2954</v>
      </c>
      <c s="36" t="s">
        <v>2955</v>
      </c>
      <c s="37">
        <v>136</v>
      </c>
      <c s="36">
        <v>0</v>
      </c>
      <c s="36">
        <f>ROUND(G395*H395,6)</f>
      </c>
      <c r="L395" s="38">
        <v>0</v>
      </c>
      <c s="32">
        <f>ROUND(ROUND(L395,2)*ROUND(G395,3),2)</f>
      </c>
      <c s="36" t="s">
        <v>53</v>
      </c>
      <c>
        <f>(M395*21)/100</f>
      </c>
      <c t="s">
        <v>27</v>
      </c>
    </row>
    <row r="396" spans="1:5" ht="12.75">
      <c r="A396" s="35" t="s">
        <v>54</v>
      </c>
      <c r="E396" s="39" t="s">
        <v>5</v>
      </c>
    </row>
    <row r="397" spans="1:5" ht="25.5">
      <c r="A397" s="35" t="s">
        <v>55</v>
      </c>
      <c r="E397" s="40" t="s">
        <v>2952</v>
      </c>
    </row>
    <row r="398" spans="1:5" ht="12.75">
      <c r="A398" t="s">
        <v>56</v>
      </c>
      <c r="E398" s="39" t="s">
        <v>5</v>
      </c>
    </row>
    <row r="399" spans="1:16" ht="12.75">
      <c r="A399" t="s">
        <v>49</v>
      </c>
      <c s="34" t="s">
        <v>680</v>
      </c>
      <c s="34" t="s">
        <v>2956</v>
      </c>
      <c s="35" t="s">
        <v>5</v>
      </c>
      <c s="6" t="s">
        <v>2957</v>
      </c>
      <c s="36" t="s">
        <v>81</v>
      </c>
      <c s="37">
        <v>2</v>
      </c>
      <c s="36">
        <v>0</v>
      </c>
      <c s="36">
        <f>ROUND(G399*H399,6)</f>
      </c>
      <c r="L399" s="38">
        <v>0</v>
      </c>
      <c s="32">
        <f>ROUND(ROUND(L399,2)*ROUND(G399,3),2)</f>
      </c>
      <c s="36" t="s">
        <v>53</v>
      </c>
      <c>
        <f>(M399*21)/100</f>
      </c>
      <c t="s">
        <v>27</v>
      </c>
    </row>
    <row r="400" spans="1:5" ht="12.75">
      <c r="A400" s="35" t="s">
        <v>54</v>
      </c>
      <c r="E400" s="39" t="s">
        <v>5</v>
      </c>
    </row>
    <row r="401" spans="1:5" ht="25.5">
      <c r="A401" s="35" t="s">
        <v>55</v>
      </c>
      <c r="E401" s="40" t="s">
        <v>2949</v>
      </c>
    </row>
    <row r="402" spans="1:5" ht="12.75">
      <c r="A402" t="s">
        <v>56</v>
      </c>
      <c r="E402" s="39" t="s">
        <v>5</v>
      </c>
    </row>
    <row r="403" spans="1:16" ht="12.75">
      <c r="A403" t="s">
        <v>49</v>
      </c>
      <c s="34" t="s">
        <v>684</v>
      </c>
      <c s="34" t="s">
        <v>732</v>
      </c>
      <c s="35" t="s">
        <v>5</v>
      </c>
      <c s="6" t="s">
        <v>733</v>
      </c>
      <c s="36" t="s">
        <v>81</v>
      </c>
      <c s="37">
        <v>2</v>
      </c>
      <c s="36">
        <v>0</v>
      </c>
      <c s="36">
        <f>ROUND(G403*H403,6)</f>
      </c>
      <c r="L403" s="38">
        <v>0</v>
      </c>
      <c s="32">
        <f>ROUND(ROUND(L403,2)*ROUND(G403,3),2)</f>
      </c>
      <c s="36" t="s">
        <v>53</v>
      </c>
      <c>
        <f>(M403*21)/100</f>
      </c>
      <c t="s">
        <v>27</v>
      </c>
    </row>
    <row r="404" spans="1:5" ht="12.75">
      <c r="A404" s="35" t="s">
        <v>54</v>
      </c>
      <c r="E404" s="39" t="s">
        <v>5</v>
      </c>
    </row>
    <row r="405" spans="1:5" ht="25.5">
      <c r="A405" s="35" t="s">
        <v>55</v>
      </c>
      <c r="E405" s="40" t="s">
        <v>2949</v>
      </c>
    </row>
    <row r="406" spans="1:5" ht="12.75">
      <c r="A406" t="s">
        <v>56</v>
      </c>
      <c r="E406" s="39" t="s">
        <v>5</v>
      </c>
    </row>
    <row r="407" spans="1:16" ht="12.75">
      <c r="A407" t="s">
        <v>49</v>
      </c>
      <c s="34" t="s">
        <v>688</v>
      </c>
      <c s="34" t="s">
        <v>2958</v>
      </c>
      <c s="35" t="s">
        <v>5</v>
      </c>
      <c s="6" t="s">
        <v>340</v>
      </c>
      <c s="36" t="s">
        <v>81</v>
      </c>
      <c s="37">
        <v>2</v>
      </c>
      <c s="36">
        <v>0</v>
      </c>
      <c s="36">
        <f>ROUND(G407*H407,6)</f>
      </c>
      <c r="L407" s="38">
        <v>0</v>
      </c>
      <c s="32">
        <f>ROUND(ROUND(L407,2)*ROUND(G407,3),2)</f>
      </c>
      <c s="36" t="s">
        <v>53</v>
      </c>
      <c>
        <f>(M407*21)/100</f>
      </c>
      <c t="s">
        <v>27</v>
      </c>
    </row>
    <row r="408" spans="1:5" ht="12.75">
      <c r="A408" s="35" t="s">
        <v>54</v>
      </c>
      <c r="E408" s="39" t="s">
        <v>5</v>
      </c>
    </row>
    <row r="409" spans="1:5" ht="25.5">
      <c r="A409" s="35" t="s">
        <v>55</v>
      </c>
      <c r="E409" s="40" t="s">
        <v>2949</v>
      </c>
    </row>
    <row r="410" spans="1:5" ht="12.75">
      <c r="A410" t="s">
        <v>56</v>
      </c>
      <c r="E410" s="39" t="s">
        <v>5</v>
      </c>
    </row>
    <row r="411" spans="1:16" ht="12.75">
      <c r="A411" t="s">
        <v>49</v>
      </c>
      <c s="34" t="s">
        <v>692</v>
      </c>
      <c s="34" t="s">
        <v>2959</v>
      </c>
      <c s="35" t="s">
        <v>5</v>
      </c>
      <c s="6" t="s">
        <v>2960</v>
      </c>
      <c s="36" t="s">
        <v>312</v>
      </c>
      <c s="37">
        <v>200</v>
      </c>
      <c s="36">
        <v>0</v>
      </c>
      <c s="36">
        <f>ROUND(G411*H411,6)</f>
      </c>
      <c r="L411" s="38">
        <v>0</v>
      </c>
      <c s="32">
        <f>ROUND(ROUND(L411,2)*ROUND(G411,3),2)</f>
      </c>
      <c s="36" t="s">
        <v>53</v>
      </c>
      <c>
        <f>(M411*21)/100</f>
      </c>
      <c t="s">
        <v>27</v>
      </c>
    </row>
    <row r="412" spans="1:5" ht="12.75">
      <c r="A412" s="35" t="s">
        <v>54</v>
      </c>
      <c r="E412" s="39" t="s">
        <v>5</v>
      </c>
    </row>
    <row r="413" spans="1:5" ht="25.5">
      <c r="A413" s="35" t="s">
        <v>55</v>
      </c>
      <c r="E413" s="40" t="s">
        <v>2961</v>
      </c>
    </row>
    <row r="414" spans="1:5" ht="12.75">
      <c r="A414" t="s">
        <v>56</v>
      </c>
      <c r="E414" s="39" t="s">
        <v>5</v>
      </c>
    </row>
    <row r="415" spans="1:16" ht="12.75">
      <c r="A415" t="s">
        <v>49</v>
      </c>
      <c s="34" t="s">
        <v>695</v>
      </c>
      <c s="34" t="s">
        <v>2962</v>
      </c>
      <c s="35" t="s">
        <v>5</v>
      </c>
      <c s="6" t="s">
        <v>2963</v>
      </c>
      <c s="36" t="s">
        <v>312</v>
      </c>
      <c s="37">
        <v>306</v>
      </c>
      <c s="36">
        <v>0</v>
      </c>
      <c s="36">
        <f>ROUND(G415*H415,6)</f>
      </c>
      <c r="L415" s="38">
        <v>0</v>
      </c>
      <c s="32">
        <f>ROUND(ROUND(L415,2)*ROUND(G415,3),2)</f>
      </c>
      <c s="36" t="s">
        <v>53</v>
      </c>
      <c>
        <f>(M415*21)/100</f>
      </c>
      <c t="s">
        <v>27</v>
      </c>
    </row>
    <row r="416" spans="1:5" ht="12.75">
      <c r="A416" s="35" t="s">
        <v>54</v>
      </c>
      <c r="E416" s="39" t="s">
        <v>5</v>
      </c>
    </row>
    <row r="417" spans="1:5" ht="25.5">
      <c r="A417" s="35" t="s">
        <v>55</v>
      </c>
      <c r="E417" s="40" t="s">
        <v>2964</v>
      </c>
    </row>
    <row r="418" spans="1:5" ht="12.75">
      <c r="A418" t="s">
        <v>56</v>
      </c>
      <c r="E4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2965</v>
      </c>
      <c s="41">
        <f>Rekapitulace!C64</f>
      </c>
      <c s="20" t="s">
        <v>0</v>
      </c>
      <c t="s">
        <v>23</v>
      </c>
      <c t="s">
        <v>27</v>
      </c>
    </row>
    <row r="4" spans="1:16" ht="32" customHeight="1">
      <c r="A4" s="24" t="s">
        <v>20</v>
      </c>
      <c s="25" t="s">
        <v>28</v>
      </c>
      <c s="27" t="s">
        <v>2965</v>
      </c>
      <c r="E4" s="26" t="s">
        <v>2966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COUNTIFS(L8:L157,"=0",A8:A157,"P")+COUNTIFS(L8:L157,"",A8:A157,"P")+SUM(Q8:Q157)</f>
      </c>
    </row>
    <row r="8" spans="1:13" ht="12.75">
      <c r="A8" t="s">
        <v>44</v>
      </c>
      <c r="C8" s="28" t="s">
        <v>2969</v>
      </c>
      <c r="E8" s="30" t="s">
        <v>2968</v>
      </c>
      <c r="J8" s="29">
        <f>0+J9+J54+J127+J152</f>
      </c>
      <c s="29">
        <f>0+K9+K54+K127+K152</f>
      </c>
      <c s="29">
        <f>0+L9+L54+L127+L152</f>
      </c>
      <c s="29">
        <f>0+M9+M54+M127+M152</f>
      </c>
    </row>
    <row r="9" spans="1:13" ht="12.75">
      <c r="A9" t="s">
        <v>46</v>
      </c>
      <c r="C9" s="31" t="s">
        <v>4</v>
      </c>
      <c r="E9" s="33" t="s">
        <v>2369</v>
      </c>
      <c r="J9" s="32">
        <f>0</f>
      </c>
      <c s="32">
        <f>0</f>
      </c>
      <c s="32">
        <f>0+L10+L14+L18+L22+L26+L30+L34+L38+L42+L46+L50</f>
      </c>
      <c s="32">
        <f>0+M10+M14+M18+M22+M26+M30+M34+M38+M42+M46+M50</f>
      </c>
    </row>
    <row r="10" spans="1:16" ht="12.75">
      <c r="A10" t="s">
        <v>49</v>
      </c>
      <c s="34" t="s">
        <v>4</v>
      </c>
      <c s="34" t="s">
        <v>401</v>
      </c>
      <c s="35" t="s">
        <v>5</v>
      </c>
      <c s="6" t="s">
        <v>402</v>
      </c>
      <c s="36" t="s">
        <v>60</v>
      </c>
      <c s="37">
        <v>22</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18.75">
      <c r="A13" t="s">
        <v>56</v>
      </c>
      <c r="E13" s="39" t="s">
        <v>61</v>
      </c>
    </row>
    <row r="14" spans="1:16" ht="12.75">
      <c r="A14" t="s">
        <v>49</v>
      </c>
      <c s="34" t="s">
        <v>27</v>
      </c>
      <c s="34" t="s">
        <v>407</v>
      </c>
      <c s="35" t="s">
        <v>5</v>
      </c>
      <c s="6" t="s">
        <v>408</v>
      </c>
      <c s="36" t="s">
        <v>60</v>
      </c>
      <c s="37">
        <v>102</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318.75">
      <c r="A17" t="s">
        <v>56</v>
      </c>
      <c r="E17" s="39" t="s">
        <v>61</v>
      </c>
    </row>
    <row r="18" spans="1:16" ht="12.75">
      <c r="A18" t="s">
        <v>49</v>
      </c>
      <c s="34" t="s">
        <v>26</v>
      </c>
      <c s="34" t="s">
        <v>65</v>
      </c>
      <c s="35" t="s">
        <v>5</v>
      </c>
      <c s="6" t="s">
        <v>66</v>
      </c>
      <c s="36" t="s">
        <v>67</v>
      </c>
      <c s="37">
        <v>60</v>
      </c>
      <c s="36">
        <v>0</v>
      </c>
      <c s="36">
        <f>ROUND(G18*H18,6)</f>
      </c>
      <c r="L18" s="38">
        <v>0</v>
      </c>
      <c s="32">
        <f>ROUND(ROUND(L18,2)*ROUND(G18,3),2)</f>
      </c>
      <c s="36" t="s">
        <v>53</v>
      </c>
      <c>
        <f>(M18*21)/100</f>
      </c>
      <c t="s">
        <v>27</v>
      </c>
    </row>
    <row r="19" spans="1:5" ht="12.75">
      <c r="A19" s="35" t="s">
        <v>54</v>
      </c>
      <c r="E19" s="39" t="s">
        <v>121</v>
      </c>
    </row>
    <row r="20" spans="1:5" ht="12.75">
      <c r="A20" s="35" t="s">
        <v>55</v>
      </c>
      <c r="E20" s="40" t="s">
        <v>5</v>
      </c>
    </row>
    <row r="21" spans="1:5" ht="25.5">
      <c r="A21" t="s">
        <v>56</v>
      </c>
      <c r="E21" s="39" t="s">
        <v>68</v>
      </c>
    </row>
    <row r="22" spans="1:16" ht="12.75">
      <c r="A22" t="s">
        <v>49</v>
      </c>
      <c s="34" t="s">
        <v>64</v>
      </c>
      <c s="34" t="s">
        <v>70</v>
      </c>
      <c s="35" t="s">
        <v>5</v>
      </c>
      <c s="6" t="s">
        <v>71</v>
      </c>
      <c s="36" t="s">
        <v>60</v>
      </c>
      <c s="37">
        <v>113</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229.5">
      <c r="A25" t="s">
        <v>56</v>
      </c>
      <c r="E25" s="39" t="s">
        <v>72</v>
      </c>
    </row>
    <row r="26" spans="1:16" ht="12.75">
      <c r="A26" t="s">
        <v>49</v>
      </c>
      <c s="34" t="s">
        <v>69</v>
      </c>
      <c s="34" t="s">
        <v>2370</v>
      </c>
      <c s="35" t="s">
        <v>5</v>
      </c>
      <c s="6" t="s">
        <v>2371</v>
      </c>
      <c s="36" t="s">
        <v>76</v>
      </c>
      <c s="37">
        <v>181</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56</v>
      </c>
      <c r="E29" s="39" t="s">
        <v>2372</v>
      </c>
    </row>
    <row r="30" spans="1:16" ht="12.75">
      <c r="A30" t="s">
        <v>49</v>
      </c>
      <c s="34" t="s">
        <v>73</v>
      </c>
      <c s="34" t="s">
        <v>2373</v>
      </c>
      <c s="35" t="s">
        <v>5</v>
      </c>
      <c s="6" t="s">
        <v>2374</v>
      </c>
      <c s="36" t="s">
        <v>60</v>
      </c>
      <c s="37">
        <v>11</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409.5">
      <c r="A33" t="s">
        <v>56</v>
      </c>
      <c r="E33" s="39" t="s">
        <v>2375</v>
      </c>
    </row>
    <row r="34" spans="1:16" ht="12.75">
      <c r="A34" t="s">
        <v>49</v>
      </c>
      <c s="34" t="s">
        <v>78</v>
      </c>
      <c s="34" t="s">
        <v>88</v>
      </c>
      <c s="35" t="s">
        <v>5</v>
      </c>
      <c s="6" t="s">
        <v>89</v>
      </c>
      <c s="36" t="s">
        <v>67</v>
      </c>
      <c s="37">
        <v>362</v>
      </c>
      <c s="36">
        <v>0</v>
      </c>
      <c s="36">
        <f>ROUND(G34*H34,6)</f>
      </c>
      <c r="L34" s="38">
        <v>0</v>
      </c>
      <c s="32">
        <f>ROUND(ROUND(L34,2)*ROUND(G34,3),2)</f>
      </c>
      <c s="36" t="s">
        <v>53</v>
      </c>
      <c>
        <f>(M34*21)/100</f>
      </c>
      <c t="s">
        <v>27</v>
      </c>
    </row>
    <row r="35" spans="1:5" ht="12.75">
      <c r="A35" s="35" t="s">
        <v>54</v>
      </c>
      <c r="E35" s="39" t="s">
        <v>5</v>
      </c>
    </row>
    <row r="36" spans="1:5" ht="25.5">
      <c r="A36" s="35" t="s">
        <v>55</v>
      </c>
      <c r="E36" s="40" t="s">
        <v>2970</v>
      </c>
    </row>
    <row r="37" spans="1:5" ht="114.75">
      <c r="A37" t="s">
        <v>56</v>
      </c>
      <c r="E37" s="39" t="s">
        <v>90</v>
      </c>
    </row>
    <row r="38" spans="1:16" ht="12.75">
      <c r="A38" t="s">
        <v>49</v>
      </c>
      <c s="34" t="s">
        <v>83</v>
      </c>
      <c s="34" t="s">
        <v>95</v>
      </c>
      <c s="35" t="s">
        <v>5</v>
      </c>
      <c s="6" t="s">
        <v>96</v>
      </c>
      <c s="36" t="s">
        <v>67</v>
      </c>
      <c s="37">
        <v>44</v>
      </c>
      <c s="36">
        <v>0</v>
      </c>
      <c s="36">
        <f>ROUND(G38*H38,6)</f>
      </c>
      <c r="L38" s="38">
        <v>0</v>
      </c>
      <c s="32">
        <f>ROUND(ROUND(L38,2)*ROUND(G38,3),2)</f>
      </c>
      <c s="36" t="s">
        <v>53</v>
      </c>
      <c>
        <f>(M38*21)/100</f>
      </c>
      <c t="s">
        <v>27</v>
      </c>
    </row>
    <row r="39" spans="1:5" ht="12.75">
      <c r="A39" s="35" t="s">
        <v>54</v>
      </c>
      <c r="E39" s="39" t="s">
        <v>5</v>
      </c>
    </row>
    <row r="40" spans="1:5" ht="25.5">
      <c r="A40" s="35" t="s">
        <v>55</v>
      </c>
      <c r="E40" s="40" t="s">
        <v>2971</v>
      </c>
    </row>
    <row r="41" spans="1:5" ht="102">
      <c r="A41" t="s">
        <v>56</v>
      </c>
      <c r="E41" s="39" t="s">
        <v>97</v>
      </c>
    </row>
    <row r="42" spans="1:16" ht="12.75">
      <c r="A42" t="s">
        <v>49</v>
      </c>
      <c s="34" t="s">
        <v>87</v>
      </c>
      <c s="34" t="s">
        <v>99</v>
      </c>
      <c s="35" t="s">
        <v>5</v>
      </c>
      <c s="6" t="s">
        <v>100</v>
      </c>
      <c s="36" t="s">
        <v>67</v>
      </c>
      <c s="37">
        <v>362</v>
      </c>
      <c s="36">
        <v>0</v>
      </c>
      <c s="36">
        <f>ROUND(G42*H42,6)</f>
      </c>
      <c r="L42" s="38">
        <v>0</v>
      </c>
      <c s="32">
        <f>ROUND(ROUND(L42,2)*ROUND(G42,3),2)</f>
      </c>
      <c s="36" t="s">
        <v>53</v>
      </c>
      <c>
        <f>(M42*21)/100</f>
      </c>
      <c t="s">
        <v>27</v>
      </c>
    </row>
    <row r="43" spans="1:5" ht="12.75">
      <c r="A43" s="35" t="s">
        <v>54</v>
      </c>
      <c r="E43" s="39" t="s">
        <v>5</v>
      </c>
    </row>
    <row r="44" spans="1:5" ht="25.5">
      <c r="A44" s="35" t="s">
        <v>55</v>
      </c>
      <c r="E44" s="40" t="s">
        <v>2970</v>
      </c>
    </row>
    <row r="45" spans="1:5" ht="140.25">
      <c r="A45" t="s">
        <v>56</v>
      </c>
      <c r="E45" s="39" t="s">
        <v>101</v>
      </c>
    </row>
    <row r="46" spans="1:16" ht="25.5">
      <c r="A46" t="s">
        <v>49</v>
      </c>
      <c s="34" t="s">
        <v>91</v>
      </c>
      <c s="34" t="s">
        <v>2378</v>
      </c>
      <c s="35" t="s">
        <v>5</v>
      </c>
      <c s="6" t="s">
        <v>2379</v>
      </c>
      <c s="36" t="s">
        <v>67</v>
      </c>
      <c s="37">
        <v>362</v>
      </c>
      <c s="36">
        <v>0</v>
      </c>
      <c s="36">
        <f>ROUND(G46*H46,6)</f>
      </c>
      <c r="L46" s="38">
        <v>0</v>
      </c>
      <c s="32">
        <f>ROUND(ROUND(L46,2)*ROUND(G46,3),2)</f>
      </c>
      <c s="36" t="s">
        <v>53</v>
      </c>
      <c>
        <f>(M46*21)/100</f>
      </c>
      <c t="s">
        <v>27</v>
      </c>
    </row>
    <row r="47" spans="1:5" ht="12.75">
      <c r="A47" s="35" t="s">
        <v>54</v>
      </c>
      <c r="E47" s="39" t="s">
        <v>5</v>
      </c>
    </row>
    <row r="48" spans="1:5" ht="25.5">
      <c r="A48" s="35" t="s">
        <v>55</v>
      </c>
      <c r="E48" s="40" t="s">
        <v>2970</v>
      </c>
    </row>
    <row r="49" spans="1:5" ht="140.25">
      <c r="A49" t="s">
        <v>56</v>
      </c>
      <c r="E49" s="39" t="s">
        <v>2380</v>
      </c>
    </row>
    <row r="50" spans="1:16" ht="12.75">
      <c r="A50" t="s">
        <v>49</v>
      </c>
      <c s="34" t="s">
        <v>94</v>
      </c>
      <c s="34" t="s">
        <v>2381</v>
      </c>
      <c s="35" t="s">
        <v>5</v>
      </c>
      <c s="6" t="s">
        <v>2382</v>
      </c>
      <c s="36" t="s">
        <v>52</v>
      </c>
      <c s="37">
        <v>5</v>
      </c>
      <c s="36">
        <v>0</v>
      </c>
      <c s="36">
        <f>ROUND(G50*H50,6)</f>
      </c>
      <c r="L50" s="38">
        <v>0</v>
      </c>
      <c s="32">
        <f>ROUND(ROUND(L50,2)*ROUND(G50,3),2)</f>
      </c>
      <c s="36" t="s">
        <v>347</v>
      </c>
      <c>
        <f>(M50*21)/100</f>
      </c>
      <c t="s">
        <v>27</v>
      </c>
    </row>
    <row r="51" spans="1:5" ht="12.75">
      <c r="A51" s="35" t="s">
        <v>54</v>
      </c>
      <c r="E51" s="39" t="s">
        <v>5</v>
      </c>
    </row>
    <row r="52" spans="1:5" ht="12.75">
      <c r="A52" s="35" t="s">
        <v>55</v>
      </c>
      <c r="E52" s="40" t="s">
        <v>5</v>
      </c>
    </row>
    <row r="53" spans="1:5" ht="12.75">
      <c r="A53" t="s">
        <v>56</v>
      </c>
      <c r="E53" s="39" t="s">
        <v>57</v>
      </c>
    </row>
    <row r="54" spans="1:13" ht="12.75">
      <c r="A54" t="s">
        <v>46</v>
      </c>
      <c r="C54" s="31" t="s">
        <v>27</v>
      </c>
      <c r="E54" s="33" t="s">
        <v>2383</v>
      </c>
      <c r="J54" s="32">
        <f>0</f>
      </c>
      <c s="32">
        <f>0</f>
      </c>
      <c s="32">
        <f>0+L55+L59+L63+L67+L71+L75+L79+L83+L87+L91+L95+L99+L103+L107+L111+L115+L119+L123</f>
      </c>
      <c s="32">
        <f>0+M55+M59+M63+M67+M71+M75+M79+M83+M87+M91+M95+M99+M103+M107+M111+M115+M119+M123</f>
      </c>
    </row>
    <row r="55" spans="1:16" ht="12.75">
      <c r="A55" t="s">
        <v>49</v>
      </c>
      <c s="34" t="s">
        <v>98</v>
      </c>
      <c s="34" t="s">
        <v>2384</v>
      </c>
      <c s="35" t="s">
        <v>5</v>
      </c>
      <c s="6" t="s">
        <v>2385</v>
      </c>
      <c s="36" t="s">
        <v>67</v>
      </c>
      <c s="37">
        <v>214</v>
      </c>
      <c s="36">
        <v>0</v>
      </c>
      <c s="36">
        <f>ROUND(G55*H55,6)</f>
      </c>
      <c r="L55" s="38">
        <v>0</v>
      </c>
      <c s="32">
        <f>ROUND(ROUND(L55,2)*ROUND(G55,3),2)</f>
      </c>
      <c s="36" t="s">
        <v>53</v>
      </c>
      <c>
        <f>(M55*21)/100</f>
      </c>
      <c t="s">
        <v>27</v>
      </c>
    </row>
    <row r="56" spans="1:5" ht="12.75">
      <c r="A56" s="35" t="s">
        <v>54</v>
      </c>
      <c r="E56" s="39" t="s">
        <v>5</v>
      </c>
    </row>
    <row r="57" spans="1:5" ht="25.5">
      <c r="A57" s="35" t="s">
        <v>55</v>
      </c>
      <c r="E57" s="40" t="s">
        <v>2972</v>
      </c>
    </row>
    <row r="58" spans="1:5" ht="127.5">
      <c r="A58" t="s">
        <v>56</v>
      </c>
      <c r="E58" s="39" t="s">
        <v>2387</v>
      </c>
    </row>
    <row r="59" spans="1:16" ht="12.75">
      <c r="A59" t="s">
        <v>49</v>
      </c>
      <c s="34" t="s">
        <v>102</v>
      </c>
      <c s="34" t="s">
        <v>2973</v>
      </c>
      <c s="35" t="s">
        <v>5</v>
      </c>
      <c s="6" t="s">
        <v>2974</v>
      </c>
      <c s="36" t="s">
        <v>81</v>
      </c>
      <c s="37">
        <v>4</v>
      </c>
      <c s="36">
        <v>0</v>
      </c>
      <c s="36">
        <f>ROUND(G59*H59,6)</f>
      </c>
      <c r="L59" s="38">
        <v>0</v>
      </c>
      <c s="32">
        <f>ROUND(ROUND(L59,2)*ROUND(G59,3),2)</f>
      </c>
      <c s="36" t="s">
        <v>53</v>
      </c>
      <c>
        <f>(M59*21)/100</f>
      </c>
      <c t="s">
        <v>27</v>
      </c>
    </row>
    <row r="60" spans="1:5" ht="12.75">
      <c r="A60" s="35" t="s">
        <v>54</v>
      </c>
      <c r="E60" s="39" t="s">
        <v>5</v>
      </c>
    </row>
    <row r="61" spans="1:5" ht="25.5">
      <c r="A61" s="35" t="s">
        <v>55</v>
      </c>
      <c r="E61" s="40" t="s">
        <v>2975</v>
      </c>
    </row>
    <row r="62" spans="1:5" ht="102">
      <c r="A62" t="s">
        <v>56</v>
      </c>
      <c r="E62" s="39" t="s">
        <v>2976</v>
      </c>
    </row>
    <row r="63" spans="1:16" ht="12.75">
      <c r="A63" t="s">
        <v>49</v>
      </c>
      <c s="34" t="s">
        <v>106</v>
      </c>
      <c s="34" t="s">
        <v>2388</v>
      </c>
      <c s="35" t="s">
        <v>5</v>
      </c>
      <c s="6" t="s">
        <v>2389</v>
      </c>
      <c s="36" t="s">
        <v>67</v>
      </c>
      <c s="37">
        <v>590</v>
      </c>
      <c s="36">
        <v>0</v>
      </c>
      <c s="36">
        <f>ROUND(G63*H63,6)</f>
      </c>
      <c r="L63" s="38">
        <v>0</v>
      </c>
      <c s="32">
        <f>ROUND(ROUND(L63,2)*ROUND(G63,3),2)</f>
      </c>
      <c s="36" t="s">
        <v>53</v>
      </c>
      <c>
        <f>(M63*21)/100</f>
      </c>
      <c t="s">
        <v>27</v>
      </c>
    </row>
    <row r="64" spans="1:5" ht="12.75">
      <c r="A64" s="35" t="s">
        <v>54</v>
      </c>
      <c r="E64" s="39" t="s">
        <v>5</v>
      </c>
    </row>
    <row r="65" spans="1:5" ht="25.5">
      <c r="A65" s="35" t="s">
        <v>55</v>
      </c>
      <c r="E65" s="40" t="s">
        <v>2977</v>
      </c>
    </row>
    <row r="66" spans="1:5" ht="89.25">
      <c r="A66" t="s">
        <v>56</v>
      </c>
      <c r="E66" s="39" t="s">
        <v>117</v>
      </c>
    </row>
    <row r="67" spans="1:16" ht="25.5">
      <c r="A67" t="s">
        <v>49</v>
      </c>
      <c s="34" t="s">
        <v>110</v>
      </c>
      <c s="34" t="s">
        <v>2391</v>
      </c>
      <c s="35" t="s">
        <v>5</v>
      </c>
      <c s="6" t="s">
        <v>2392</v>
      </c>
      <c s="36" t="s">
        <v>81</v>
      </c>
      <c s="37">
        <v>64</v>
      </c>
      <c s="36">
        <v>0</v>
      </c>
      <c s="36">
        <f>ROUND(G67*H67,6)</f>
      </c>
      <c r="L67" s="38">
        <v>0</v>
      </c>
      <c s="32">
        <f>ROUND(ROUND(L67,2)*ROUND(G67,3),2)</f>
      </c>
      <c s="36" t="s">
        <v>53</v>
      </c>
      <c>
        <f>(M67*21)/100</f>
      </c>
      <c t="s">
        <v>27</v>
      </c>
    </row>
    <row r="68" spans="1:5" ht="12.75">
      <c r="A68" s="35" t="s">
        <v>54</v>
      </c>
      <c r="E68" s="39" t="s">
        <v>5</v>
      </c>
    </row>
    <row r="69" spans="1:5" ht="25.5">
      <c r="A69" s="35" t="s">
        <v>55</v>
      </c>
      <c r="E69" s="40" t="s">
        <v>2978</v>
      </c>
    </row>
    <row r="70" spans="1:5" ht="102">
      <c r="A70" t="s">
        <v>56</v>
      </c>
      <c r="E70" s="39" t="s">
        <v>130</v>
      </c>
    </row>
    <row r="71" spans="1:16" ht="12.75">
      <c r="A71" t="s">
        <v>49</v>
      </c>
      <c s="34" t="s">
        <v>114</v>
      </c>
      <c s="34" t="s">
        <v>138</v>
      </c>
      <c s="35" t="s">
        <v>5</v>
      </c>
      <c s="6" t="s">
        <v>139</v>
      </c>
      <c s="36" t="s">
        <v>67</v>
      </c>
      <c s="37">
        <v>104</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76.5">
      <c r="A74" t="s">
        <v>56</v>
      </c>
      <c r="E74" s="39" t="s">
        <v>140</v>
      </c>
    </row>
    <row r="75" spans="1:16" ht="12.75">
      <c r="A75" t="s">
        <v>49</v>
      </c>
      <c s="34" t="s">
        <v>118</v>
      </c>
      <c s="34" t="s">
        <v>2394</v>
      </c>
      <c s="35" t="s">
        <v>5</v>
      </c>
      <c s="6" t="s">
        <v>2395</v>
      </c>
      <c s="36" t="s">
        <v>81</v>
      </c>
      <c s="37">
        <v>22</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114.75">
      <c r="A78" t="s">
        <v>56</v>
      </c>
      <c r="E78" s="39" t="s">
        <v>2396</v>
      </c>
    </row>
    <row r="79" spans="1:16" ht="25.5">
      <c r="A79" t="s">
        <v>49</v>
      </c>
      <c s="34" t="s">
        <v>121</v>
      </c>
      <c s="34" t="s">
        <v>844</v>
      </c>
      <c s="35" t="s">
        <v>5</v>
      </c>
      <c s="6" t="s">
        <v>845</v>
      </c>
      <c s="36" t="s">
        <v>81</v>
      </c>
      <c s="37">
        <v>10</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89.25">
      <c r="A82" t="s">
        <v>56</v>
      </c>
      <c r="E82" s="39" t="s">
        <v>2979</v>
      </c>
    </row>
    <row r="83" spans="1:16" ht="12.75">
      <c r="A83" t="s">
        <v>49</v>
      </c>
      <c s="34" t="s">
        <v>124</v>
      </c>
      <c s="34" t="s">
        <v>2980</v>
      </c>
      <c s="35" t="s">
        <v>5</v>
      </c>
      <c s="6" t="s">
        <v>2981</v>
      </c>
      <c s="36" t="s">
        <v>81</v>
      </c>
      <c s="37">
        <v>1</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102">
      <c r="A86" t="s">
        <v>56</v>
      </c>
      <c r="E86" s="39" t="s">
        <v>2982</v>
      </c>
    </row>
    <row r="87" spans="1:16" ht="25.5">
      <c r="A87" t="s">
        <v>49</v>
      </c>
      <c s="34" t="s">
        <v>127</v>
      </c>
      <c s="34" t="s">
        <v>2397</v>
      </c>
      <c s="35" t="s">
        <v>5</v>
      </c>
      <c s="6" t="s">
        <v>2398</v>
      </c>
      <c s="36" t="s">
        <v>81</v>
      </c>
      <c s="37">
        <v>22</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89.25">
      <c r="A90" t="s">
        <v>56</v>
      </c>
      <c r="E90" s="39" t="s">
        <v>2399</v>
      </c>
    </row>
    <row r="91" spans="1:16" ht="25.5">
      <c r="A91" t="s">
        <v>49</v>
      </c>
      <c s="34" t="s">
        <v>131</v>
      </c>
      <c s="34" t="s">
        <v>2983</v>
      </c>
      <c s="35" t="s">
        <v>5</v>
      </c>
      <c s="6" t="s">
        <v>2984</v>
      </c>
      <c s="36" t="s">
        <v>81</v>
      </c>
      <c s="37">
        <v>2</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89.25">
      <c r="A94" t="s">
        <v>56</v>
      </c>
      <c r="E94" s="39" t="s">
        <v>2399</v>
      </c>
    </row>
    <row r="95" spans="1:16" ht="25.5">
      <c r="A95" t="s">
        <v>49</v>
      </c>
      <c s="34" t="s">
        <v>134</v>
      </c>
      <c s="34" t="s">
        <v>2985</v>
      </c>
      <c s="35" t="s">
        <v>5</v>
      </c>
      <c s="6" t="s">
        <v>2986</v>
      </c>
      <c s="36" t="s">
        <v>81</v>
      </c>
      <c s="37">
        <v>1</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102">
      <c r="A98" t="s">
        <v>56</v>
      </c>
      <c r="E98" s="39" t="s">
        <v>2987</v>
      </c>
    </row>
    <row r="99" spans="1:16" ht="25.5">
      <c r="A99" t="s">
        <v>49</v>
      </c>
      <c s="34" t="s">
        <v>137</v>
      </c>
      <c s="34" t="s">
        <v>2988</v>
      </c>
      <c s="35" t="s">
        <v>5</v>
      </c>
      <c s="6" t="s">
        <v>2989</v>
      </c>
      <c s="36" t="s">
        <v>81</v>
      </c>
      <c s="37">
        <v>1</v>
      </c>
      <c s="36">
        <v>0</v>
      </c>
      <c s="36">
        <f>ROUND(G99*H99,6)</f>
      </c>
      <c r="L99" s="38">
        <v>0</v>
      </c>
      <c s="32">
        <f>ROUND(ROUND(L99,2)*ROUND(G99,3),2)</f>
      </c>
      <c s="36" t="s">
        <v>53</v>
      </c>
      <c>
        <f>(M99*21)/100</f>
      </c>
      <c t="s">
        <v>27</v>
      </c>
    </row>
    <row r="100" spans="1:5" ht="12.75">
      <c r="A100" s="35" t="s">
        <v>54</v>
      </c>
      <c r="E100" s="39" t="s">
        <v>5</v>
      </c>
    </row>
    <row r="101" spans="1:5" ht="25.5">
      <c r="A101" s="35" t="s">
        <v>55</v>
      </c>
      <c r="E101" s="40" t="s">
        <v>2990</v>
      </c>
    </row>
    <row r="102" spans="1:5" ht="89.25">
      <c r="A102" t="s">
        <v>56</v>
      </c>
      <c r="E102" s="39" t="s">
        <v>2991</v>
      </c>
    </row>
    <row r="103" spans="1:16" ht="12.75">
      <c r="A103" t="s">
        <v>49</v>
      </c>
      <c s="34" t="s">
        <v>141</v>
      </c>
      <c s="34" t="s">
        <v>2992</v>
      </c>
      <c s="35" t="s">
        <v>5</v>
      </c>
      <c s="6" t="s">
        <v>2993</v>
      </c>
      <c s="36" t="s">
        <v>81</v>
      </c>
      <c s="37">
        <v>12</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114.75">
      <c r="A106" t="s">
        <v>56</v>
      </c>
      <c r="E106" s="39" t="s">
        <v>2994</v>
      </c>
    </row>
    <row r="107" spans="1:16" ht="12.75">
      <c r="A107" t="s">
        <v>49</v>
      </c>
      <c s="34" t="s">
        <v>145</v>
      </c>
      <c s="34" t="s">
        <v>2995</v>
      </c>
      <c s="35" t="s">
        <v>5</v>
      </c>
      <c s="6" t="s">
        <v>2996</v>
      </c>
      <c s="36" t="s">
        <v>81</v>
      </c>
      <c s="37">
        <v>12</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14.75">
      <c r="A110" t="s">
        <v>56</v>
      </c>
      <c r="E110" s="39" t="s">
        <v>2994</v>
      </c>
    </row>
    <row r="111" spans="1:16" ht="12.75">
      <c r="A111" t="s">
        <v>49</v>
      </c>
      <c s="34" t="s">
        <v>149</v>
      </c>
      <c s="34" t="s">
        <v>2997</v>
      </c>
      <c s="35" t="s">
        <v>5</v>
      </c>
      <c s="6" t="s">
        <v>2998</v>
      </c>
      <c s="36" t="s">
        <v>81</v>
      </c>
      <c s="37">
        <v>12</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14.75">
      <c r="A114" t="s">
        <v>56</v>
      </c>
      <c r="E114" s="39" t="s">
        <v>2994</v>
      </c>
    </row>
    <row r="115" spans="1:16" ht="12.75">
      <c r="A115" t="s">
        <v>49</v>
      </c>
      <c s="34" t="s">
        <v>153</v>
      </c>
      <c s="34" t="s">
        <v>2999</v>
      </c>
      <c s="35" t="s">
        <v>5</v>
      </c>
      <c s="6" t="s">
        <v>3000</v>
      </c>
      <c s="36" t="s">
        <v>81</v>
      </c>
      <c s="37">
        <v>1</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14.75">
      <c r="A118" t="s">
        <v>56</v>
      </c>
      <c r="E118" s="39" t="s">
        <v>2994</v>
      </c>
    </row>
    <row r="119" spans="1:16" ht="12.75">
      <c r="A119" t="s">
        <v>49</v>
      </c>
      <c s="34" t="s">
        <v>158</v>
      </c>
      <c s="34" t="s">
        <v>3001</v>
      </c>
      <c s="35" t="s">
        <v>5</v>
      </c>
      <c s="6" t="s">
        <v>3002</v>
      </c>
      <c s="36" t="s">
        <v>81</v>
      </c>
      <c s="37">
        <v>1</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14.75">
      <c r="A122" t="s">
        <v>56</v>
      </c>
      <c r="E122" s="39" t="s">
        <v>2994</v>
      </c>
    </row>
    <row r="123" spans="1:16" ht="12.75">
      <c r="A123" t="s">
        <v>49</v>
      </c>
      <c s="34" t="s">
        <v>161</v>
      </c>
      <c s="34" t="s">
        <v>3003</v>
      </c>
      <c s="35" t="s">
        <v>5</v>
      </c>
      <c s="6" t="s">
        <v>3004</v>
      </c>
      <c s="36" t="s">
        <v>60</v>
      </c>
      <c s="37">
        <v>12</v>
      </c>
      <c s="36">
        <v>0</v>
      </c>
      <c s="36">
        <f>ROUND(G123*H123,6)</f>
      </c>
      <c r="L123" s="38">
        <v>0</v>
      </c>
      <c s="32">
        <f>ROUND(ROUND(L123,2)*ROUND(G123,3),2)</f>
      </c>
      <c s="36" t="s">
        <v>53</v>
      </c>
      <c>
        <f>(M123*21)/100</f>
      </c>
      <c t="s">
        <v>27</v>
      </c>
    </row>
    <row r="124" spans="1:5" ht="12.75">
      <c r="A124" s="35" t="s">
        <v>54</v>
      </c>
      <c r="E124" s="39" t="s">
        <v>3005</v>
      </c>
    </row>
    <row r="125" spans="1:5" ht="12.75">
      <c r="A125" s="35" t="s">
        <v>55</v>
      </c>
      <c r="E125" s="40" t="s">
        <v>5</v>
      </c>
    </row>
    <row r="126" spans="1:5" ht="114.75">
      <c r="A126" t="s">
        <v>56</v>
      </c>
      <c r="E126" s="39" t="s">
        <v>3006</v>
      </c>
    </row>
    <row r="127" spans="1:13" ht="12.75">
      <c r="A127" t="s">
        <v>46</v>
      </c>
      <c r="C127" s="31" t="s">
        <v>26</v>
      </c>
      <c r="E127" s="33" t="s">
        <v>2400</v>
      </c>
      <c r="J127" s="32">
        <f>0</f>
      </c>
      <c s="32">
        <f>0</f>
      </c>
      <c s="32">
        <f>0+L128+L132+L136+L140+L144+L148</f>
      </c>
      <c s="32">
        <f>0+M128+M132+M136+M140+M144+M148</f>
      </c>
    </row>
    <row r="128" spans="1:16" ht="25.5">
      <c r="A128" t="s">
        <v>49</v>
      </c>
      <c s="34" t="s">
        <v>164</v>
      </c>
      <c s="34" t="s">
        <v>2401</v>
      </c>
      <c s="35" t="s">
        <v>5</v>
      </c>
      <c s="6" t="s">
        <v>2402</v>
      </c>
      <c s="36" t="s">
        <v>81</v>
      </c>
      <c s="37">
        <v>1</v>
      </c>
      <c s="36">
        <v>0</v>
      </c>
      <c s="36">
        <f>ROUND(G128*H128,6)</f>
      </c>
      <c r="L128" s="38">
        <v>0</v>
      </c>
      <c s="32">
        <f>ROUND(ROUND(L128,2)*ROUND(G128,3),2)</f>
      </c>
      <c s="36" t="s">
        <v>53</v>
      </c>
      <c>
        <f>(M128*21)/100</f>
      </c>
      <c t="s">
        <v>27</v>
      </c>
    </row>
    <row r="129" spans="1:5" ht="12.75">
      <c r="A129" s="35" t="s">
        <v>54</v>
      </c>
      <c r="E129" s="39" t="s">
        <v>5</v>
      </c>
    </row>
    <row r="130" spans="1:5" ht="12.75">
      <c r="A130" s="35" t="s">
        <v>55</v>
      </c>
      <c r="E130" s="40" t="s">
        <v>5</v>
      </c>
    </row>
    <row r="131" spans="1:5" ht="114.75">
      <c r="A131" t="s">
        <v>56</v>
      </c>
      <c r="E131" s="39" t="s">
        <v>2403</v>
      </c>
    </row>
    <row r="132" spans="1:16" ht="38.25">
      <c r="A132" t="s">
        <v>49</v>
      </c>
      <c s="34" t="s">
        <v>167</v>
      </c>
      <c s="34" t="s">
        <v>3007</v>
      </c>
      <c s="35" t="s">
        <v>5</v>
      </c>
      <c s="6" t="s">
        <v>3008</v>
      </c>
      <c s="36" t="s">
        <v>81</v>
      </c>
      <c s="37">
        <v>6</v>
      </c>
      <c s="36">
        <v>0</v>
      </c>
      <c s="36">
        <f>ROUND(G132*H132,6)</f>
      </c>
      <c r="L132" s="38">
        <v>0</v>
      </c>
      <c s="32">
        <f>ROUND(ROUND(L132,2)*ROUND(G132,3),2)</f>
      </c>
      <c s="36" t="s">
        <v>53</v>
      </c>
      <c>
        <f>(M132*21)/100</f>
      </c>
      <c t="s">
        <v>27</v>
      </c>
    </row>
    <row r="133" spans="1:5" ht="12.75">
      <c r="A133" s="35" t="s">
        <v>54</v>
      </c>
      <c r="E133" s="39" t="s">
        <v>5</v>
      </c>
    </row>
    <row r="134" spans="1:5" ht="12.75">
      <c r="A134" s="35" t="s">
        <v>55</v>
      </c>
      <c r="E134" s="40" t="s">
        <v>5</v>
      </c>
    </row>
    <row r="135" spans="1:5" ht="114.75">
      <c r="A135" t="s">
        <v>56</v>
      </c>
      <c r="E135" s="39" t="s">
        <v>3009</v>
      </c>
    </row>
    <row r="136" spans="1:16" ht="25.5">
      <c r="A136" t="s">
        <v>49</v>
      </c>
      <c s="34" t="s">
        <v>171</v>
      </c>
      <c s="34" t="s">
        <v>476</v>
      </c>
      <c s="35" t="s">
        <v>5</v>
      </c>
      <c s="6" t="s">
        <v>477</v>
      </c>
      <c s="36" t="s">
        <v>81</v>
      </c>
      <c s="37">
        <v>1</v>
      </c>
      <c s="36">
        <v>0</v>
      </c>
      <c s="36">
        <f>ROUND(G136*H136,6)</f>
      </c>
      <c r="L136" s="38">
        <v>0</v>
      </c>
      <c s="32">
        <f>ROUND(ROUND(L136,2)*ROUND(G136,3),2)</f>
      </c>
      <c s="36" t="s">
        <v>53</v>
      </c>
      <c>
        <f>(M136*21)/100</f>
      </c>
      <c t="s">
        <v>27</v>
      </c>
    </row>
    <row r="137" spans="1:5" ht="12.75">
      <c r="A137" s="35" t="s">
        <v>54</v>
      </c>
      <c r="E137" s="39" t="s">
        <v>5</v>
      </c>
    </row>
    <row r="138" spans="1:5" ht="25.5">
      <c r="A138" s="35" t="s">
        <v>55</v>
      </c>
      <c r="E138" s="40" t="s">
        <v>2404</v>
      </c>
    </row>
    <row r="139" spans="1:5" ht="89.25">
      <c r="A139" t="s">
        <v>56</v>
      </c>
      <c r="E139" s="39" t="s">
        <v>2405</v>
      </c>
    </row>
    <row r="140" spans="1:16" ht="12.75">
      <c r="A140" t="s">
        <v>49</v>
      </c>
      <c s="34" t="s">
        <v>175</v>
      </c>
      <c s="34" t="s">
        <v>2406</v>
      </c>
      <c s="35" t="s">
        <v>5</v>
      </c>
      <c s="6" t="s">
        <v>2407</v>
      </c>
      <c s="36" t="s">
        <v>81</v>
      </c>
      <c s="37">
        <v>1</v>
      </c>
      <c s="36">
        <v>0</v>
      </c>
      <c s="36">
        <f>ROUND(G140*H140,6)</f>
      </c>
      <c r="L140" s="38">
        <v>0</v>
      </c>
      <c s="32">
        <f>ROUND(ROUND(L140,2)*ROUND(G140,3),2)</f>
      </c>
      <c s="36" t="s">
        <v>53</v>
      </c>
      <c>
        <f>(M140*21)/100</f>
      </c>
      <c t="s">
        <v>27</v>
      </c>
    </row>
    <row r="141" spans="1:5" ht="12.75">
      <c r="A141" s="35" t="s">
        <v>54</v>
      </c>
      <c r="E141" s="39" t="s">
        <v>5</v>
      </c>
    </row>
    <row r="142" spans="1:5" ht="12.75">
      <c r="A142" s="35" t="s">
        <v>55</v>
      </c>
      <c r="E142" s="40" t="s">
        <v>5</v>
      </c>
    </row>
    <row r="143" spans="1:5" ht="76.5">
      <c r="A143" t="s">
        <v>56</v>
      </c>
      <c r="E143" s="39" t="s">
        <v>2408</v>
      </c>
    </row>
    <row r="144" spans="1:16" ht="12.75">
      <c r="A144" t="s">
        <v>49</v>
      </c>
      <c s="34" t="s">
        <v>179</v>
      </c>
      <c s="34" t="s">
        <v>725</v>
      </c>
      <c s="35" t="s">
        <v>5</v>
      </c>
      <c s="6" t="s">
        <v>726</v>
      </c>
      <c s="36" t="s">
        <v>312</v>
      </c>
      <c s="37">
        <v>40</v>
      </c>
      <c s="36">
        <v>0</v>
      </c>
      <c s="36">
        <f>ROUND(G144*H144,6)</f>
      </c>
      <c r="L144" s="38">
        <v>0</v>
      </c>
      <c s="32">
        <f>ROUND(ROUND(L144,2)*ROUND(G144,3),2)</f>
      </c>
      <c s="36" t="s">
        <v>53</v>
      </c>
      <c>
        <f>(M144*21)/100</f>
      </c>
      <c t="s">
        <v>27</v>
      </c>
    </row>
    <row r="145" spans="1:5" ht="12.75">
      <c r="A145" s="35" t="s">
        <v>54</v>
      </c>
      <c r="E145" s="39" t="s">
        <v>5</v>
      </c>
    </row>
    <row r="146" spans="1:5" ht="12.75">
      <c r="A146" s="35" t="s">
        <v>55</v>
      </c>
      <c r="E146" s="40" t="s">
        <v>5</v>
      </c>
    </row>
    <row r="147" spans="1:5" ht="89.25">
      <c r="A147" t="s">
        <v>56</v>
      </c>
      <c r="E147" s="39" t="s">
        <v>2409</v>
      </c>
    </row>
    <row r="148" spans="1:16" ht="12.75">
      <c r="A148" t="s">
        <v>49</v>
      </c>
      <c s="34" t="s">
        <v>182</v>
      </c>
      <c s="34" t="s">
        <v>479</v>
      </c>
      <c s="35" t="s">
        <v>5</v>
      </c>
      <c s="6" t="s">
        <v>480</v>
      </c>
      <c s="36" t="s">
        <v>312</v>
      </c>
      <c s="37">
        <v>16</v>
      </c>
      <c s="36">
        <v>0</v>
      </c>
      <c s="36">
        <f>ROUND(G148*H148,6)</f>
      </c>
      <c r="L148" s="38">
        <v>0</v>
      </c>
      <c s="32">
        <f>ROUND(ROUND(L148,2)*ROUND(G148,3),2)</f>
      </c>
      <c s="36" t="s">
        <v>53</v>
      </c>
      <c>
        <f>(M148*21)/100</f>
      </c>
      <c t="s">
        <v>27</v>
      </c>
    </row>
    <row r="149" spans="1:5" ht="12.75">
      <c r="A149" s="35" t="s">
        <v>54</v>
      </c>
      <c r="E149" s="39" t="s">
        <v>5</v>
      </c>
    </row>
    <row r="150" spans="1:5" ht="12.75">
      <c r="A150" s="35" t="s">
        <v>55</v>
      </c>
      <c r="E150" s="40" t="s">
        <v>5</v>
      </c>
    </row>
    <row r="151" spans="1:5" ht="89.25">
      <c r="A151" t="s">
        <v>56</v>
      </c>
      <c r="E151" s="39" t="s">
        <v>2410</v>
      </c>
    </row>
    <row r="152" spans="1:13" ht="12.75">
      <c r="A152" t="s">
        <v>46</v>
      </c>
      <c r="C152" s="31" t="s">
        <v>64</v>
      </c>
      <c r="E152" s="33" t="s">
        <v>2411</v>
      </c>
      <c r="J152" s="32">
        <f>0</f>
      </c>
      <c s="32">
        <f>0</f>
      </c>
      <c s="32">
        <f>0+L153+L157</f>
      </c>
      <c s="32">
        <f>0+M153+M157</f>
      </c>
    </row>
    <row r="153" spans="1:16" ht="38.25">
      <c r="A153" t="s">
        <v>49</v>
      </c>
      <c s="34" t="s">
        <v>186</v>
      </c>
      <c s="34" t="s">
        <v>343</v>
      </c>
      <c s="35" t="s">
        <v>344</v>
      </c>
      <c s="6" t="s">
        <v>345</v>
      </c>
      <c s="36" t="s">
        <v>346</v>
      </c>
      <c s="37">
        <v>22</v>
      </c>
      <c s="36">
        <v>0</v>
      </c>
      <c s="36">
        <f>ROUND(G153*H153,6)</f>
      </c>
      <c r="L153" s="38">
        <v>0</v>
      </c>
      <c s="32">
        <f>ROUND(ROUND(L153,2)*ROUND(G153,3),2)</f>
      </c>
      <c s="36" t="s">
        <v>347</v>
      </c>
      <c>
        <f>(M153*21)/100</f>
      </c>
      <c t="s">
        <v>27</v>
      </c>
    </row>
    <row r="154" spans="1:5" ht="25.5">
      <c r="A154" s="35" t="s">
        <v>54</v>
      </c>
      <c r="E154" s="39" t="s">
        <v>348</v>
      </c>
    </row>
    <row r="155" spans="1:5" ht="12.75">
      <c r="A155" s="35" t="s">
        <v>55</v>
      </c>
      <c r="E155" s="40" t="s">
        <v>5</v>
      </c>
    </row>
    <row r="156" spans="1:5" ht="140.25">
      <c r="A156" t="s">
        <v>56</v>
      </c>
      <c r="E156" s="39" t="s">
        <v>349</v>
      </c>
    </row>
    <row r="157" spans="1:16" ht="38.25">
      <c r="A157" t="s">
        <v>49</v>
      </c>
      <c s="34" t="s">
        <v>189</v>
      </c>
      <c s="34" t="s">
        <v>351</v>
      </c>
      <c s="35" t="s">
        <v>352</v>
      </c>
      <c s="6" t="s">
        <v>353</v>
      </c>
      <c s="36" t="s">
        <v>346</v>
      </c>
      <c s="37">
        <v>12</v>
      </c>
      <c s="36">
        <v>0</v>
      </c>
      <c s="36">
        <f>ROUND(G157*H157,6)</f>
      </c>
      <c r="L157" s="38">
        <v>0</v>
      </c>
      <c s="32">
        <f>ROUND(ROUND(L157,2)*ROUND(G157,3),2)</f>
      </c>
      <c s="36" t="s">
        <v>347</v>
      </c>
      <c>
        <f>(M157*21)/100</f>
      </c>
      <c t="s">
        <v>27</v>
      </c>
    </row>
    <row r="158" spans="1:5" ht="25.5">
      <c r="A158" s="35" t="s">
        <v>54</v>
      </c>
      <c r="E158" s="39" t="s">
        <v>348</v>
      </c>
    </row>
    <row r="159" spans="1:5" ht="12.75">
      <c r="A159" s="35" t="s">
        <v>55</v>
      </c>
      <c r="E159" s="40" t="s">
        <v>5</v>
      </c>
    </row>
    <row r="160" spans="1:5" ht="140.25">
      <c r="A160" t="s">
        <v>56</v>
      </c>
      <c r="E160"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2965</v>
      </c>
      <c s="41">
        <f>Rekapitulace!C64</f>
      </c>
      <c s="20" t="s">
        <v>0</v>
      </c>
      <c t="s">
        <v>23</v>
      </c>
      <c t="s">
        <v>27</v>
      </c>
    </row>
    <row r="4" spans="1:16" ht="32" customHeight="1">
      <c r="A4" s="24" t="s">
        <v>20</v>
      </c>
      <c s="25" t="s">
        <v>28</v>
      </c>
      <c s="27" t="s">
        <v>2965</v>
      </c>
      <c r="E4" s="26" t="s">
        <v>2966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COUNTIFS(L8:L153,"=0",A8:A153,"P")+COUNTIFS(L8:L153,"",A8:A153,"P")+SUM(Q8:Q153)</f>
      </c>
    </row>
    <row r="8" spans="1:13" ht="12.75">
      <c r="A8" t="s">
        <v>44</v>
      </c>
      <c r="C8" s="28" t="s">
        <v>3012</v>
      </c>
      <c r="E8" s="30" t="s">
        <v>3011</v>
      </c>
      <c r="J8" s="29">
        <f>0+J9+J54+J123+J148</f>
      </c>
      <c s="29">
        <f>0+K9+K54+K123+K148</f>
      </c>
      <c s="29">
        <f>0+L9+L54+L123+L148</f>
      </c>
      <c s="29">
        <f>0+M9+M54+M123+M148</f>
      </c>
    </row>
    <row r="9" spans="1:13" ht="12.75">
      <c r="A9" t="s">
        <v>46</v>
      </c>
      <c r="C9" s="31" t="s">
        <v>4</v>
      </c>
      <c r="E9" s="33" t="s">
        <v>2369</v>
      </c>
      <c r="J9" s="32">
        <f>0</f>
      </c>
      <c s="32">
        <f>0</f>
      </c>
      <c s="32">
        <f>0+L10+L14+L18+L22+L26+L30+L34+L38+L42+L46+L50</f>
      </c>
      <c s="32">
        <f>0+M10+M14+M18+M22+M26+M30+M34+M38+M42+M46+M50</f>
      </c>
    </row>
    <row r="10" spans="1:16" ht="12.75">
      <c r="A10" t="s">
        <v>49</v>
      </c>
      <c s="34" t="s">
        <v>4</v>
      </c>
      <c s="34" t="s">
        <v>401</v>
      </c>
      <c s="35" t="s">
        <v>5</v>
      </c>
      <c s="6" t="s">
        <v>402</v>
      </c>
      <c s="36" t="s">
        <v>60</v>
      </c>
      <c s="37">
        <v>20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18.75">
      <c r="A13" t="s">
        <v>56</v>
      </c>
      <c r="E13" s="39" t="s">
        <v>61</v>
      </c>
    </row>
    <row r="14" spans="1:16" ht="12.75">
      <c r="A14" t="s">
        <v>49</v>
      </c>
      <c s="34" t="s">
        <v>27</v>
      </c>
      <c s="34" t="s">
        <v>407</v>
      </c>
      <c s="35" t="s">
        <v>5</v>
      </c>
      <c s="6" t="s">
        <v>408</v>
      </c>
      <c s="36" t="s">
        <v>60</v>
      </c>
      <c s="37">
        <v>101</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318.75">
      <c r="A17" t="s">
        <v>56</v>
      </c>
      <c r="E17" s="39" t="s">
        <v>61</v>
      </c>
    </row>
    <row r="18" spans="1:16" ht="12.75">
      <c r="A18" t="s">
        <v>49</v>
      </c>
      <c s="34" t="s">
        <v>26</v>
      </c>
      <c s="34" t="s">
        <v>65</v>
      </c>
      <c s="35" t="s">
        <v>5</v>
      </c>
      <c s="6" t="s">
        <v>66</v>
      </c>
      <c s="36" t="s">
        <v>67</v>
      </c>
      <c s="37">
        <v>36</v>
      </c>
      <c s="36">
        <v>0</v>
      </c>
      <c s="36">
        <f>ROUND(G18*H18,6)</f>
      </c>
      <c r="L18" s="38">
        <v>0</v>
      </c>
      <c s="32">
        <f>ROUND(ROUND(L18,2)*ROUND(G18,3),2)</f>
      </c>
      <c s="36" t="s">
        <v>53</v>
      </c>
      <c>
        <f>(M18*21)/100</f>
      </c>
      <c t="s">
        <v>27</v>
      </c>
    </row>
    <row r="19" spans="1:5" ht="12.75">
      <c r="A19" s="35" t="s">
        <v>54</v>
      </c>
      <c r="E19" s="39" t="s">
        <v>121</v>
      </c>
    </row>
    <row r="20" spans="1:5" ht="12.75">
      <c r="A20" s="35" t="s">
        <v>55</v>
      </c>
      <c r="E20" s="40" t="s">
        <v>5</v>
      </c>
    </row>
    <row r="21" spans="1:5" ht="25.5">
      <c r="A21" t="s">
        <v>56</v>
      </c>
      <c r="E21" s="39" t="s">
        <v>68</v>
      </c>
    </row>
    <row r="22" spans="1:16" ht="12.75">
      <c r="A22" t="s">
        <v>49</v>
      </c>
      <c s="34" t="s">
        <v>64</v>
      </c>
      <c s="34" t="s">
        <v>70</v>
      </c>
      <c s="35" t="s">
        <v>5</v>
      </c>
      <c s="6" t="s">
        <v>71</v>
      </c>
      <c s="36" t="s">
        <v>60</v>
      </c>
      <c s="37">
        <v>121</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229.5">
      <c r="A25" t="s">
        <v>56</v>
      </c>
      <c r="E25" s="39" t="s">
        <v>72</v>
      </c>
    </row>
    <row r="26" spans="1:16" ht="12.75">
      <c r="A26" t="s">
        <v>49</v>
      </c>
      <c s="34" t="s">
        <v>69</v>
      </c>
      <c s="34" t="s">
        <v>2370</v>
      </c>
      <c s="35" t="s">
        <v>5</v>
      </c>
      <c s="6" t="s">
        <v>2371</v>
      </c>
      <c s="36" t="s">
        <v>76</v>
      </c>
      <c s="37">
        <v>180</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56</v>
      </c>
      <c r="E29" s="39" t="s">
        <v>2372</v>
      </c>
    </row>
    <row r="30" spans="1:16" ht="12.75">
      <c r="A30" t="s">
        <v>49</v>
      </c>
      <c s="34" t="s">
        <v>73</v>
      </c>
      <c s="34" t="s">
        <v>2373</v>
      </c>
      <c s="35" t="s">
        <v>5</v>
      </c>
      <c s="6" t="s">
        <v>2374</v>
      </c>
      <c s="36" t="s">
        <v>60</v>
      </c>
      <c s="37">
        <v>10</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409.5">
      <c r="A33" t="s">
        <v>56</v>
      </c>
      <c r="E33" s="39" t="s">
        <v>2375</v>
      </c>
    </row>
    <row r="34" spans="1:16" ht="12.75">
      <c r="A34" t="s">
        <v>49</v>
      </c>
      <c s="34" t="s">
        <v>78</v>
      </c>
      <c s="34" t="s">
        <v>88</v>
      </c>
      <c s="35" t="s">
        <v>5</v>
      </c>
      <c s="6" t="s">
        <v>89</v>
      </c>
      <c s="36" t="s">
        <v>67</v>
      </c>
      <c s="37">
        <v>360</v>
      </c>
      <c s="36">
        <v>0</v>
      </c>
      <c s="36">
        <f>ROUND(G34*H34,6)</f>
      </c>
      <c r="L34" s="38">
        <v>0</v>
      </c>
      <c s="32">
        <f>ROUND(ROUND(L34,2)*ROUND(G34,3),2)</f>
      </c>
      <c s="36" t="s">
        <v>53</v>
      </c>
      <c>
        <f>(M34*21)/100</f>
      </c>
      <c t="s">
        <v>27</v>
      </c>
    </row>
    <row r="35" spans="1:5" ht="12.75">
      <c r="A35" s="35" t="s">
        <v>54</v>
      </c>
      <c r="E35" s="39" t="s">
        <v>5</v>
      </c>
    </row>
    <row r="36" spans="1:5" ht="25.5">
      <c r="A36" s="35" t="s">
        <v>55</v>
      </c>
      <c r="E36" s="40" t="s">
        <v>3013</v>
      </c>
    </row>
    <row r="37" spans="1:5" ht="114.75">
      <c r="A37" t="s">
        <v>56</v>
      </c>
      <c r="E37" s="39" t="s">
        <v>90</v>
      </c>
    </row>
    <row r="38" spans="1:16" ht="12.75">
      <c r="A38" t="s">
        <v>49</v>
      </c>
      <c s="34" t="s">
        <v>83</v>
      </c>
      <c s="34" t="s">
        <v>95</v>
      </c>
      <c s="35" t="s">
        <v>5</v>
      </c>
      <c s="6" t="s">
        <v>96</v>
      </c>
      <c s="36" t="s">
        <v>67</v>
      </c>
      <c s="37">
        <v>40</v>
      </c>
      <c s="36">
        <v>0</v>
      </c>
      <c s="36">
        <f>ROUND(G38*H38,6)</f>
      </c>
      <c r="L38" s="38">
        <v>0</v>
      </c>
      <c s="32">
        <f>ROUND(ROUND(L38,2)*ROUND(G38,3),2)</f>
      </c>
      <c s="36" t="s">
        <v>53</v>
      </c>
      <c>
        <f>(M38*21)/100</f>
      </c>
      <c t="s">
        <v>27</v>
      </c>
    </row>
    <row r="39" spans="1:5" ht="12.75">
      <c r="A39" s="35" t="s">
        <v>54</v>
      </c>
      <c r="E39" s="39" t="s">
        <v>5</v>
      </c>
    </row>
    <row r="40" spans="1:5" ht="25.5">
      <c r="A40" s="35" t="s">
        <v>55</v>
      </c>
      <c r="E40" s="40" t="s">
        <v>2386</v>
      </c>
    </row>
    <row r="41" spans="1:5" ht="102">
      <c r="A41" t="s">
        <v>56</v>
      </c>
      <c r="E41" s="39" t="s">
        <v>97</v>
      </c>
    </row>
    <row r="42" spans="1:16" ht="12.75">
      <c r="A42" t="s">
        <v>49</v>
      </c>
      <c s="34" t="s">
        <v>87</v>
      </c>
      <c s="34" t="s">
        <v>99</v>
      </c>
      <c s="35" t="s">
        <v>5</v>
      </c>
      <c s="6" t="s">
        <v>100</v>
      </c>
      <c s="36" t="s">
        <v>67</v>
      </c>
      <c s="37">
        <v>360</v>
      </c>
      <c s="36">
        <v>0</v>
      </c>
      <c s="36">
        <f>ROUND(G42*H42,6)</f>
      </c>
      <c r="L42" s="38">
        <v>0</v>
      </c>
      <c s="32">
        <f>ROUND(ROUND(L42,2)*ROUND(G42,3),2)</f>
      </c>
      <c s="36" t="s">
        <v>53</v>
      </c>
      <c>
        <f>(M42*21)/100</f>
      </c>
      <c t="s">
        <v>27</v>
      </c>
    </row>
    <row r="43" spans="1:5" ht="12.75">
      <c r="A43" s="35" t="s">
        <v>54</v>
      </c>
      <c r="E43" s="39" t="s">
        <v>5</v>
      </c>
    </row>
    <row r="44" spans="1:5" ht="25.5">
      <c r="A44" s="35" t="s">
        <v>55</v>
      </c>
      <c r="E44" s="40" t="s">
        <v>3013</v>
      </c>
    </row>
    <row r="45" spans="1:5" ht="140.25">
      <c r="A45" t="s">
        <v>56</v>
      </c>
      <c r="E45" s="39" t="s">
        <v>101</v>
      </c>
    </row>
    <row r="46" spans="1:16" ht="25.5">
      <c r="A46" t="s">
        <v>49</v>
      </c>
      <c s="34" t="s">
        <v>91</v>
      </c>
      <c s="34" t="s">
        <v>2378</v>
      </c>
      <c s="35" t="s">
        <v>5</v>
      </c>
      <c s="6" t="s">
        <v>2379</v>
      </c>
      <c s="36" t="s">
        <v>67</v>
      </c>
      <c s="37">
        <v>360</v>
      </c>
      <c s="36">
        <v>0</v>
      </c>
      <c s="36">
        <f>ROUND(G46*H46,6)</f>
      </c>
      <c r="L46" s="38">
        <v>0</v>
      </c>
      <c s="32">
        <f>ROUND(ROUND(L46,2)*ROUND(G46,3),2)</f>
      </c>
      <c s="36" t="s">
        <v>53</v>
      </c>
      <c>
        <f>(M46*21)/100</f>
      </c>
      <c t="s">
        <v>27</v>
      </c>
    </row>
    <row r="47" spans="1:5" ht="12.75">
      <c r="A47" s="35" t="s">
        <v>54</v>
      </c>
      <c r="E47" s="39" t="s">
        <v>5</v>
      </c>
    </row>
    <row r="48" spans="1:5" ht="25.5">
      <c r="A48" s="35" t="s">
        <v>55</v>
      </c>
      <c r="E48" s="40" t="s">
        <v>3013</v>
      </c>
    </row>
    <row r="49" spans="1:5" ht="140.25">
      <c r="A49" t="s">
        <v>56</v>
      </c>
      <c r="E49" s="39" t="s">
        <v>2380</v>
      </c>
    </row>
    <row r="50" spans="1:16" ht="12.75">
      <c r="A50" t="s">
        <v>49</v>
      </c>
      <c s="34" t="s">
        <v>94</v>
      </c>
      <c s="34" t="s">
        <v>2381</v>
      </c>
      <c s="35" t="s">
        <v>5</v>
      </c>
      <c s="6" t="s">
        <v>2382</v>
      </c>
      <c s="36" t="s">
        <v>52</v>
      </c>
      <c s="37">
        <v>5</v>
      </c>
      <c s="36">
        <v>0</v>
      </c>
      <c s="36">
        <f>ROUND(G50*H50,6)</f>
      </c>
      <c r="L50" s="38">
        <v>0</v>
      </c>
      <c s="32">
        <f>ROUND(ROUND(L50,2)*ROUND(G50,3),2)</f>
      </c>
      <c s="36" t="s">
        <v>347</v>
      </c>
      <c>
        <f>(M50*21)/100</f>
      </c>
      <c t="s">
        <v>27</v>
      </c>
    </row>
    <row r="51" spans="1:5" ht="12.75">
      <c r="A51" s="35" t="s">
        <v>54</v>
      </c>
      <c r="E51" s="39" t="s">
        <v>5</v>
      </c>
    </row>
    <row r="52" spans="1:5" ht="12.75">
      <c r="A52" s="35" t="s">
        <v>55</v>
      </c>
      <c r="E52" s="40" t="s">
        <v>5</v>
      </c>
    </row>
    <row r="53" spans="1:5" ht="12.75">
      <c r="A53" t="s">
        <v>56</v>
      </c>
      <c r="E53" s="39" t="s">
        <v>57</v>
      </c>
    </row>
    <row r="54" spans="1:13" ht="12.75">
      <c r="A54" t="s">
        <v>46</v>
      </c>
      <c r="C54" s="31" t="s">
        <v>27</v>
      </c>
      <c r="E54" s="33" t="s">
        <v>2383</v>
      </c>
      <c r="J54" s="32">
        <f>0</f>
      </c>
      <c s="32">
        <f>0</f>
      </c>
      <c s="32">
        <f>0+L55+L59+L63+L67+L71+L75+L79+L83+L87+L91+L95+L99+L103+L107+L111+L115+L119</f>
      </c>
      <c s="32">
        <f>0+M55+M59+M63+M67+M71+M75+M79+M83+M87+M91+M95+M99+M103+M107+M111+M115+M119</f>
      </c>
    </row>
    <row r="55" spans="1:16" ht="12.75">
      <c r="A55" t="s">
        <v>49</v>
      </c>
      <c s="34" t="s">
        <v>98</v>
      </c>
      <c s="34" t="s">
        <v>2384</v>
      </c>
      <c s="35" t="s">
        <v>5</v>
      </c>
      <c s="6" t="s">
        <v>2385</v>
      </c>
      <c s="36" t="s">
        <v>67</v>
      </c>
      <c s="37">
        <v>196</v>
      </c>
      <c s="36">
        <v>0</v>
      </c>
      <c s="36">
        <f>ROUND(G55*H55,6)</f>
      </c>
      <c r="L55" s="38">
        <v>0</v>
      </c>
      <c s="32">
        <f>ROUND(ROUND(L55,2)*ROUND(G55,3),2)</f>
      </c>
      <c s="36" t="s">
        <v>53</v>
      </c>
      <c>
        <f>(M55*21)/100</f>
      </c>
      <c t="s">
        <v>27</v>
      </c>
    </row>
    <row r="56" spans="1:5" ht="12.75">
      <c r="A56" s="35" t="s">
        <v>54</v>
      </c>
      <c r="E56" s="39" t="s">
        <v>5</v>
      </c>
    </row>
    <row r="57" spans="1:5" ht="25.5">
      <c r="A57" s="35" t="s">
        <v>55</v>
      </c>
      <c r="E57" s="40" t="s">
        <v>3014</v>
      </c>
    </row>
    <row r="58" spans="1:5" ht="127.5">
      <c r="A58" t="s">
        <v>56</v>
      </c>
      <c r="E58" s="39" t="s">
        <v>2387</v>
      </c>
    </row>
    <row r="59" spans="1:16" ht="12.75">
      <c r="A59" t="s">
        <v>49</v>
      </c>
      <c s="34" t="s">
        <v>102</v>
      </c>
      <c s="34" t="s">
        <v>2388</v>
      </c>
      <c s="35" t="s">
        <v>5</v>
      </c>
      <c s="6" t="s">
        <v>2389</v>
      </c>
      <c s="36" t="s">
        <v>67</v>
      </c>
      <c s="37">
        <v>585</v>
      </c>
      <c s="36">
        <v>0</v>
      </c>
      <c s="36">
        <f>ROUND(G59*H59,6)</f>
      </c>
      <c r="L59" s="38">
        <v>0</v>
      </c>
      <c s="32">
        <f>ROUND(ROUND(L59,2)*ROUND(G59,3),2)</f>
      </c>
      <c s="36" t="s">
        <v>53</v>
      </c>
      <c>
        <f>(M59*21)/100</f>
      </c>
      <c t="s">
        <v>27</v>
      </c>
    </row>
    <row r="60" spans="1:5" ht="12.75">
      <c r="A60" s="35" t="s">
        <v>54</v>
      </c>
      <c r="E60" s="39" t="s">
        <v>5</v>
      </c>
    </row>
    <row r="61" spans="1:5" ht="25.5">
      <c r="A61" s="35" t="s">
        <v>55</v>
      </c>
      <c r="E61" s="40" t="s">
        <v>3015</v>
      </c>
    </row>
    <row r="62" spans="1:5" ht="89.25">
      <c r="A62" t="s">
        <v>56</v>
      </c>
      <c r="E62" s="39" t="s">
        <v>117</v>
      </c>
    </row>
    <row r="63" spans="1:16" ht="25.5">
      <c r="A63" t="s">
        <v>49</v>
      </c>
      <c s="34" t="s">
        <v>106</v>
      </c>
      <c s="34" t="s">
        <v>2391</v>
      </c>
      <c s="35" t="s">
        <v>5</v>
      </c>
      <c s="6" t="s">
        <v>2392</v>
      </c>
      <c s="36" t="s">
        <v>81</v>
      </c>
      <c s="37">
        <v>58</v>
      </c>
      <c s="36">
        <v>0</v>
      </c>
      <c s="36">
        <f>ROUND(G63*H63,6)</f>
      </c>
      <c r="L63" s="38">
        <v>0</v>
      </c>
      <c s="32">
        <f>ROUND(ROUND(L63,2)*ROUND(G63,3),2)</f>
      </c>
      <c s="36" t="s">
        <v>53</v>
      </c>
      <c>
        <f>(M63*21)/100</f>
      </c>
      <c t="s">
        <v>27</v>
      </c>
    </row>
    <row r="64" spans="1:5" ht="12.75">
      <c r="A64" s="35" t="s">
        <v>54</v>
      </c>
      <c r="E64" s="39" t="s">
        <v>5</v>
      </c>
    </row>
    <row r="65" spans="1:5" ht="25.5">
      <c r="A65" s="35" t="s">
        <v>55</v>
      </c>
      <c r="E65" s="40" t="s">
        <v>3016</v>
      </c>
    </row>
    <row r="66" spans="1:5" ht="102">
      <c r="A66" t="s">
        <v>56</v>
      </c>
      <c r="E66" s="39" t="s">
        <v>130</v>
      </c>
    </row>
    <row r="67" spans="1:16" ht="12.75">
      <c r="A67" t="s">
        <v>49</v>
      </c>
      <c s="34" t="s">
        <v>110</v>
      </c>
      <c s="34" t="s">
        <v>138</v>
      </c>
      <c s="35" t="s">
        <v>5</v>
      </c>
      <c s="6" t="s">
        <v>139</v>
      </c>
      <c s="36" t="s">
        <v>67</v>
      </c>
      <c s="37">
        <v>76</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76.5">
      <c r="A70" t="s">
        <v>56</v>
      </c>
      <c r="E70" s="39" t="s">
        <v>140</v>
      </c>
    </row>
    <row r="71" spans="1:16" ht="12.75">
      <c r="A71" t="s">
        <v>49</v>
      </c>
      <c s="34" t="s">
        <v>114</v>
      </c>
      <c s="34" t="s">
        <v>2394</v>
      </c>
      <c s="35" t="s">
        <v>5</v>
      </c>
      <c s="6" t="s">
        <v>2395</v>
      </c>
      <c s="36" t="s">
        <v>81</v>
      </c>
      <c s="37">
        <v>20</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114.75">
      <c r="A74" t="s">
        <v>56</v>
      </c>
      <c r="E74" s="39" t="s">
        <v>2396</v>
      </c>
    </row>
    <row r="75" spans="1:16" ht="25.5">
      <c r="A75" t="s">
        <v>49</v>
      </c>
      <c s="34" t="s">
        <v>118</v>
      </c>
      <c s="34" t="s">
        <v>844</v>
      </c>
      <c s="35" t="s">
        <v>5</v>
      </c>
      <c s="6" t="s">
        <v>845</v>
      </c>
      <c s="36" t="s">
        <v>81</v>
      </c>
      <c s="37">
        <v>10</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89.25">
      <c r="A78" t="s">
        <v>56</v>
      </c>
      <c r="E78" s="39" t="s">
        <v>2979</v>
      </c>
    </row>
    <row r="79" spans="1:16" ht="12.75">
      <c r="A79" t="s">
        <v>49</v>
      </c>
      <c s="34" t="s">
        <v>121</v>
      </c>
      <c s="34" t="s">
        <v>2980</v>
      </c>
      <c s="35" t="s">
        <v>5</v>
      </c>
      <c s="6" t="s">
        <v>2981</v>
      </c>
      <c s="36" t="s">
        <v>81</v>
      </c>
      <c s="37">
        <v>1</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102">
      <c r="A82" t="s">
        <v>56</v>
      </c>
      <c r="E82" s="39" t="s">
        <v>2982</v>
      </c>
    </row>
    <row r="83" spans="1:16" ht="25.5">
      <c r="A83" t="s">
        <v>49</v>
      </c>
      <c s="34" t="s">
        <v>124</v>
      </c>
      <c s="34" t="s">
        <v>2397</v>
      </c>
      <c s="35" t="s">
        <v>5</v>
      </c>
      <c s="6" t="s">
        <v>2398</v>
      </c>
      <c s="36" t="s">
        <v>81</v>
      </c>
      <c s="37">
        <v>20</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89.25">
      <c r="A86" t="s">
        <v>56</v>
      </c>
      <c r="E86" s="39" t="s">
        <v>2399</v>
      </c>
    </row>
    <row r="87" spans="1:16" ht="25.5">
      <c r="A87" t="s">
        <v>49</v>
      </c>
      <c s="34" t="s">
        <v>127</v>
      </c>
      <c s="34" t="s">
        <v>2983</v>
      </c>
      <c s="35" t="s">
        <v>5</v>
      </c>
      <c s="6" t="s">
        <v>2984</v>
      </c>
      <c s="36" t="s">
        <v>81</v>
      </c>
      <c s="37">
        <v>2</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89.25">
      <c r="A90" t="s">
        <v>56</v>
      </c>
      <c r="E90" s="39" t="s">
        <v>2399</v>
      </c>
    </row>
    <row r="91" spans="1:16" ht="25.5">
      <c r="A91" t="s">
        <v>49</v>
      </c>
      <c s="34" t="s">
        <v>131</v>
      </c>
      <c s="34" t="s">
        <v>2985</v>
      </c>
      <c s="35" t="s">
        <v>5</v>
      </c>
      <c s="6" t="s">
        <v>2986</v>
      </c>
      <c s="36" t="s">
        <v>81</v>
      </c>
      <c s="37">
        <v>1</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102">
      <c r="A94" t="s">
        <v>56</v>
      </c>
      <c r="E94" s="39" t="s">
        <v>2987</v>
      </c>
    </row>
    <row r="95" spans="1:16" ht="25.5">
      <c r="A95" t="s">
        <v>49</v>
      </c>
      <c s="34" t="s">
        <v>134</v>
      </c>
      <c s="34" t="s">
        <v>2988</v>
      </c>
      <c s="35" t="s">
        <v>5</v>
      </c>
      <c s="6" t="s">
        <v>2989</v>
      </c>
      <c s="36" t="s">
        <v>81</v>
      </c>
      <c s="37">
        <v>1</v>
      </c>
      <c s="36">
        <v>0</v>
      </c>
      <c s="36">
        <f>ROUND(G95*H95,6)</f>
      </c>
      <c r="L95" s="38">
        <v>0</v>
      </c>
      <c s="32">
        <f>ROUND(ROUND(L95,2)*ROUND(G95,3),2)</f>
      </c>
      <c s="36" t="s">
        <v>53</v>
      </c>
      <c>
        <f>(M95*21)/100</f>
      </c>
      <c t="s">
        <v>27</v>
      </c>
    </row>
    <row r="96" spans="1:5" ht="12.75">
      <c r="A96" s="35" t="s">
        <v>54</v>
      </c>
      <c r="E96" s="39" t="s">
        <v>5</v>
      </c>
    </row>
    <row r="97" spans="1:5" ht="25.5">
      <c r="A97" s="35" t="s">
        <v>55</v>
      </c>
      <c r="E97" s="40" t="s">
        <v>2990</v>
      </c>
    </row>
    <row r="98" spans="1:5" ht="89.25">
      <c r="A98" t="s">
        <v>56</v>
      </c>
      <c r="E98" s="39" t="s">
        <v>2991</v>
      </c>
    </row>
    <row r="99" spans="1:16" ht="12.75">
      <c r="A99" t="s">
        <v>49</v>
      </c>
      <c s="34" t="s">
        <v>137</v>
      </c>
      <c s="34" t="s">
        <v>2992</v>
      </c>
      <c s="35" t="s">
        <v>5</v>
      </c>
      <c s="6" t="s">
        <v>2993</v>
      </c>
      <c s="36" t="s">
        <v>81</v>
      </c>
      <c s="37">
        <v>16</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114.75">
      <c r="A102" t="s">
        <v>56</v>
      </c>
      <c r="E102" s="39" t="s">
        <v>2994</v>
      </c>
    </row>
    <row r="103" spans="1:16" ht="12.75">
      <c r="A103" t="s">
        <v>49</v>
      </c>
      <c s="34" t="s">
        <v>141</v>
      </c>
      <c s="34" t="s">
        <v>2995</v>
      </c>
      <c s="35" t="s">
        <v>5</v>
      </c>
      <c s="6" t="s">
        <v>2996</v>
      </c>
      <c s="36" t="s">
        <v>81</v>
      </c>
      <c s="37">
        <v>16</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114.75">
      <c r="A106" t="s">
        <v>56</v>
      </c>
      <c r="E106" s="39" t="s">
        <v>2994</v>
      </c>
    </row>
    <row r="107" spans="1:16" ht="12.75">
      <c r="A107" t="s">
        <v>49</v>
      </c>
      <c s="34" t="s">
        <v>145</v>
      </c>
      <c s="34" t="s">
        <v>2997</v>
      </c>
      <c s="35" t="s">
        <v>5</v>
      </c>
      <c s="6" t="s">
        <v>2998</v>
      </c>
      <c s="36" t="s">
        <v>81</v>
      </c>
      <c s="37">
        <v>16</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14.75">
      <c r="A110" t="s">
        <v>56</v>
      </c>
      <c r="E110" s="39" t="s">
        <v>2994</v>
      </c>
    </row>
    <row r="111" spans="1:16" ht="12.75">
      <c r="A111" t="s">
        <v>49</v>
      </c>
      <c s="34" t="s">
        <v>149</v>
      </c>
      <c s="34" t="s">
        <v>2999</v>
      </c>
      <c s="35" t="s">
        <v>5</v>
      </c>
      <c s="6" t="s">
        <v>3000</v>
      </c>
      <c s="36" t="s">
        <v>81</v>
      </c>
      <c s="37">
        <v>1</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14.75">
      <c r="A114" t="s">
        <v>56</v>
      </c>
      <c r="E114" s="39" t="s">
        <v>2994</v>
      </c>
    </row>
    <row r="115" spans="1:16" ht="12.75">
      <c r="A115" t="s">
        <v>49</v>
      </c>
      <c s="34" t="s">
        <v>153</v>
      </c>
      <c s="34" t="s">
        <v>3001</v>
      </c>
      <c s="35" t="s">
        <v>5</v>
      </c>
      <c s="6" t="s">
        <v>3002</v>
      </c>
      <c s="36" t="s">
        <v>81</v>
      </c>
      <c s="37">
        <v>1</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14.75">
      <c r="A118" t="s">
        <v>56</v>
      </c>
      <c r="E118" s="39" t="s">
        <v>2994</v>
      </c>
    </row>
    <row r="119" spans="1:16" ht="12.75">
      <c r="A119" t="s">
        <v>49</v>
      </c>
      <c s="34" t="s">
        <v>158</v>
      </c>
      <c s="34" t="s">
        <v>3003</v>
      </c>
      <c s="35" t="s">
        <v>5</v>
      </c>
      <c s="6" t="s">
        <v>3004</v>
      </c>
      <c s="36" t="s">
        <v>60</v>
      </c>
      <c s="37">
        <v>16</v>
      </c>
      <c s="36">
        <v>0</v>
      </c>
      <c s="36">
        <f>ROUND(G119*H119,6)</f>
      </c>
      <c r="L119" s="38">
        <v>0</v>
      </c>
      <c s="32">
        <f>ROUND(ROUND(L119,2)*ROUND(G119,3),2)</f>
      </c>
      <c s="36" t="s">
        <v>53</v>
      </c>
      <c>
        <f>(M119*21)/100</f>
      </c>
      <c t="s">
        <v>27</v>
      </c>
    </row>
    <row r="120" spans="1:5" ht="12.75">
      <c r="A120" s="35" t="s">
        <v>54</v>
      </c>
      <c r="E120" s="39" t="s">
        <v>3005</v>
      </c>
    </row>
    <row r="121" spans="1:5" ht="12.75">
      <c r="A121" s="35" t="s">
        <v>55</v>
      </c>
      <c r="E121" s="40" t="s">
        <v>5</v>
      </c>
    </row>
    <row r="122" spans="1:5" ht="114.75">
      <c r="A122" t="s">
        <v>56</v>
      </c>
      <c r="E122" s="39" t="s">
        <v>3006</v>
      </c>
    </row>
    <row r="123" spans="1:13" ht="12.75">
      <c r="A123" t="s">
        <v>46</v>
      </c>
      <c r="C123" s="31" t="s">
        <v>26</v>
      </c>
      <c r="E123" s="33" t="s">
        <v>2400</v>
      </c>
      <c r="J123" s="32">
        <f>0</f>
      </c>
      <c s="32">
        <f>0</f>
      </c>
      <c s="32">
        <f>0+L124+L128+L132+L136+L140+L144</f>
      </c>
      <c s="32">
        <f>0+M124+M128+M132+M136+M140+M144</f>
      </c>
    </row>
    <row r="124" spans="1:16" ht="25.5">
      <c r="A124" t="s">
        <v>49</v>
      </c>
      <c s="34" t="s">
        <v>161</v>
      </c>
      <c s="34" t="s">
        <v>2401</v>
      </c>
      <c s="35" t="s">
        <v>5</v>
      </c>
      <c s="6" t="s">
        <v>2402</v>
      </c>
      <c s="36" t="s">
        <v>81</v>
      </c>
      <c s="37">
        <v>1</v>
      </c>
      <c s="36">
        <v>0</v>
      </c>
      <c s="36">
        <f>ROUND(G124*H124,6)</f>
      </c>
      <c r="L124" s="38">
        <v>0</v>
      </c>
      <c s="32">
        <f>ROUND(ROUND(L124,2)*ROUND(G124,3),2)</f>
      </c>
      <c s="36" t="s">
        <v>53</v>
      </c>
      <c>
        <f>(M124*21)/100</f>
      </c>
      <c t="s">
        <v>27</v>
      </c>
    </row>
    <row r="125" spans="1:5" ht="12.75">
      <c r="A125" s="35" t="s">
        <v>54</v>
      </c>
      <c r="E125" s="39" t="s">
        <v>5</v>
      </c>
    </row>
    <row r="126" spans="1:5" ht="12.75">
      <c r="A126" s="35" t="s">
        <v>55</v>
      </c>
      <c r="E126" s="40" t="s">
        <v>5</v>
      </c>
    </row>
    <row r="127" spans="1:5" ht="114.75">
      <c r="A127" t="s">
        <v>56</v>
      </c>
      <c r="E127" s="39" t="s">
        <v>2403</v>
      </c>
    </row>
    <row r="128" spans="1:16" ht="38.25">
      <c r="A128" t="s">
        <v>49</v>
      </c>
      <c s="34" t="s">
        <v>164</v>
      </c>
      <c s="34" t="s">
        <v>3007</v>
      </c>
      <c s="35" t="s">
        <v>5</v>
      </c>
      <c s="6" t="s">
        <v>3008</v>
      </c>
      <c s="36" t="s">
        <v>81</v>
      </c>
      <c s="37">
        <v>6</v>
      </c>
      <c s="36">
        <v>0</v>
      </c>
      <c s="36">
        <f>ROUND(G128*H128,6)</f>
      </c>
      <c r="L128" s="38">
        <v>0</v>
      </c>
      <c s="32">
        <f>ROUND(ROUND(L128,2)*ROUND(G128,3),2)</f>
      </c>
      <c s="36" t="s">
        <v>53</v>
      </c>
      <c>
        <f>(M128*21)/100</f>
      </c>
      <c t="s">
        <v>27</v>
      </c>
    </row>
    <row r="129" spans="1:5" ht="12.75">
      <c r="A129" s="35" t="s">
        <v>54</v>
      </c>
      <c r="E129" s="39" t="s">
        <v>5</v>
      </c>
    </row>
    <row r="130" spans="1:5" ht="12.75">
      <c r="A130" s="35" t="s">
        <v>55</v>
      </c>
      <c r="E130" s="40" t="s">
        <v>5</v>
      </c>
    </row>
    <row r="131" spans="1:5" ht="114.75">
      <c r="A131" t="s">
        <v>56</v>
      </c>
      <c r="E131" s="39" t="s">
        <v>3009</v>
      </c>
    </row>
    <row r="132" spans="1:16" ht="25.5">
      <c r="A132" t="s">
        <v>49</v>
      </c>
      <c s="34" t="s">
        <v>167</v>
      </c>
      <c s="34" t="s">
        <v>476</v>
      </c>
      <c s="35" t="s">
        <v>5</v>
      </c>
      <c s="6" t="s">
        <v>477</v>
      </c>
      <c s="36" t="s">
        <v>81</v>
      </c>
      <c s="37">
        <v>1</v>
      </c>
      <c s="36">
        <v>0</v>
      </c>
      <c s="36">
        <f>ROUND(G132*H132,6)</f>
      </c>
      <c r="L132" s="38">
        <v>0</v>
      </c>
      <c s="32">
        <f>ROUND(ROUND(L132,2)*ROUND(G132,3),2)</f>
      </c>
      <c s="36" t="s">
        <v>53</v>
      </c>
      <c>
        <f>(M132*21)/100</f>
      </c>
      <c t="s">
        <v>27</v>
      </c>
    </row>
    <row r="133" spans="1:5" ht="12.75">
      <c r="A133" s="35" t="s">
        <v>54</v>
      </c>
      <c r="E133" s="39" t="s">
        <v>5</v>
      </c>
    </row>
    <row r="134" spans="1:5" ht="25.5">
      <c r="A134" s="35" t="s">
        <v>55</v>
      </c>
      <c r="E134" s="40" t="s">
        <v>2404</v>
      </c>
    </row>
    <row r="135" spans="1:5" ht="89.25">
      <c r="A135" t="s">
        <v>56</v>
      </c>
      <c r="E135" s="39" t="s">
        <v>2405</v>
      </c>
    </row>
    <row r="136" spans="1:16" ht="12.75">
      <c r="A136" t="s">
        <v>49</v>
      </c>
      <c s="34" t="s">
        <v>171</v>
      </c>
      <c s="34" t="s">
        <v>2406</v>
      </c>
      <c s="35" t="s">
        <v>5</v>
      </c>
      <c s="6" t="s">
        <v>2407</v>
      </c>
      <c s="36" t="s">
        <v>81</v>
      </c>
      <c s="37">
        <v>1</v>
      </c>
      <c s="36">
        <v>0</v>
      </c>
      <c s="36">
        <f>ROUND(G136*H136,6)</f>
      </c>
      <c r="L136" s="38">
        <v>0</v>
      </c>
      <c s="32">
        <f>ROUND(ROUND(L136,2)*ROUND(G136,3),2)</f>
      </c>
      <c s="36" t="s">
        <v>53</v>
      </c>
      <c>
        <f>(M136*21)/100</f>
      </c>
      <c t="s">
        <v>27</v>
      </c>
    </row>
    <row r="137" spans="1:5" ht="12.75">
      <c r="A137" s="35" t="s">
        <v>54</v>
      </c>
      <c r="E137" s="39" t="s">
        <v>5</v>
      </c>
    </row>
    <row r="138" spans="1:5" ht="12.75">
      <c r="A138" s="35" t="s">
        <v>55</v>
      </c>
      <c r="E138" s="40" t="s">
        <v>5</v>
      </c>
    </row>
    <row r="139" spans="1:5" ht="76.5">
      <c r="A139" t="s">
        <v>56</v>
      </c>
      <c r="E139" s="39" t="s">
        <v>2408</v>
      </c>
    </row>
    <row r="140" spans="1:16" ht="12.75">
      <c r="A140" t="s">
        <v>49</v>
      </c>
      <c s="34" t="s">
        <v>175</v>
      </c>
      <c s="34" t="s">
        <v>725</v>
      </c>
      <c s="35" t="s">
        <v>5</v>
      </c>
      <c s="6" t="s">
        <v>726</v>
      </c>
      <c s="36" t="s">
        <v>312</v>
      </c>
      <c s="37">
        <v>40</v>
      </c>
      <c s="36">
        <v>0</v>
      </c>
      <c s="36">
        <f>ROUND(G140*H140,6)</f>
      </c>
      <c r="L140" s="38">
        <v>0</v>
      </c>
      <c s="32">
        <f>ROUND(ROUND(L140,2)*ROUND(G140,3),2)</f>
      </c>
      <c s="36" t="s">
        <v>53</v>
      </c>
      <c>
        <f>(M140*21)/100</f>
      </c>
      <c t="s">
        <v>27</v>
      </c>
    </row>
    <row r="141" spans="1:5" ht="12.75">
      <c r="A141" s="35" t="s">
        <v>54</v>
      </c>
      <c r="E141" s="39" t="s">
        <v>5</v>
      </c>
    </row>
    <row r="142" spans="1:5" ht="12.75">
      <c r="A142" s="35" t="s">
        <v>55</v>
      </c>
      <c r="E142" s="40" t="s">
        <v>5</v>
      </c>
    </row>
    <row r="143" spans="1:5" ht="89.25">
      <c r="A143" t="s">
        <v>56</v>
      </c>
      <c r="E143" s="39" t="s">
        <v>2409</v>
      </c>
    </row>
    <row r="144" spans="1:16" ht="12.75">
      <c r="A144" t="s">
        <v>49</v>
      </c>
      <c s="34" t="s">
        <v>179</v>
      </c>
      <c s="34" t="s">
        <v>479</v>
      </c>
      <c s="35" t="s">
        <v>5</v>
      </c>
      <c s="6" t="s">
        <v>480</v>
      </c>
      <c s="36" t="s">
        <v>312</v>
      </c>
      <c s="37">
        <v>16</v>
      </c>
      <c s="36">
        <v>0</v>
      </c>
      <c s="36">
        <f>ROUND(G144*H144,6)</f>
      </c>
      <c r="L144" s="38">
        <v>0</v>
      </c>
      <c s="32">
        <f>ROUND(ROUND(L144,2)*ROUND(G144,3),2)</f>
      </c>
      <c s="36" t="s">
        <v>53</v>
      </c>
      <c>
        <f>(M144*21)/100</f>
      </c>
      <c t="s">
        <v>27</v>
      </c>
    </row>
    <row r="145" spans="1:5" ht="12.75">
      <c r="A145" s="35" t="s">
        <v>54</v>
      </c>
      <c r="E145" s="39" t="s">
        <v>5</v>
      </c>
    </row>
    <row r="146" spans="1:5" ht="12.75">
      <c r="A146" s="35" t="s">
        <v>55</v>
      </c>
      <c r="E146" s="40" t="s">
        <v>5</v>
      </c>
    </row>
    <row r="147" spans="1:5" ht="89.25">
      <c r="A147" t="s">
        <v>56</v>
      </c>
      <c r="E147" s="39" t="s">
        <v>2410</v>
      </c>
    </row>
    <row r="148" spans="1:13" ht="12.75">
      <c r="A148" t="s">
        <v>46</v>
      </c>
      <c r="C148" s="31" t="s">
        <v>64</v>
      </c>
      <c r="E148" s="33" t="s">
        <v>2411</v>
      </c>
      <c r="J148" s="32">
        <f>0</f>
      </c>
      <c s="32">
        <f>0</f>
      </c>
      <c s="32">
        <f>0+L149+L153</f>
      </c>
      <c s="32">
        <f>0+M149+M153</f>
      </c>
    </row>
    <row r="149" spans="1:16" ht="38.25">
      <c r="A149" t="s">
        <v>49</v>
      </c>
      <c s="34" t="s">
        <v>182</v>
      </c>
      <c s="34" t="s">
        <v>343</v>
      </c>
      <c s="35" t="s">
        <v>344</v>
      </c>
      <c s="6" t="s">
        <v>345</v>
      </c>
      <c s="36" t="s">
        <v>346</v>
      </c>
      <c s="37">
        <v>20</v>
      </c>
      <c s="36">
        <v>0</v>
      </c>
      <c s="36">
        <f>ROUND(G149*H149,6)</f>
      </c>
      <c r="L149" s="38">
        <v>0</v>
      </c>
      <c s="32">
        <f>ROUND(ROUND(L149,2)*ROUND(G149,3),2)</f>
      </c>
      <c s="36" t="s">
        <v>347</v>
      </c>
      <c>
        <f>(M149*21)/100</f>
      </c>
      <c t="s">
        <v>27</v>
      </c>
    </row>
    <row r="150" spans="1:5" ht="25.5">
      <c r="A150" s="35" t="s">
        <v>54</v>
      </c>
      <c r="E150" s="39" t="s">
        <v>348</v>
      </c>
    </row>
    <row r="151" spans="1:5" ht="12.75">
      <c r="A151" s="35" t="s">
        <v>55</v>
      </c>
      <c r="E151" s="40" t="s">
        <v>5</v>
      </c>
    </row>
    <row r="152" spans="1:5" ht="140.25">
      <c r="A152" t="s">
        <v>56</v>
      </c>
      <c r="E152" s="39" t="s">
        <v>349</v>
      </c>
    </row>
    <row r="153" spans="1:16" ht="38.25">
      <c r="A153" t="s">
        <v>49</v>
      </c>
      <c s="34" t="s">
        <v>186</v>
      </c>
      <c s="34" t="s">
        <v>351</v>
      </c>
      <c s="35" t="s">
        <v>352</v>
      </c>
      <c s="6" t="s">
        <v>353</v>
      </c>
      <c s="36" t="s">
        <v>346</v>
      </c>
      <c s="37">
        <v>16</v>
      </c>
      <c s="36">
        <v>0</v>
      </c>
      <c s="36">
        <f>ROUND(G153*H153,6)</f>
      </c>
      <c r="L153" s="38">
        <v>0</v>
      </c>
      <c s="32">
        <f>ROUND(ROUND(L153,2)*ROUND(G153,3),2)</f>
      </c>
      <c s="36" t="s">
        <v>347</v>
      </c>
      <c>
        <f>(M153*21)/100</f>
      </c>
      <c t="s">
        <v>27</v>
      </c>
    </row>
    <row r="154" spans="1:5" ht="25.5">
      <c r="A154" s="35" t="s">
        <v>54</v>
      </c>
      <c r="E154" s="39" t="s">
        <v>348</v>
      </c>
    </row>
    <row r="155" spans="1:5" ht="12.75">
      <c r="A155" s="35" t="s">
        <v>55</v>
      </c>
      <c r="E155" s="40" t="s">
        <v>5</v>
      </c>
    </row>
    <row r="156" spans="1:5" ht="140.25">
      <c r="A156" t="s">
        <v>56</v>
      </c>
      <c r="E156"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2965</v>
      </c>
      <c s="41">
        <f>Rekapitulace!C64</f>
      </c>
      <c s="20" t="s">
        <v>0</v>
      </c>
      <c t="s">
        <v>23</v>
      </c>
      <c t="s">
        <v>27</v>
      </c>
    </row>
    <row r="4" spans="1:16" ht="32" customHeight="1">
      <c r="A4" s="24" t="s">
        <v>20</v>
      </c>
      <c s="25" t="s">
        <v>28</v>
      </c>
      <c s="27" t="s">
        <v>2965</v>
      </c>
      <c r="E4" s="26" t="s">
        <v>2966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COUNTIFS(L8:L105,"=0",A8:A105,"P")+COUNTIFS(L8:L105,"",A8:A105,"P")+SUM(Q8:Q105)</f>
      </c>
    </row>
    <row r="8" spans="1:13" ht="12.75">
      <c r="A8" t="s">
        <v>44</v>
      </c>
      <c r="C8" s="28" t="s">
        <v>3019</v>
      </c>
      <c r="E8" s="30" t="s">
        <v>3018</v>
      </c>
      <c r="J8" s="29">
        <f>0+J9+J46+J75+J104</f>
      </c>
      <c s="29">
        <f>0+K9+K46+K75+K104</f>
      </c>
      <c s="29">
        <f>0+L9+L46+L75+L104</f>
      </c>
      <c s="29">
        <f>0+M9+M46+M75+M104</f>
      </c>
    </row>
    <row r="9" spans="1:13" ht="12.75">
      <c r="A9" t="s">
        <v>46</v>
      </c>
      <c r="C9" s="31" t="s">
        <v>4</v>
      </c>
      <c r="E9" s="33" t="s">
        <v>2369</v>
      </c>
      <c r="J9" s="32">
        <f>0</f>
      </c>
      <c s="32">
        <f>0</f>
      </c>
      <c s="32">
        <f>0+L10+L14+L18+L22+L26+L30+L34+L38+L42</f>
      </c>
      <c s="32">
        <f>0+M10+M14+M18+M22+M26+M30+M34+M38+M42</f>
      </c>
    </row>
    <row r="10" spans="1:16" ht="12.75">
      <c r="A10" t="s">
        <v>49</v>
      </c>
      <c s="34" t="s">
        <v>4</v>
      </c>
      <c s="34" t="s">
        <v>407</v>
      </c>
      <c s="35" t="s">
        <v>5</v>
      </c>
      <c s="6" t="s">
        <v>408</v>
      </c>
      <c s="36" t="s">
        <v>60</v>
      </c>
      <c s="37">
        <v>28</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18.75">
      <c r="A13" t="s">
        <v>56</v>
      </c>
      <c r="E13" s="39" t="s">
        <v>61</v>
      </c>
    </row>
    <row r="14" spans="1:16" ht="12.75">
      <c r="A14" t="s">
        <v>49</v>
      </c>
      <c s="34" t="s">
        <v>27</v>
      </c>
      <c s="34" t="s">
        <v>65</v>
      </c>
      <c s="35" t="s">
        <v>5</v>
      </c>
      <c s="6" t="s">
        <v>66</v>
      </c>
      <c s="36" t="s">
        <v>67</v>
      </c>
      <c s="37">
        <v>110</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25.5">
      <c r="A17" t="s">
        <v>56</v>
      </c>
      <c r="E17" s="39" t="s">
        <v>68</v>
      </c>
    </row>
    <row r="18" spans="1:16" ht="12.75">
      <c r="A18" t="s">
        <v>49</v>
      </c>
      <c s="34" t="s">
        <v>26</v>
      </c>
      <c s="34" t="s">
        <v>70</v>
      </c>
      <c s="35" t="s">
        <v>5</v>
      </c>
      <c s="6" t="s">
        <v>71</v>
      </c>
      <c s="36" t="s">
        <v>60</v>
      </c>
      <c s="37">
        <v>28</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229.5">
      <c r="A21" t="s">
        <v>56</v>
      </c>
      <c r="E21" s="39" t="s">
        <v>72</v>
      </c>
    </row>
    <row r="22" spans="1:16" ht="12.75">
      <c r="A22" t="s">
        <v>49</v>
      </c>
      <c s="34" t="s">
        <v>64</v>
      </c>
      <c s="34" t="s">
        <v>2370</v>
      </c>
      <c s="35" t="s">
        <v>5</v>
      </c>
      <c s="6" t="s">
        <v>2371</v>
      </c>
      <c s="36" t="s">
        <v>76</v>
      </c>
      <c s="37">
        <v>100</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56</v>
      </c>
      <c r="E25" s="39" t="s">
        <v>2372</v>
      </c>
    </row>
    <row r="26" spans="1:16" ht="12.75">
      <c r="A26" t="s">
        <v>49</v>
      </c>
      <c s="34" t="s">
        <v>69</v>
      </c>
      <c s="34" t="s">
        <v>88</v>
      </c>
      <c s="35" t="s">
        <v>5</v>
      </c>
      <c s="6" t="s">
        <v>89</v>
      </c>
      <c s="36" t="s">
        <v>67</v>
      </c>
      <c s="37">
        <v>100</v>
      </c>
      <c s="36">
        <v>0</v>
      </c>
      <c s="36">
        <f>ROUND(G26*H26,6)</f>
      </c>
      <c r="L26" s="38">
        <v>0</v>
      </c>
      <c s="32">
        <f>ROUND(ROUND(L26,2)*ROUND(G26,3),2)</f>
      </c>
      <c s="36" t="s">
        <v>53</v>
      </c>
      <c>
        <f>(M26*21)/100</f>
      </c>
      <c t="s">
        <v>27</v>
      </c>
    </row>
    <row r="27" spans="1:5" ht="12.75">
      <c r="A27" s="35" t="s">
        <v>54</v>
      </c>
      <c r="E27" s="39" t="s">
        <v>5</v>
      </c>
    </row>
    <row r="28" spans="1:5" ht="25.5">
      <c r="A28" s="35" t="s">
        <v>55</v>
      </c>
      <c r="E28" s="40" t="s">
        <v>3020</v>
      </c>
    </row>
    <row r="29" spans="1:5" ht="114.75">
      <c r="A29" t="s">
        <v>56</v>
      </c>
      <c r="E29" s="39" t="s">
        <v>90</v>
      </c>
    </row>
    <row r="30" spans="1:16" ht="12.75">
      <c r="A30" t="s">
        <v>49</v>
      </c>
      <c s="34" t="s">
        <v>73</v>
      </c>
      <c s="34" t="s">
        <v>95</v>
      </c>
      <c s="35" t="s">
        <v>5</v>
      </c>
      <c s="6" t="s">
        <v>96</v>
      </c>
      <c s="36" t="s">
        <v>67</v>
      </c>
      <c s="37">
        <v>140</v>
      </c>
      <c s="36">
        <v>0</v>
      </c>
      <c s="36">
        <f>ROUND(G30*H30,6)</f>
      </c>
      <c r="L30" s="38">
        <v>0</v>
      </c>
      <c s="32">
        <f>ROUND(ROUND(L30,2)*ROUND(G30,3),2)</f>
      </c>
      <c s="36" t="s">
        <v>53</v>
      </c>
      <c>
        <f>(M30*21)/100</f>
      </c>
      <c t="s">
        <v>27</v>
      </c>
    </row>
    <row r="31" spans="1:5" ht="12.75">
      <c r="A31" s="35" t="s">
        <v>54</v>
      </c>
      <c r="E31" s="39" t="s">
        <v>5</v>
      </c>
    </row>
    <row r="32" spans="1:5" ht="25.5">
      <c r="A32" s="35" t="s">
        <v>55</v>
      </c>
      <c r="E32" s="40" t="s">
        <v>3021</v>
      </c>
    </row>
    <row r="33" spans="1:5" ht="102">
      <c r="A33" t="s">
        <v>56</v>
      </c>
      <c r="E33" s="39" t="s">
        <v>97</v>
      </c>
    </row>
    <row r="34" spans="1:16" ht="12.75">
      <c r="A34" t="s">
        <v>49</v>
      </c>
      <c s="34" t="s">
        <v>78</v>
      </c>
      <c s="34" t="s">
        <v>99</v>
      </c>
      <c s="35" t="s">
        <v>5</v>
      </c>
      <c s="6" t="s">
        <v>100</v>
      </c>
      <c s="36" t="s">
        <v>67</v>
      </c>
      <c s="37">
        <v>100</v>
      </c>
      <c s="36">
        <v>0</v>
      </c>
      <c s="36">
        <f>ROUND(G34*H34,6)</f>
      </c>
      <c r="L34" s="38">
        <v>0</v>
      </c>
      <c s="32">
        <f>ROUND(ROUND(L34,2)*ROUND(G34,3),2)</f>
      </c>
      <c s="36" t="s">
        <v>53</v>
      </c>
      <c>
        <f>(M34*21)/100</f>
      </c>
      <c t="s">
        <v>27</v>
      </c>
    </row>
    <row r="35" spans="1:5" ht="12.75">
      <c r="A35" s="35" t="s">
        <v>54</v>
      </c>
      <c r="E35" s="39" t="s">
        <v>5</v>
      </c>
    </row>
    <row r="36" spans="1:5" ht="25.5">
      <c r="A36" s="35" t="s">
        <v>55</v>
      </c>
      <c r="E36" s="40" t="s">
        <v>3020</v>
      </c>
    </row>
    <row r="37" spans="1:5" ht="140.25">
      <c r="A37" t="s">
        <v>56</v>
      </c>
      <c r="E37" s="39" t="s">
        <v>101</v>
      </c>
    </row>
    <row r="38" spans="1:16" ht="25.5">
      <c r="A38" t="s">
        <v>49</v>
      </c>
      <c s="34" t="s">
        <v>83</v>
      </c>
      <c s="34" t="s">
        <v>2378</v>
      </c>
      <c s="35" t="s">
        <v>5</v>
      </c>
      <c s="6" t="s">
        <v>2379</v>
      </c>
      <c s="36" t="s">
        <v>67</v>
      </c>
      <c s="37">
        <v>100</v>
      </c>
      <c s="36">
        <v>0</v>
      </c>
      <c s="36">
        <f>ROUND(G38*H38,6)</f>
      </c>
      <c r="L38" s="38">
        <v>0</v>
      </c>
      <c s="32">
        <f>ROUND(ROUND(L38,2)*ROUND(G38,3),2)</f>
      </c>
      <c s="36" t="s">
        <v>53</v>
      </c>
      <c>
        <f>(M38*21)/100</f>
      </c>
      <c t="s">
        <v>27</v>
      </c>
    </row>
    <row r="39" spans="1:5" ht="12.75">
      <c r="A39" s="35" t="s">
        <v>54</v>
      </c>
      <c r="E39" s="39" t="s">
        <v>5</v>
      </c>
    </row>
    <row r="40" spans="1:5" ht="25.5">
      <c r="A40" s="35" t="s">
        <v>55</v>
      </c>
      <c r="E40" s="40" t="s">
        <v>3020</v>
      </c>
    </row>
    <row r="41" spans="1:5" ht="140.25">
      <c r="A41" t="s">
        <v>56</v>
      </c>
      <c r="E41" s="39" t="s">
        <v>2380</v>
      </c>
    </row>
    <row r="42" spans="1:16" ht="12.75">
      <c r="A42" t="s">
        <v>49</v>
      </c>
      <c s="34" t="s">
        <v>87</v>
      </c>
      <c s="34" t="s">
        <v>2381</v>
      </c>
      <c s="35" t="s">
        <v>5</v>
      </c>
      <c s="6" t="s">
        <v>2382</v>
      </c>
      <c s="36" t="s">
        <v>52</v>
      </c>
      <c s="37">
        <v>5</v>
      </c>
      <c s="36">
        <v>0</v>
      </c>
      <c s="36">
        <f>ROUND(G42*H42,6)</f>
      </c>
      <c r="L42" s="38">
        <v>0</v>
      </c>
      <c s="32">
        <f>ROUND(ROUND(L42,2)*ROUND(G42,3),2)</f>
      </c>
      <c s="36" t="s">
        <v>347</v>
      </c>
      <c>
        <f>(M42*21)/100</f>
      </c>
      <c t="s">
        <v>27</v>
      </c>
    </row>
    <row r="43" spans="1:5" ht="12.75">
      <c r="A43" s="35" t="s">
        <v>54</v>
      </c>
      <c r="E43" s="39" t="s">
        <v>5</v>
      </c>
    </row>
    <row r="44" spans="1:5" ht="12.75">
      <c r="A44" s="35" t="s">
        <v>55</v>
      </c>
      <c r="E44" s="40" t="s">
        <v>5</v>
      </c>
    </row>
    <row r="45" spans="1:5" ht="12.75">
      <c r="A45" t="s">
        <v>56</v>
      </c>
      <c r="E45" s="39" t="s">
        <v>57</v>
      </c>
    </row>
    <row r="46" spans="1:13" ht="12.75">
      <c r="A46" t="s">
        <v>46</v>
      </c>
      <c r="C46" s="31" t="s">
        <v>27</v>
      </c>
      <c r="E46" s="33" t="s">
        <v>3022</v>
      </c>
      <c r="J46" s="32">
        <f>0</f>
      </c>
      <c s="32">
        <f>0</f>
      </c>
      <c s="32">
        <f>0+L47+L51+L55+L59+L63+L67+L71</f>
      </c>
      <c s="32">
        <f>0+M47+M51+M55+M59+M63+M67+M71</f>
      </c>
    </row>
    <row r="47" spans="1:16" ht="12.75">
      <c r="A47" t="s">
        <v>49</v>
      </c>
      <c s="34" t="s">
        <v>91</v>
      </c>
      <c s="34" t="s">
        <v>3023</v>
      </c>
      <c s="35" t="s">
        <v>5</v>
      </c>
      <c s="6" t="s">
        <v>3024</v>
      </c>
      <c s="36" t="s">
        <v>67</v>
      </c>
      <c s="37">
        <v>80</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89.25">
      <c r="A50" t="s">
        <v>56</v>
      </c>
      <c r="E50" s="39" t="s">
        <v>117</v>
      </c>
    </row>
    <row r="51" spans="1:16" ht="25.5">
      <c r="A51" t="s">
        <v>49</v>
      </c>
      <c s="34" t="s">
        <v>94</v>
      </c>
      <c s="34" t="s">
        <v>3025</v>
      </c>
      <c s="35" t="s">
        <v>5</v>
      </c>
      <c s="6" t="s">
        <v>3026</v>
      </c>
      <c s="36" t="s">
        <v>81</v>
      </c>
      <c s="37">
        <v>4</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02">
      <c r="A54" t="s">
        <v>56</v>
      </c>
      <c r="E54" s="39" t="s">
        <v>130</v>
      </c>
    </row>
    <row r="55" spans="1:16" ht="25.5">
      <c r="A55" t="s">
        <v>49</v>
      </c>
      <c s="34" t="s">
        <v>98</v>
      </c>
      <c s="34" t="s">
        <v>3027</v>
      </c>
      <c s="35" t="s">
        <v>5</v>
      </c>
      <c s="6" t="s">
        <v>3028</v>
      </c>
      <c s="36" t="s">
        <v>81</v>
      </c>
      <c s="37">
        <v>4</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02">
      <c r="A58" t="s">
        <v>56</v>
      </c>
      <c r="E58" s="39" t="s">
        <v>130</v>
      </c>
    </row>
    <row r="59" spans="1:16" ht="12.75">
      <c r="A59" t="s">
        <v>49</v>
      </c>
      <c s="34" t="s">
        <v>102</v>
      </c>
      <c s="34" t="s">
        <v>2388</v>
      </c>
      <c s="35" t="s">
        <v>5</v>
      </c>
      <c s="6" t="s">
        <v>2389</v>
      </c>
      <c s="36" t="s">
        <v>67</v>
      </c>
      <c s="37">
        <v>180</v>
      </c>
      <c s="36">
        <v>0</v>
      </c>
      <c s="36">
        <f>ROUND(G59*H59,6)</f>
      </c>
      <c r="L59" s="38">
        <v>0</v>
      </c>
      <c s="32">
        <f>ROUND(ROUND(L59,2)*ROUND(G59,3),2)</f>
      </c>
      <c s="36" t="s">
        <v>53</v>
      </c>
      <c>
        <f>(M59*21)/100</f>
      </c>
      <c t="s">
        <v>27</v>
      </c>
    </row>
    <row r="60" spans="1:5" ht="12.75">
      <c r="A60" s="35" t="s">
        <v>54</v>
      </c>
      <c r="E60" s="39" t="s">
        <v>5</v>
      </c>
    </row>
    <row r="61" spans="1:5" ht="25.5">
      <c r="A61" s="35" t="s">
        <v>55</v>
      </c>
      <c r="E61" s="40" t="s">
        <v>3029</v>
      </c>
    </row>
    <row r="62" spans="1:5" ht="89.25">
      <c r="A62" t="s">
        <v>56</v>
      </c>
      <c r="E62" s="39" t="s">
        <v>117</v>
      </c>
    </row>
    <row r="63" spans="1:16" ht="25.5">
      <c r="A63" t="s">
        <v>49</v>
      </c>
      <c s="34" t="s">
        <v>106</v>
      </c>
      <c s="34" t="s">
        <v>2391</v>
      </c>
      <c s="35" t="s">
        <v>5</v>
      </c>
      <c s="6" t="s">
        <v>2392</v>
      </c>
      <c s="36" t="s">
        <v>81</v>
      </c>
      <c s="37">
        <v>8</v>
      </c>
      <c s="36">
        <v>0</v>
      </c>
      <c s="36">
        <f>ROUND(G63*H63,6)</f>
      </c>
      <c r="L63" s="38">
        <v>0</v>
      </c>
      <c s="32">
        <f>ROUND(ROUND(L63,2)*ROUND(G63,3),2)</f>
      </c>
      <c s="36" t="s">
        <v>53</v>
      </c>
      <c>
        <f>(M63*21)/100</f>
      </c>
      <c t="s">
        <v>27</v>
      </c>
    </row>
    <row r="64" spans="1:5" ht="12.75">
      <c r="A64" s="35" t="s">
        <v>54</v>
      </c>
      <c r="E64" s="39" t="s">
        <v>5</v>
      </c>
    </row>
    <row r="65" spans="1:5" ht="25.5">
      <c r="A65" s="35" t="s">
        <v>55</v>
      </c>
      <c r="E65" s="40" t="s">
        <v>3030</v>
      </c>
    </row>
    <row r="66" spans="1:5" ht="102">
      <c r="A66" t="s">
        <v>56</v>
      </c>
      <c r="E66" s="39" t="s">
        <v>130</v>
      </c>
    </row>
    <row r="67" spans="1:16" ht="25.5">
      <c r="A67" t="s">
        <v>49</v>
      </c>
      <c s="34" t="s">
        <v>110</v>
      </c>
      <c s="34" t="s">
        <v>128</v>
      </c>
      <c s="35" t="s">
        <v>5</v>
      </c>
      <c s="6" t="s">
        <v>129</v>
      </c>
      <c s="36" t="s">
        <v>81</v>
      </c>
      <c s="37">
        <v>12</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102">
      <c r="A70" t="s">
        <v>56</v>
      </c>
      <c r="E70" s="39" t="s">
        <v>130</v>
      </c>
    </row>
    <row r="71" spans="1:16" ht="12.75">
      <c r="A71" t="s">
        <v>49</v>
      </c>
      <c s="34" t="s">
        <v>114</v>
      </c>
      <c s="34" t="s">
        <v>138</v>
      </c>
      <c s="35" t="s">
        <v>5</v>
      </c>
      <c s="6" t="s">
        <v>139</v>
      </c>
      <c s="36" t="s">
        <v>67</v>
      </c>
      <c s="37">
        <v>140</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76.5">
      <c r="A74" t="s">
        <v>56</v>
      </c>
      <c r="E74" s="39" t="s">
        <v>140</v>
      </c>
    </row>
    <row r="75" spans="1:13" ht="12.75">
      <c r="A75" t="s">
        <v>46</v>
      </c>
      <c r="C75" s="31" t="s">
        <v>26</v>
      </c>
      <c r="E75" s="33" t="s">
        <v>2400</v>
      </c>
      <c r="J75" s="32">
        <f>0</f>
      </c>
      <c s="32">
        <f>0</f>
      </c>
      <c s="32">
        <f>0+L76+L80+L84+L88+L92+L96+L100</f>
      </c>
      <c s="32">
        <f>0+M76+M80+M84+M88+M92+M96+M100</f>
      </c>
    </row>
    <row r="76" spans="1:16" ht="25.5">
      <c r="A76" t="s">
        <v>49</v>
      </c>
      <c s="34" t="s">
        <v>118</v>
      </c>
      <c s="34" t="s">
        <v>2401</v>
      </c>
      <c s="35" t="s">
        <v>5</v>
      </c>
      <c s="6" t="s">
        <v>2402</v>
      </c>
      <c s="36" t="s">
        <v>81</v>
      </c>
      <c s="37">
        <v>1</v>
      </c>
      <c s="36">
        <v>0</v>
      </c>
      <c s="36">
        <f>ROUND(G76*H76,6)</f>
      </c>
      <c r="L76" s="38">
        <v>0</v>
      </c>
      <c s="32">
        <f>ROUND(ROUND(L76,2)*ROUND(G76,3),2)</f>
      </c>
      <c s="36" t="s">
        <v>53</v>
      </c>
      <c>
        <f>(M76*21)/100</f>
      </c>
      <c t="s">
        <v>27</v>
      </c>
    </row>
    <row r="77" spans="1:5" ht="12.75">
      <c r="A77" s="35" t="s">
        <v>54</v>
      </c>
      <c r="E77" s="39" t="s">
        <v>5</v>
      </c>
    </row>
    <row r="78" spans="1:5" ht="12.75">
      <c r="A78" s="35" t="s">
        <v>55</v>
      </c>
      <c r="E78" s="40" t="s">
        <v>5</v>
      </c>
    </row>
    <row r="79" spans="1:5" ht="114.75">
      <c r="A79" t="s">
        <v>56</v>
      </c>
      <c r="E79" s="39" t="s">
        <v>2403</v>
      </c>
    </row>
    <row r="80" spans="1:16" ht="25.5">
      <c r="A80" t="s">
        <v>49</v>
      </c>
      <c s="34" t="s">
        <v>121</v>
      </c>
      <c s="34" t="s">
        <v>476</v>
      </c>
      <c s="35" t="s">
        <v>5</v>
      </c>
      <c s="6" t="s">
        <v>477</v>
      </c>
      <c s="36" t="s">
        <v>81</v>
      </c>
      <c s="37">
        <v>1</v>
      </c>
      <c s="36">
        <v>0</v>
      </c>
      <c s="36">
        <f>ROUND(G80*H80,6)</f>
      </c>
      <c r="L80" s="38">
        <v>0</v>
      </c>
      <c s="32">
        <f>ROUND(ROUND(L80,2)*ROUND(G80,3),2)</f>
      </c>
      <c s="36" t="s">
        <v>53</v>
      </c>
      <c>
        <f>(M80*21)/100</f>
      </c>
      <c t="s">
        <v>27</v>
      </c>
    </row>
    <row r="81" spans="1:5" ht="12.75">
      <c r="A81" s="35" t="s">
        <v>54</v>
      </c>
      <c r="E81" s="39" t="s">
        <v>5</v>
      </c>
    </row>
    <row r="82" spans="1:5" ht="25.5">
      <c r="A82" s="35" t="s">
        <v>55</v>
      </c>
      <c r="E82" s="40" t="s">
        <v>2404</v>
      </c>
    </row>
    <row r="83" spans="1:5" ht="89.25">
      <c r="A83" t="s">
        <v>56</v>
      </c>
      <c r="E83" s="39" t="s">
        <v>2405</v>
      </c>
    </row>
    <row r="84" spans="1:16" ht="12.75">
      <c r="A84" t="s">
        <v>49</v>
      </c>
      <c s="34" t="s">
        <v>124</v>
      </c>
      <c s="34" t="s">
        <v>3031</v>
      </c>
      <c s="35" t="s">
        <v>5</v>
      </c>
      <c s="6" t="s">
        <v>3032</v>
      </c>
      <c s="36" t="s">
        <v>81</v>
      </c>
      <c s="37">
        <v>4</v>
      </c>
      <c s="36">
        <v>0</v>
      </c>
      <c s="36">
        <f>ROUND(G84*H84,6)</f>
      </c>
      <c r="L84" s="38">
        <v>0</v>
      </c>
      <c s="32">
        <f>ROUND(ROUND(L84,2)*ROUND(G84,3),2)</f>
      </c>
      <c s="36" t="s">
        <v>53</v>
      </c>
      <c>
        <f>(M84*21)/100</f>
      </c>
      <c t="s">
        <v>27</v>
      </c>
    </row>
    <row r="85" spans="1:5" ht="12.75">
      <c r="A85" s="35" t="s">
        <v>54</v>
      </c>
      <c r="E85" s="39" t="s">
        <v>5</v>
      </c>
    </row>
    <row r="86" spans="1:5" ht="25.5">
      <c r="A86" s="35" t="s">
        <v>55</v>
      </c>
      <c r="E86" s="40" t="s">
        <v>3033</v>
      </c>
    </row>
    <row r="87" spans="1:5" ht="76.5">
      <c r="A87" t="s">
        <v>56</v>
      </c>
      <c r="E87" s="39" t="s">
        <v>3034</v>
      </c>
    </row>
    <row r="88" spans="1:16" ht="25.5">
      <c r="A88" t="s">
        <v>49</v>
      </c>
      <c s="34" t="s">
        <v>127</v>
      </c>
      <c s="34" t="s">
        <v>3035</v>
      </c>
      <c s="35" t="s">
        <v>5</v>
      </c>
      <c s="6" t="s">
        <v>3036</v>
      </c>
      <c s="36" t="s">
        <v>81</v>
      </c>
      <c s="37">
        <v>4</v>
      </c>
      <c s="36">
        <v>0</v>
      </c>
      <c s="36">
        <f>ROUND(G88*H88,6)</f>
      </c>
      <c r="L88" s="38">
        <v>0</v>
      </c>
      <c s="32">
        <f>ROUND(ROUND(L88,2)*ROUND(G88,3),2)</f>
      </c>
      <c s="36" t="s">
        <v>53</v>
      </c>
      <c>
        <f>(M88*21)/100</f>
      </c>
      <c t="s">
        <v>27</v>
      </c>
    </row>
    <row r="89" spans="1:5" ht="12.75">
      <c r="A89" s="35" t="s">
        <v>54</v>
      </c>
      <c r="E89" s="39" t="s">
        <v>5</v>
      </c>
    </row>
    <row r="90" spans="1:5" ht="12.75">
      <c r="A90" s="35" t="s">
        <v>55</v>
      </c>
      <c r="E90" s="40" t="s">
        <v>5</v>
      </c>
    </row>
    <row r="91" spans="1:5" ht="76.5">
      <c r="A91" t="s">
        <v>56</v>
      </c>
      <c r="E91" s="39" t="s">
        <v>3034</v>
      </c>
    </row>
    <row r="92" spans="1:16" ht="12.75">
      <c r="A92" t="s">
        <v>49</v>
      </c>
      <c s="34" t="s">
        <v>131</v>
      </c>
      <c s="34" t="s">
        <v>725</v>
      </c>
      <c s="35" t="s">
        <v>5</v>
      </c>
      <c s="6" t="s">
        <v>726</v>
      </c>
      <c s="36" t="s">
        <v>312</v>
      </c>
      <c s="37">
        <v>80</v>
      </c>
      <c s="36">
        <v>0</v>
      </c>
      <c s="36">
        <f>ROUND(G92*H92,6)</f>
      </c>
      <c r="L92" s="38">
        <v>0</v>
      </c>
      <c s="32">
        <f>ROUND(ROUND(L92,2)*ROUND(G92,3),2)</f>
      </c>
      <c s="36" t="s">
        <v>53</v>
      </c>
      <c>
        <f>(M92*21)/100</f>
      </c>
      <c t="s">
        <v>27</v>
      </c>
    </row>
    <row r="93" spans="1:5" ht="12.75">
      <c r="A93" s="35" t="s">
        <v>54</v>
      </c>
      <c r="E93" s="39" t="s">
        <v>5</v>
      </c>
    </row>
    <row r="94" spans="1:5" ht="25.5">
      <c r="A94" s="35" t="s">
        <v>55</v>
      </c>
      <c r="E94" s="40" t="s">
        <v>3037</v>
      </c>
    </row>
    <row r="95" spans="1:5" ht="89.25">
      <c r="A95" t="s">
        <v>56</v>
      </c>
      <c r="E95" s="39" t="s">
        <v>2409</v>
      </c>
    </row>
    <row r="96" spans="1:16" ht="12.75">
      <c r="A96" t="s">
        <v>49</v>
      </c>
      <c s="34" t="s">
        <v>134</v>
      </c>
      <c s="34" t="s">
        <v>479</v>
      </c>
      <c s="35" t="s">
        <v>5</v>
      </c>
      <c s="6" t="s">
        <v>480</v>
      </c>
      <c s="36" t="s">
        <v>312</v>
      </c>
      <c s="37">
        <v>80</v>
      </c>
      <c s="36">
        <v>0</v>
      </c>
      <c s="36">
        <f>ROUND(G96*H96,6)</f>
      </c>
      <c r="L96" s="38">
        <v>0</v>
      </c>
      <c s="32">
        <f>ROUND(ROUND(L96,2)*ROUND(G96,3),2)</f>
      </c>
      <c s="36" t="s">
        <v>53</v>
      </c>
      <c>
        <f>(M96*21)/100</f>
      </c>
      <c t="s">
        <v>27</v>
      </c>
    </row>
    <row r="97" spans="1:5" ht="12.75">
      <c r="A97" s="35" t="s">
        <v>54</v>
      </c>
      <c r="E97" s="39" t="s">
        <v>5</v>
      </c>
    </row>
    <row r="98" spans="1:5" ht="12.75">
      <c r="A98" s="35" t="s">
        <v>55</v>
      </c>
      <c r="E98" s="40" t="s">
        <v>5</v>
      </c>
    </row>
    <row r="99" spans="1:5" ht="89.25">
      <c r="A99" t="s">
        <v>56</v>
      </c>
      <c r="E99" s="39" t="s">
        <v>2410</v>
      </c>
    </row>
    <row r="100" spans="1:16" ht="12.75">
      <c r="A100" t="s">
        <v>49</v>
      </c>
      <c s="34" t="s">
        <v>137</v>
      </c>
      <c s="34" t="s">
        <v>3038</v>
      </c>
      <c s="35" t="s">
        <v>5</v>
      </c>
      <c s="6" t="s">
        <v>3039</v>
      </c>
      <c s="36" t="s">
        <v>312</v>
      </c>
      <c s="37">
        <v>80</v>
      </c>
      <c s="36">
        <v>0</v>
      </c>
      <c s="36">
        <f>ROUND(G100*H100,6)</f>
      </c>
      <c r="L100" s="38">
        <v>0</v>
      </c>
      <c s="32">
        <f>ROUND(ROUND(L100,2)*ROUND(G100,3),2)</f>
      </c>
      <c s="36" t="s">
        <v>53</v>
      </c>
      <c>
        <f>(M100*21)/100</f>
      </c>
      <c t="s">
        <v>27</v>
      </c>
    </row>
    <row r="101" spans="1:5" ht="12.75">
      <c r="A101" s="35" t="s">
        <v>54</v>
      </c>
      <c r="E101" s="39" t="s">
        <v>5</v>
      </c>
    </row>
    <row r="102" spans="1:5" ht="12.75">
      <c r="A102" s="35" t="s">
        <v>55</v>
      </c>
      <c r="E102" s="40" t="s">
        <v>5</v>
      </c>
    </row>
    <row r="103" spans="1:5" ht="89.25">
      <c r="A103" t="s">
        <v>56</v>
      </c>
      <c r="E103" s="39" t="s">
        <v>3040</v>
      </c>
    </row>
    <row r="104" spans="1:13" ht="12.75">
      <c r="A104" t="s">
        <v>46</v>
      </c>
      <c r="C104" s="31" t="s">
        <v>64</v>
      </c>
      <c r="E104" s="33" t="s">
        <v>2411</v>
      </c>
      <c r="J104" s="32">
        <f>0</f>
      </c>
      <c s="32">
        <f>0</f>
      </c>
      <c s="32">
        <f>0+L105</f>
      </c>
      <c s="32">
        <f>0+M105</f>
      </c>
    </row>
    <row r="105" spans="1:16" ht="38.25">
      <c r="A105" t="s">
        <v>49</v>
      </c>
      <c s="34" t="s">
        <v>141</v>
      </c>
      <c s="34" t="s">
        <v>343</v>
      </c>
      <c s="35" t="s">
        <v>344</v>
      </c>
      <c s="6" t="s">
        <v>345</v>
      </c>
      <c s="36" t="s">
        <v>346</v>
      </c>
      <c s="37">
        <v>8</v>
      </c>
      <c s="36">
        <v>0</v>
      </c>
      <c s="36">
        <f>ROUND(G105*H105,6)</f>
      </c>
      <c r="L105" s="38">
        <v>0</v>
      </c>
      <c s="32">
        <f>ROUND(ROUND(L105,2)*ROUND(G105,3),2)</f>
      </c>
      <c s="36" t="s">
        <v>347</v>
      </c>
      <c>
        <f>(M105*21)/100</f>
      </c>
      <c t="s">
        <v>27</v>
      </c>
    </row>
    <row r="106" spans="1:5" ht="25.5">
      <c r="A106" s="35" t="s">
        <v>54</v>
      </c>
      <c r="E106" s="39" t="s">
        <v>348</v>
      </c>
    </row>
    <row r="107" spans="1:5" ht="12.75">
      <c r="A107" s="35" t="s">
        <v>55</v>
      </c>
      <c r="E107" s="40" t="s">
        <v>5</v>
      </c>
    </row>
    <row r="108" spans="1:5" ht="140.25">
      <c r="A108" t="s">
        <v>56</v>
      </c>
      <c r="E108"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2965</v>
      </c>
      <c s="41">
        <f>Rekapitulace!C64</f>
      </c>
      <c s="20" t="s">
        <v>0</v>
      </c>
      <c t="s">
        <v>23</v>
      </c>
      <c t="s">
        <v>27</v>
      </c>
    </row>
    <row r="4" spans="1:16" ht="32" customHeight="1">
      <c r="A4" s="24" t="s">
        <v>20</v>
      </c>
      <c s="25" t="s">
        <v>28</v>
      </c>
      <c s="27" t="s">
        <v>2965</v>
      </c>
      <c r="E4" s="26" t="s">
        <v>2966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25.5">
      <c r="A8" t="s">
        <v>44</v>
      </c>
      <c r="C8" s="28" t="s">
        <v>3043</v>
      </c>
      <c r="E8" s="30" t="s">
        <v>3042</v>
      </c>
      <c r="J8" s="29">
        <f>0+J9+J46+J67+J96</f>
      </c>
      <c s="29">
        <f>0+K9+K46+K67+K96</f>
      </c>
      <c s="29">
        <f>0+L9+L46+L67+L96</f>
      </c>
      <c s="29">
        <f>0+M9+M46+M67+M96</f>
      </c>
    </row>
    <row r="9" spans="1:13" ht="12.75">
      <c r="A9" t="s">
        <v>46</v>
      </c>
      <c r="C9" s="31" t="s">
        <v>4</v>
      </c>
      <c r="E9" s="33" t="s">
        <v>2369</v>
      </c>
      <c r="J9" s="32">
        <f>0</f>
      </c>
      <c s="32">
        <f>0</f>
      </c>
      <c s="32">
        <f>0+L10+L14+L18+L22+L26+L30+L34+L38+L42</f>
      </c>
      <c s="32">
        <f>0+M10+M14+M18+M22+M26+M30+M34+M38+M42</f>
      </c>
    </row>
    <row r="10" spans="1:16" ht="12.75">
      <c r="A10" t="s">
        <v>49</v>
      </c>
      <c s="34" t="s">
        <v>4</v>
      </c>
      <c s="34" t="s">
        <v>407</v>
      </c>
      <c s="35" t="s">
        <v>5</v>
      </c>
      <c s="6" t="s">
        <v>408</v>
      </c>
      <c s="36" t="s">
        <v>60</v>
      </c>
      <c s="37">
        <v>42</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18.75">
      <c r="A13" t="s">
        <v>56</v>
      </c>
      <c r="E13" s="39" t="s">
        <v>3044</v>
      </c>
    </row>
    <row r="14" spans="1:16" ht="12.75">
      <c r="A14" t="s">
        <v>49</v>
      </c>
      <c s="34" t="s">
        <v>27</v>
      </c>
      <c s="34" t="s">
        <v>65</v>
      </c>
      <c s="35" t="s">
        <v>5</v>
      </c>
      <c s="6" t="s">
        <v>66</v>
      </c>
      <c s="36" t="s">
        <v>67</v>
      </c>
      <c s="37">
        <v>40</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25.5">
      <c r="A17" t="s">
        <v>56</v>
      </c>
      <c r="E17" s="39" t="s">
        <v>68</v>
      </c>
    </row>
    <row r="18" spans="1:16" ht="12.75">
      <c r="A18" t="s">
        <v>49</v>
      </c>
      <c s="34" t="s">
        <v>26</v>
      </c>
      <c s="34" t="s">
        <v>70</v>
      </c>
      <c s="35" t="s">
        <v>5</v>
      </c>
      <c s="6" t="s">
        <v>71</v>
      </c>
      <c s="36" t="s">
        <v>60</v>
      </c>
      <c s="37">
        <v>42</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229.5">
      <c r="A21" t="s">
        <v>56</v>
      </c>
      <c r="E21" s="39" t="s">
        <v>3045</v>
      </c>
    </row>
    <row r="22" spans="1:16" ht="12.75">
      <c r="A22" t="s">
        <v>49</v>
      </c>
      <c s="34" t="s">
        <v>64</v>
      </c>
      <c s="34" t="s">
        <v>2370</v>
      </c>
      <c s="35" t="s">
        <v>5</v>
      </c>
      <c s="6" t="s">
        <v>2371</v>
      </c>
      <c s="36" t="s">
        <v>76</v>
      </c>
      <c s="37">
        <v>80</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56</v>
      </c>
      <c r="E25" s="39" t="s">
        <v>2372</v>
      </c>
    </row>
    <row r="26" spans="1:16" ht="12.75">
      <c r="A26" t="s">
        <v>49</v>
      </c>
      <c s="34" t="s">
        <v>69</v>
      </c>
      <c s="34" t="s">
        <v>88</v>
      </c>
      <c s="35" t="s">
        <v>5</v>
      </c>
      <c s="6" t="s">
        <v>89</v>
      </c>
      <c s="36" t="s">
        <v>67</v>
      </c>
      <c s="37">
        <v>950</v>
      </c>
      <c s="36">
        <v>0</v>
      </c>
      <c s="36">
        <f>ROUND(G26*H26,6)</f>
      </c>
      <c r="L26" s="38">
        <v>0</v>
      </c>
      <c s="32">
        <f>ROUND(ROUND(L26,2)*ROUND(G26,3),2)</f>
      </c>
      <c s="36" t="s">
        <v>53</v>
      </c>
      <c>
        <f>(M26*21)/100</f>
      </c>
      <c t="s">
        <v>27</v>
      </c>
    </row>
    <row r="27" spans="1:5" ht="12.75">
      <c r="A27" s="35" t="s">
        <v>54</v>
      </c>
      <c r="E27" s="39" t="s">
        <v>5</v>
      </c>
    </row>
    <row r="28" spans="1:5" ht="25.5">
      <c r="A28" s="35" t="s">
        <v>55</v>
      </c>
      <c r="E28" s="40" t="s">
        <v>3046</v>
      </c>
    </row>
    <row r="29" spans="1:5" ht="102">
      <c r="A29" t="s">
        <v>56</v>
      </c>
      <c r="E29" s="39" t="s">
        <v>3047</v>
      </c>
    </row>
    <row r="30" spans="1:16" ht="12.75">
      <c r="A30" t="s">
        <v>49</v>
      </c>
      <c s="34" t="s">
        <v>73</v>
      </c>
      <c s="34" t="s">
        <v>95</v>
      </c>
      <c s="35" t="s">
        <v>5</v>
      </c>
      <c s="6" t="s">
        <v>96</v>
      </c>
      <c s="36" t="s">
        <v>67</v>
      </c>
      <c s="37">
        <v>40</v>
      </c>
      <c s="36">
        <v>0</v>
      </c>
      <c s="36">
        <f>ROUND(G30*H30,6)</f>
      </c>
      <c r="L30" s="38">
        <v>0</v>
      </c>
      <c s="32">
        <f>ROUND(ROUND(L30,2)*ROUND(G30,3),2)</f>
      </c>
      <c s="36" t="s">
        <v>53</v>
      </c>
      <c>
        <f>(M30*21)/100</f>
      </c>
      <c t="s">
        <v>27</v>
      </c>
    </row>
    <row r="31" spans="1:5" ht="12.75">
      <c r="A31" s="35" t="s">
        <v>54</v>
      </c>
      <c r="E31" s="39" t="s">
        <v>5</v>
      </c>
    </row>
    <row r="32" spans="1:5" ht="25.5">
      <c r="A32" s="35" t="s">
        <v>55</v>
      </c>
      <c r="E32" s="40" t="s">
        <v>2386</v>
      </c>
    </row>
    <row r="33" spans="1:5" ht="102">
      <c r="A33" t="s">
        <v>56</v>
      </c>
      <c r="E33" s="39" t="s">
        <v>3048</v>
      </c>
    </row>
    <row r="34" spans="1:16" ht="12.75">
      <c r="A34" t="s">
        <v>49</v>
      </c>
      <c s="34" t="s">
        <v>78</v>
      </c>
      <c s="34" t="s">
        <v>99</v>
      </c>
      <c s="35" t="s">
        <v>5</v>
      </c>
      <c s="6" t="s">
        <v>100</v>
      </c>
      <c s="36" t="s">
        <v>67</v>
      </c>
      <c s="37">
        <v>80</v>
      </c>
      <c s="36">
        <v>0</v>
      </c>
      <c s="36">
        <f>ROUND(G34*H34,6)</f>
      </c>
      <c r="L34" s="38">
        <v>0</v>
      </c>
      <c s="32">
        <f>ROUND(ROUND(L34,2)*ROUND(G34,3),2)</f>
      </c>
      <c s="36" t="s">
        <v>53</v>
      </c>
      <c>
        <f>(M34*21)/100</f>
      </c>
      <c t="s">
        <v>27</v>
      </c>
    </row>
    <row r="35" spans="1:5" ht="12.75">
      <c r="A35" s="35" t="s">
        <v>54</v>
      </c>
      <c r="E35" s="39" t="s">
        <v>5</v>
      </c>
    </row>
    <row r="36" spans="1:5" ht="25.5">
      <c r="A36" s="35" t="s">
        <v>55</v>
      </c>
      <c r="E36" s="40" t="s">
        <v>3049</v>
      </c>
    </row>
    <row r="37" spans="1:5" ht="140.25">
      <c r="A37" t="s">
        <v>56</v>
      </c>
      <c r="E37" s="39" t="s">
        <v>3050</v>
      </c>
    </row>
    <row r="38" spans="1:16" ht="25.5">
      <c r="A38" t="s">
        <v>49</v>
      </c>
      <c s="34" t="s">
        <v>83</v>
      </c>
      <c s="34" t="s">
        <v>2378</v>
      </c>
      <c s="35" t="s">
        <v>5</v>
      </c>
      <c s="6" t="s">
        <v>3051</v>
      </c>
      <c s="36" t="s">
        <v>67</v>
      </c>
      <c s="37">
        <v>80</v>
      </c>
      <c s="36">
        <v>0</v>
      </c>
      <c s="36">
        <f>ROUND(G38*H38,6)</f>
      </c>
      <c r="L38" s="38">
        <v>0</v>
      </c>
      <c s="32">
        <f>ROUND(ROUND(L38,2)*ROUND(G38,3),2)</f>
      </c>
      <c s="36" t="s">
        <v>53</v>
      </c>
      <c>
        <f>(M38*21)/100</f>
      </c>
      <c t="s">
        <v>27</v>
      </c>
    </row>
    <row r="39" spans="1:5" ht="12.75">
      <c r="A39" s="35" t="s">
        <v>54</v>
      </c>
      <c r="E39" s="39" t="s">
        <v>5</v>
      </c>
    </row>
    <row r="40" spans="1:5" ht="25.5">
      <c r="A40" s="35" t="s">
        <v>55</v>
      </c>
      <c r="E40" s="40" t="s">
        <v>3049</v>
      </c>
    </row>
    <row r="41" spans="1:5" ht="140.25">
      <c r="A41" t="s">
        <v>56</v>
      </c>
      <c r="E41" s="39" t="s">
        <v>3052</v>
      </c>
    </row>
    <row r="42" spans="1:16" ht="12.75">
      <c r="A42" t="s">
        <v>49</v>
      </c>
      <c s="34" t="s">
        <v>87</v>
      </c>
      <c s="34" t="s">
        <v>2381</v>
      </c>
      <c s="35" t="s">
        <v>5</v>
      </c>
      <c s="6" t="s">
        <v>2382</v>
      </c>
      <c s="36" t="s">
        <v>52</v>
      </c>
      <c s="37">
        <v>10</v>
      </c>
      <c s="36">
        <v>0</v>
      </c>
      <c s="36">
        <f>ROUND(G42*H42,6)</f>
      </c>
      <c r="L42" s="38">
        <v>0</v>
      </c>
      <c s="32">
        <f>ROUND(ROUND(L42,2)*ROUND(G42,3),2)</f>
      </c>
      <c s="36" t="s">
        <v>347</v>
      </c>
      <c>
        <f>(M42*21)/100</f>
      </c>
      <c t="s">
        <v>27</v>
      </c>
    </row>
    <row r="43" spans="1:5" ht="12.75">
      <c r="A43" s="35" t="s">
        <v>54</v>
      </c>
      <c r="E43" s="39" t="s">
        <v>5</v>
      </c>
    </row>
    <row r="44" spans="1:5" ht="12.75">
      <c r="A44" s="35" t="s">
        <v>55</v>
      </c>
      <c r="E44" s="40" t="s">
        <v>5</v>
      </c>
    </row>
    <row r="45" spans="1:5" ht="12.75">
      <c r="A45" t="s">
        <v>56</v>
      </c>
      <c r="E45" s="39" t="s">
        <v>57</v>
      </c>
    </row>
    <row r="46" spans="1:13" ht="12.75">
      <c r="A46" t="s">
        <v>46</v>
      </c>
      <c r="C46" s="31" t="s">
        <v>27</v>
      </c>
      <c r="E46" s="33" t="s">
        <v>3022</v>
      </c>
      <c r="J46" s="32">
        <f>0</f>
      </c>
      <c s="32">
        <f>0</f>
      </c>
      <c s="32">
        <f>0+L47+L51+L55+L59+L63</f>
      </c>
      <c s="32">
        <f>0+M47+M51+M55+M59+M63</f>
      </c>
    </row>
    <row r="47" spans="1:16" ht="12.75">
      <c r="A47" t="s">
        <v>49</v>
      </c>
      <c s="34" t="s">
        <v>91</v>
      </c>
      <c s="34" t="s">
        <v>3053</v>
      </c>
      <c s="35" t="s">
        <v>5</v>
      </c>
      <c s="6" t="s">
        <v>3054</v>
      </c>
      <c s="36" t="s">
        <v>67</v>
      </c>
      <c s="37">
        <v>760</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76.5">
      <c r="A50" t="s">
        <v>56</v>
      </c>
      <c r="E50" s="39" t="s">
        <v>3055</v>
      </c>
    </row>
    <row r="51" spans="1:16" ht="12.75">
      <c r="A51" t="s">
        <v>49</v>
      </c>
      <c s="34" t="s">
        <v>94</v>
      </c>
      <c s="34" t="s">
        <v>3023</v>
      </c>
      <c s="35" t="s">
        <v>5</v>
      </c>
      <c s="6" t="s">
        <v>3024</v>
      </c>
      <c s="36" t="s">
        <v>67</v>
      </c>
      <c s="37">
        <v>1044</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89.25">
      <c r="A54" t="s">
        <v>56</v>
      </c>
      <c r="E54" s="39" t="s">
        <v>3056</v>
      </c>
    </row>
    <row r="55" spans="1:16" ht="25.5">
      <c r="A55" t="s">
        <v>49</v>
      </c>
      <c s="34" t="s">
        <v>98</v>
      </c>
      <c s="34" t="s">
        <v>3025</v>
      </c>
      <c s="35" t="s">
        <v>5</v>
      </c>
      <c s="6" t="s">
        <v>3026</v>
      </c>
      <c s="36" t="s">
        <v>81</v>
      </c>
      <c s="37">
        <v>4</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02">
      <c r="A58" t="s">
        <v>56</v>
      </c>
      <c r="E58" s="39" t="s">
        <v>3057</v>
      </c>
    </row>
    <row r="59" spans="1:16" ht="25.5">
      <c r="A59" t="s">
        <v>49</v>
      </c>
      <c s="34" t="s">
        <v>102</v>
      </c>
      <c s="34" t="s">
        <v>3027</v>
      </c>
      <c s="35" t="s">
        <v>5</v>
      </c>
      <c s="6" t="s">
        <v>3028</v>
      </c>
      <c s="36" t="s">
        <v>81</v>
      </c>
      <c s="37">
        <v>4</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02">
      <c r="A62" t="s">
        <v>56</v>
      </c>
      <c r="E62" s="39" t="s">
        <v>3057</v>
      </c>
    </row>
    <row r="63" spans="1:16" ht="12.75">
      <c r="A63" t="s">
        <v>49</v>
      </c>
      <c s="34" t="s">
        <v>106</v>
      </c>
      <c s="34" t="s">
        <v>138</v>
      </c>
      <c s="35" t="s">
        <v>5</v>
      </c>
      <c s="6" t="s">
        <v>139</v>
      </c>
      <c s="36" t="s">
        <v>67</v>
      </c>
      <c s="37">
        <v>40</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76.5">
      <c r="A66" t="s">
        <v>56</v>
      </c>
      <c r="E66" s="39" t="s">
        <v>3058</v>
      </c>
    </row>
    <row r="67" spans="1:13" ht="12.75">
      <c r="A67" t="s">
        <v>46</v>
      </c>
      <c r="C67" s="31" t="s">
        <v>26</v>
      </c>
      <c r="E67" s="33" t="s">
        <v>2400</v>
      </c>
      <c r="J67" s="32">
        <f>0</f>
      </c>
      <c s="32">
        <f>0</f>
      </c>
      <c s="32">
        <f>0+L68+L72+L76+L80+L84+L88+L92</f>
      </c>
      <c s="32">
        <f>0+M68+M72+M76+M80+M84+M88+M92</f>
      </c>
    </row>
    <row r="68" spans="1:16" ht="25.5">
      <c r="A68" t="s">
        <v>49</v>
      </c>
      <c s="34" t="s">
        <v>110</v>
      </c>
      <c s="34" t="s">
        <v>2401</v>
      </c>
      <c s="35" t="s">
        <v>5</v>
      </c>
      <c s="6" t="s">
        <v>2402</v>
      </c>
      <c s="36" t="s">
        <v>81</v>
      </c>
      <c s="37">
        <v>1</v>
      </c>
      <c s="36">
        <v>0</v>
      </c>
      <c s="36">
        <f>ROUND(G68*H68,6)</f>
      </c>
      <c r="L68" s="38">
        <v>0</v>
      </c>
      <c s="32">
        <f>ROUND(ROUND(L68,2)*ROUND(G68,3),2)</f>
      </c>
      <c s="36" t="s">
        <v>53</v>
      </c>
      <c>
        <f>(M68*21)/100</f>
      </c>
      <c t="s">
        <v>27</v>
      </c>
    </row>
    <row r="69" spans="1:5" ht="12.75">
      <c r="A69" s="35" t="s">
        <v>54</v>
      </c>
      <c r="E69" s="39" t="s">
        <v>5</v>
      </c>
    </row>
    <row r="70" spans="1:5" ht="12.75">
      <c r="A70" s="35" t="s">
        <v>55</v>
      </c>
      <c r="E70" s="40" t="s">
        <v>5</v>
      </c>
    </row>
    <row r="71" spans="1:5" ht="114.75">
      <c r="A71" t="s">
        <v>56</v>
      </c>
      <c r="E71" s="39" t="s">
        <v>3059</v>
      </c>
    </row>
    <row r="72" spans="1:16" ht="25.5">
      <c r="A72" t="s">
        <v>49</v>
      </c>
      <c s="34" t="s">
        <v>114</v>
      </c>
      <c s="34" t="s">
        <v>476</v>
      </c>
      <c s="35" t="s">
        <v>5</v>
      </c>
      <c s="6" t="s">
        <v>477</v>
      </c>
      <c s="36" t="s">
        <v>81</v>
      </c>
      <c s="37">
        <v>2</v>
      </c>
      <c s="36">
        <v>0</v>
      </c>
      <c s="36">
        <f>ROUND(G72*H72,6)</f>
      </c>
      <c r="L72" s="38">
        <v>0</v>
      </c>
      <c s="32">
        <f>ROUND(ROUND(L72,2)*ROUND(G72,3),2)</f>
      </c>
      <c s="36" t="s">
        <v>53</v>
      </c>
      <c>
        <f>(M72*21)/100</f>
      </c>
      <c t="s">
        <v>27</v>
      </c>
    </row>
    <row r="73" spans="1:5" ht="12.75">
      <c r="A73" s="35" t="s">
        <v>54</v>
      </c>
      <c r="E73" s="39" t="s">
        <v>5</v>
      </c>
    </row>
    <row r="74" spans="1:5" ht="25.5">
      <c r="A74" s="35" t="s">
        <v>55</v>
      </c>
      <c r="E74" s="40" t="s">
        <v>3060</v>
      </c>
    </row>
    <row r="75" spans="1:5" ht="89.25">
      <c r="A75" t="s">
        <v>56</v>
      </c>
      <c r="E75" s="39" t="s">
        <v>3061</v>
      </c>
    </row>
    <row r="76" spans="1:16" ht="12.75">
      <c r="A76" t="s">
        <v>49</v>
      </c>
      <c s="34" t="s">
        <v>118</v>
      </c>
      <c s="34" t="s">
        <v>3031</v>
      </c>
      <c s="35" t="s">
        <v>5</v>
      </c>
      <c s="6" t="s">
        <v>3032</v>
      </c>
      <c s="36" t="s">
        <v>81</v>
      </c>
      <c s="37">
        <v>2</v>
      </c>
      <c s="36">
        <v>0</v>
      </c>
      <c s="36">
        <f>ROUND(G76*H76,6)</f>
      </c>
      <c r="L76" s="38">
        <v>0</v>
      </c>
      <c s="32">
        <f>ROUND(ROUND(L76,2)*ROUND(G76,3),2)</f>
      </c>
      <c s="36" t="s">
        <v>53</v>
      </c>
      <c>
        <f>(M76*21)/100</f>
      </c>
      <c t="s">
        <v>27</v>
      </c>
    </row>
    <row r="77" spans="1:5" ht="12.75">
      <c r="A77" s="35" t="s">
        <v>54</v>
      </c>
      <c r="E77" s="39" t="s">
        <v>5</v>
      </c>
    </row>
    <row r="78" spans="1:5" ht="25.5">
      <c r="A78" s="35" t="s">
        <v>55</v>
      </c>
      <c r="E78" s="40" t="s">
        <v>3060</v>
      </c>
    </row>
    <row r="79" spans="1:5" ht="76.5">
      <c r="A79" t="s">
        <v>56</v>
      </c>
      <c r="E79" s="39" t="s">
        <v>3062</v>
      </c>
    </row>
    <row r="80" spans="1:16" ht="25.5">
      <c r="A80" t="s">
        <v>49</v>
      </c>
      <c s="34" t="s">
        <v>121</v>
      </c>
      <c s="34" t="s">
        <v>3035</v>
      </c>
      <c s="35" t="s">
        <v>5</v>
      </c>
      <c s="6" t="s">
        <v>3036</v>
      </c>
      <c s="36" t="s">
        <v>81</v>
      </c>
      <c s="37">
        <v>2</v>
      </c>
      <c s="36">
        <v>0</v>
      </c>
      <c s="36">
        <f>ROUND(G80*H80,6)</f>
      </c>
      <c r="L80" s="38">
        <v>0</v>
      </c>
      <c s="32">
        <f>ROUND(ROUND(L80,2)*ROUND(G80,3),2)</f>
      </c>
      <c s="36" t="s">
        <v>53</v>
      </c>
      <c>
        <f>(M80*21)/100</f>
      </c>
      <c t="s">
        <v>27</v>
      </c>
    </row>
    <row r="81" spans="1:5" ht="12.75">
      <c r="A81" s="35" t="s">
        <v>54</v>
      </c>
      <c r="E81" s="39" t="s">
        <v>5</v>
      </c>
    </row>
    <row r="82" spans="1:5" ht="12.75">
      <c r="A82" s="35" t="s">
        <v>55</v>
      </c>
      <c r="E82" s="40" t="s">
        <v>5</v>
      </c>
    </row>
    <row r="83" spans="1:5" ht="76.5">
      <c r="A83" t="s">
        <v>56</v>
      </c>
      <c r="E83" s="39" t="s">
        <v>3062</v>
      </c>
    </row>
    <row r="84" spans="1:16" ht="12.75">
      <c r="A84" t="s">
        <v>49</v>
      </c>
      <c s="34" t="s">
        <v>124</v>
      </c>
      <c s="34" t="s">
        <v>725</v>
      </c>
      <c s="35" t="s">
        <v>5</v>
      </c>
      <c s="6" t="s">
        <v>726</v>
      </c>
      <c s="36" t="s">
        <v>312</v>
      </c>
      <c s="37">
        <v>40</v>
      </c>
      <c s="36">
        <v>0</v>
      </c>
      <c s="36">
        <f>ROUND(G84*H84,6)</f>
      </c>
      <c r="L84" s="38">
        <v>0</v>
      </c>
      <c s="32">
        <f>ROUND(ROUND(L84,2)*ROUND(G84,3),2)</f>
      </c>
      <c s="36" t="s">
        <v>53</v>
      </c>
      <c>
        <f>(M84*21)/100</f>
      </c>
      <c t="s">
        <v>27</v>
      </c>
    </row>
    <row r="85" spans="1:5" ht="12.75">
      <c r="A85" s="35" t="s">
        <v>54</v>
      </c>
      <c r="E85" s="39" t="s">
        <v>5</v>
      </c>
    </row>
    <row r="86" spans="1:5" ht="25.5">
      <c r="A86" s="35" t="s">
        <v>55</v>
      </c>
      <c r="E86" s="40" t="s">
        <v>3063</v>
      </c>
    </row>
    <row r="87" spans="1:5" ht="89.25">
      <c r="A87" t="s">
        <v>56</v>
      </c>
      <c r="E87" s="39" t="s">
        <v>3064</v>
      </c>
    </row>
    <row r="88" spans="1:16" ht="12.75">
      <c r="A88" t="s">
        <v>49</v>
      </c>
      <c s="34" t="s">
        <v>127</v>
      </c>
      <c s="34" t="s">
        <v>479</v>
      </c>
      <c s="35" t="s">
        <v>5</v>
      </c>
      <c s="6" t="s">
        <v>480</v>
      </c>
      <c s="36" t="s">
        <v>312</v>
      </c>
      <c s="37">
        <v>40</v>
      </c>
      <c s="36">
        <v>0</v>
      </c>
      <c s="36">
        <f>ROUND(G88*H88,6)</f>
      </c>
      <c r="L88" s="38">
        <v>0</v>
      </c>
      <c s="32">
        <f>ROUND(ROUND(L88,2)*ROUND(G88,3),2)</f>
      </c>
      <c s="36" t="s">
        <v>53</v>
      </c>
      <c>
        <f>(M88*21)/100</f>
      </c>
      <c t="s">
        <v>27</v>
      </c>
    </row>
    <row r="89" spans="1:5" ht="12.75">
      <c r="A89" s="35" t="s">
        <v>54</v>
      </c>
      <c r="E89" s="39" t="s">
        <v>5</v>
      </c>
    </row>
    <row r="90" spans="1:5" ht="12.75">
      <c r="A90" s="35" t="s">
        <v>55</v>
      </c>
      <c r="E90" s="40" t="s">
        <v>5</v>
      </c>
    </row>
    <row r="91" spans="1:5" ht="89.25">
      <c r="A91" t="s">
        <v>56</v>
      </c>
      <c r="E91" s="39" t="s">
        <v>3065</v>
      </c>
    </row>
    <row r="92" spans="1:16" ht="12.75">
      <c r="A92" t="s">
        <v>49</v>
      </c>
      <c s="34" t="s">
        <v>131</v>
      </c>
      <c s="34" t="s">
        <v>3038</v>
      </c>
      <c s="35" t="s">
        <v>5</v>
      </c>
      <c s="6" t="s">
        <v>3039</v>
      </c>
      <c s="36" t="s">
        <v>312</v>
      </c>
      <c s="37">
        <v>40</v>
      </c>
      <c s="36">
        <v>0</v>
      </c>
      <c s="36">
        <f>ROUND(G92*H92,6)</f>
      </c>
      <c r="L92" s="38">
        <v>0</v>
      </c>
      <c s="32">
        <f>ROUND(ROUND(L92,2)*ROUND(G92,3),2)</f>
      </c>
      <c s="36" t="s">
        <v>53</v>
      </c>
      <c>
        <f>(M92*21)/100</f>
      </c>
      <c t="s">
        <v>27</v>
      </c>
    </row>
    <row r="93" spans="1:5" ht="12.75">
      <c r="A93" s="35" t="s">
        <v>54</v>
      </c>
      <c r="E93" s="39" t="s">
        <v>5</v>
      </c>
    </row>
    <row r="94" spans="1:5" ht="12.75">
      <c r="A94" s="35" t="s">
        <v>55</v>
      </c>
      <c r="E94" s="40" t="s">
        <v>5</v>
      </c>
    </row>
    <row r="95" spans="1:5" ht="89.25">
      <c r="A95" t="s">
        <v>56</v>
      </c>
      <c r="E95" s="39" t="s">
        <v>3066</v>
      </c>
    </row>
    <row r="96" spans="1:13" ht="12.75">
      <c r="A96" t="s">
        <v>46</v>
      </c>
      <c r="C96" s="31" t="s">
        <v>64</v>
      </c>
      <c r="E96" s="33" t="s">
        <v>2411</v>
      </c>
      <c r="J96" s="32">
        <f>0</f>
      </c>
      <c s="32">
        <f>0</f>
      </c>
      <c s="32">
        <f>0+L97</f>
      </c>
      <c s="32">
        <f>0+M97</f>
      </c>
    </row>
    <row r="97" spans="1:16" ht="38.25">
      <c r="A97" t="s">
        <v>49</v>
      </c>
      <c s="34" t="s">
        <v>134</v>
      </c>
      <c s="34" t="s">
        <v>343</v>
      </c>
      <c s="35" t="s">
        <v>344</v>
      </c>
      <c s="6" t="s">
        <v>345</v>
      </c>
      <c s="36" t="s">
        <v>346</v>
      </c>
      <c s="37">
        <v>8</v>
      </c>
      <c s="36">
        <v>0</v>
      </c>
      <c s="36">
        <f>ROUND(G97*H97,6)</f>
      </c>
      <c r="L97" s="38">
        <v>0</v>
      </c>
      <c s="32">
        <f>ROUND(ROUND(L97,2)*ROUND(G97,3),2)</f>
      </c>
      <c s="36" t="s">
        <v>347</v>
      </c>
      <c>
        <f>(M97*21)/100</f>
      </c>
      <c t="s">
        <v>27</v>
      </c>
    </row>
    <row r="98" spans="1:5" ht="25.5">
      <c r="A98" s="35" t="s">
        <v>54</v>
      </c>
      <c r="E98" s="39" t="s">
        <v>348</v>
      </c>
    </row>
    <row r="99" spans="1:5" ht="12.75">
      <c r="A99" s="35" t="s">
        <v>55</v>
      </c>
      <c r="E99" s="40" t="s">
        <v>5</v>
      </c>
    </row>
    <row r="100" spans="1:5" ht="140.25">
      <c r="A100" t="s">
        <v>56</v>
      </c>
      <c r="E100"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3067</v>
      </c>
      <c s="41">
        <f>Rekapitulace!C69</f>
      </c>
      <c s="20" t="s">
        <v>0</v>
      </c>
      <c t="s">
        <v>23</v>
      </c>
      <c t="s">
        <v>27</v>
      </c>
    </row>
    <row r="4" spans="1:16" ht="32" customHeight="1">
      <c r="A4" s="24" t="s">
        <v>20</v>
      </c>
      <c s="25" t="s">
        <v>28</v>
      </c>
      <c s="27" t="s">
        <v>3067</v>
      </c>
      <c r="E4" s="26" t="s">
        <v>3068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3071</v>
      </c>
      <c r="E8" s="30" t="s">
        <v>3070</v>
      </c>
      <c r="J8" s="29">
        <f>0+J9+J22+J27</f>
      </c>
      <c s="29">
        <f>0+K9+K22+K27</f>
      </c>
      <c s="29">
        <f>0+L9+L22+L27</f>
      </c>
      <c s="29">
        <f>0+M9+M22+M27</f>
      </c>
    </row>
    <row r="9" spans="1:13" ht="12.75">
      <c r="A9" t="s">
        <v>46</v>
      </c>
      <c r="C9" s="31" t="s">
        <v>2753</v>
      </c>
      <c r="E9" s="33" t="s">
        <v>2754</v>
      </c>
      <c r="J9" s="32">
        <f>0</f>
      </c>
      <c s="32">
        <f>0</f>
      </c>
      <c s="32">
        <f>0+L10+L14+L18</f>
      </c>
      <c s="32">
        <f>0+M10+M14+M18</f>
      </c>
    </row>
    <row r="10" spans="1:16" ht="25.5">
      <c r="A10" t="s">
        <v>49</v>
      </c>
      <c s="34" t="s">
        <v>4</v>
      </c>
      <c s="34" t="s">
        <v>3072</v>
      </c>
      <c s="35" t="s">
        <v>5</v>
      </c>
      <c s="6" t="s">
        <v>3073</v>
      </c>
      <c s="36" t="s">
        <v>81</v>
      </c>
      <c s="37">
        <v>113</v>
      </c>
      <c s="36">
        <v>0</v>
      </c>
      <c s="36">
        <f>ROUND(G10*H10,6)</f>
      </c>
      <c r="L10" s="38">
        <v>0</v>
      </c>
      <c s="32">
        <f>ROUND(ROUND(L10,2)*ROUND(G10,3),2)</f>
      </c>
      <c s="36" t="s">
        <v>53</v>
      </c>
      <c>
        <f>(M10*21)/100</f>
      </c>
      <c t="s">
        <v>27</v>
      </c>
    </row>
    <row r="11" spans="1:5" ht="12.75">
      <c r="A11" s="35" t="s">
        <v>54</v>
      </c>
      <c r="E11" s="39" t="s">
        <v>5</v>
      </c>
    </row>
    <row r="12" spans="1:5" ht="25.5">
      <c r="A12" s="35" t="s">
        <v>55</v>
      </c>
      <c r="E12" s="40" t="s">
        <v>3074</v>
      </c>
    </row>
    <row r="13" spans="1:5" ht="12.75">
      <c r="A13" t="s">
        <v>56</v>
      </c>
      <c r="E13" s="39" t="s">
        <v>5</v>
      </c>
    </row>
    <row r="14" spans="1:16" ht="25.5">
      <c r="A14" t="s">
        <v>49</v>
      </c>
      <c s="34" t="s">
        <v>27</v>
      </c>
      <c s="34" t="s">
        <v>3075</v>
      </c>
      <c s="35" t="s">
        <v>5</v>
      </c>
      <c s="6" t="s">
        <v>3076</v>
      </c>
      <c s="36" t="s">
        <v>81</v>
      </c>
      <c s="37">
        <v>75</v>
      </c>
      <c s="36">
        <v>0</v>
      </c>
      <c s="36">
        <f>ROUND(G14*H14,6)</f>
      </c>
      <c r="L14" s="38">
        <v>0</v>
      </c>
      <c s="32">
        <f>ROUND(ROUND(L14,2)*ROUND(G14,3),2)</f>
      </c>
      <c s="36" t="s">
        <v>53</v>
      </c>
      <c>
        <f>(M14*21)/100</f>
      </c>
      <c t="s">
        <v>27</v>
      </c>
    </row>
    <row r="15" spans="1:5" ht="12.75">
      <c r="A15" s="35" t="s">
        <v>54</v>
      </c>
      <c r="E15" s="39" t="s">
        <v>5</v>
      </c>
    </row>
    <row r="16" spans="1:5" ht="25.5">
      <c r="A16" s="35" t="s">
        <v>55</v>
      </c>
      <c r="E16" s="40" t="s">
        <v>2861</v>
      </c>
    </row>
    <row r="17" spans="1:5" ht="12.75">
      <c r="A17" t="s">
        <v>56</v>
      </c>
      <c r="E17" s="39" t="s">
        <v>5</v>
      </c>
    </row>
    <row r="18" spans="1:16" ht="25.5">
      <c r="A18" t="s">
        <v>49</v>
      </c>
      <c s="34" t="s">
        <v>26</v>
      </c>
      <c s="34" t="s">
        <v>3077</v>
      </c>
      <c s="35" t="s">
        <v>5</v>
      </c>
      <c s="6" t="s">
        <v>3078</v>
      </c>
      <c s="36" t="s">
        <v>81</v>
      </c>
      <c s="37">
        <v>75</v>
      </c>
      <c s="36">
        <v>0</v>
      </c>
      <c s="36">
        <f>ROUND(G18*H18,6)</f>
      </c>
      <c r="L18" s="38">
        <v>0</v>
      </c>
      <c s="32">
        <f>ROUND(ROUND(L18,2)*ROUND(G18,3),2)</f>
      </c>
      <c s="36" t="s">
        <v>53</v>
      </c>
      <c>
        <f>(M18*21)/100</f>
      </c>
      <c t="s">
        <v>27</v>
      </c>
    </row>
    <row r="19" spans="1:5" ht="12.75">
      <c r="A19" s="35" t="s">
        <v>54</v>
      </c>
      <c r="E19" s="39" t="s">
        <v>5</v>
      </c>
    </row>
    <row r="20" spans="1:5" ht="25.5">
      <c r="A20" s="35" t="s">
        <v>55</v>
      </c>
      <c r="E20" s="40" t="s">
        <v>2861</v>
      </c>
    </row>
    <row r="21" spans="1:5" ht="12.75">
      <c r="A21" t="s">
        <v>56</v>
      </c>
      <c r="E21" s="39" t="s">
        <v>5</v>
      </c>
    </row>
    <row r="22" spans="1:13" ht="12.75">
      <c r="A22" t="s">
        <v>46</v>
      </c>
      <c r="C22" s="31" t="s">
        <v>2867</v>
      </c>
      <c r="E22" s="33" t="s">
        <v>2868</v>
      </c>
      <c r="J22" s="32">
        <f>0</f>
      </c>
      <c s="32">
        <f>0</f>
      </c>
      <c s="32">
        <f>0+L23</f>
      </c>
      <c s="32">
        <f>0+M23</f>
      </c>
    </row>
    <row r="23" spans="1:16" ht="25.5">
      <c r="A23" t="s">
        <v>49</v>
      </c>
      <c s="34" t="s">
        <v>64</v>
      </c>
      <c s="34" t="s">
        <v>3079</v>
      </c>
      <c s="35" t="s">
        <v>5</v>
      </c>
      <c s="6" t="s">
        <v>3080</v>
      </c>
      <c s="36" t="s">
        <v>81</v>
      </c>
      <c s="37">
        <v>115</v>
      </c>
      <c s="36">
        <v>0</v>
      </c>
      <c s="36">
        <f>ROUND(G23*H23,6)</f>
      </c>
      <c r="L23" s="38">
        <v>0</v>
      </c>
      <c s="32">
        <f>ROUND(ROUND(L23,2)*ROUND(G23,3),2)</f>
      </c>
      <c s="36" t="s">
        <v>53</v>
      </c>
      <c>
        <f>(M23*21)/100</f>
      </c>
      <c t="s">
        <v>27</v>
      </c>
    </row>
    <row r="24" spans="1:5" ht="12.75">
      <c r="A24" s="35" t="s">
        <v>54</v>
      </c>
      <c r="E24" s="39" t="s">
        <v>5</v>
      </c>
    </row>
    <row r="25" spans="1:5" ht="25.5">
      <c r="A25" s="35" t="s">
        <v>55</v>
      </c>
      <c r="E25" s="40" t="s">
        <v>3081</v>
      </c>
    </row>
    <row r="26" spans="1:5" ht="12.75">
      <c r="A26" t="s">
        <v>56</v>
      </c>
      <c r="E26" s="39" t="s">
        <v>5</v>
      </c>
    </row>
    <row r="27" spans="1:13" ht="12.75">
      <c r="A27" t="s">
        <v>46</v>
      </c>
      <c r="C27" s="31" t="s">
        <v>2936</v>
      </c>
      <c r="E27" s="33" t="s">
        <v>2937</v>
      </c>
      <c r="J27" s="32">
        <f>0</f>
      </c>
      <c s="32">
        <f>0</f>
      </c>
      <c s="32">
        <f>0+L28+L32+L36+L40+L44+L48</f>
      </c>
      <c s="32">
        <f>0+M28+M32+M36+M40+M44+M48</f>
      </c>
    </row>
    <row r="28" spans="1:16" ht="12.75">
      <c r="A28" t="s">
        <v>49</v>
      </c>
      <c s="34" t="s">
        <v>69</v>
      </c>
      <c s="34" t="s">
        <v>3082</v>
      </c>
      <c s="35" t="s">
        <v>5</v>
      </c>
      <c s="6" t="s">
        <v>3083</v>
      </c>
      <c s="36" t="s">
        <v>81</v>
      </c>
      <c s="37">
        <v>113</v>
      </c>
      <c s="36">
        <v>0</v>
      </c>
      <c s="36">
        <f>ROUND(G28*H28,6)</f>
      </c>
      <c r="L28" s="38">
        <v>0</v>
      </c>
      <c s="32">
        <f>ROUND(ROUND(L28,2)*ROUND(G28,3),2)</f>
      </c>
      <c s="36" t="s">
        <v>53</v>
      </c>
      <c>
        <f>(M28*21)/100</f>
      </c>
      <c t="s">
        <v>27</v>
      </c>
    </row>
    <row r="29" spans="1:5" ht="12.75">
      <c r="A29" s="35" t="s">
        <v>54</v>
      </c>
      <c r="E29" s="39" t="s">
        <v>5</v>
      </c>
    </row>
    <row r="30" spans="1:5" ht="25.5">
      <c r="A30" s="35" t="s">
        <v>55</v>
      </c>
      <c r="E30" s="40" t="s">
        <v>3084</v>
      </c>
    </row>
    <row r="31" spans="1:5" ht="12.75">
      <c r="A31" t="s">
        <v>56</v>
      </c>
      <c r="E31" s="39" t="s">
        <v>5</v>
      </c>
    </row>
    <row r="32" spans="1:16" ht="12.75">
      <c r="A32" t="s">
        <v>49</v>
      </c>
      <c s="34" t="s">
        <v>73</v>
      </c>
      <c s="34" t="s">
        <v>3085</v>
      </c>
      <c s="35" t="s">
        <v>5</v>
      </c>
      <c s="6" t="s">
        <v>3086</v>
      </c>
      <c s="36" t="s">
        <v>81</v>
      </c>
      <c s="37">
        <v>111</v>
      </c>
      <c s="36">
        <v>0</v>
      </c>
      <c s="36">
        <f>ROUND(G32*H32,6)</f>
      </c>
      <c r="L32" s="38">
        <v>0</v>
      </c>
      <c s="32">
        <f>ROUND(ROUND(L32,2)*ROUND(G32,3),2)</f>
      </c>
      <c s="36" t="s">
        <v>53</v>
      </c>
      <c>
        <f>(M32*21)/100</f>
      </c>
      <c t="s">
        <v>27</v>
      </c>
    </row>
    <row r="33" spans="1:5" ht="12.75">
      <c r="A33" s="35" t="s">
        <v>54</v>
      </c>
      <c r="E33" s="39" t="s">
        <v>5</v>
      </c>
    </row>
    <row r="34" spans="1:5" ht="25.5">
      <c r="A34" s="35" t="s">
        <v>55</v>
      </c>
      <c r="E34" s="40" t="s">
        <v>3087</v>
      </c>
    </row>
    <row r="35" spans="1:5" ht="12.75">
      <c r="A35" t="s">
        <v>56</v>
      </c>
      <c r="E35" s="39" t="s">
        <v>5</v>
      </c>
    </row>
    <row r="36" spans="1:16" ht="12.75">
      <c r="A36" t="s">
        <v>49</v>
      </c>
      <c s="34" t="s">
        <v>78</v>
      </c>
      <c s="34" t="s">
        <v>2956</v>
      </c>
      <c s="35" t="s">
        <v>5</v>
      </c>
      <c s="6" t="s">
        <v>2957</v>
      </c>
      <c s="36" t="s">
        <v>81</v>
      </c>
      <c s="37">
        <v>2</v>
      </c>
      <c s="36">
        <v>0</v>
      </c>
      <c s="36">
        <f>ROUND(G36*H36,6)</f>
      </c>
      <c r="L36" s="38">
        <v>0</v>
      </c>
      <c s="32">
        <f>ROUND(ROUND(L36,2)*ROUND(G36,3),2)</f>
      </c>
      <c s="36" t="s">
        <v>53</v>
      </c>
      <c>
        <f>(M36*21)/100</f>
      </c>
      <c t="s">
        <v>27</v>
      </c>
    </row>
    <row r="37" spans="1:5" ht="12.75">
      <c r="A37" s="35" t="s">
        <v>54</v>
      </c>
      <c r="E37" s="39" t="s">
        <v>5</v>
      </c>
    </row>
    <row r="38" spans="1:5" ht="25.5">
      <c r="A38" s="35" t="s">
        <v>55</v>
      </c>
      <c r="E38" s="40" t="s">
        <v>2949</v>
      </c>
    </row>
    <row r="39" spans="1:5" ht="12.75">
      <c r="A39" t="s">
        <v>56</v>
      </c>
      <c r="E39" s="39" t="s">
        <v>5</v>
      </c>
    </row>
    <row r="40" spans="1:16" ht="12.75">
      <c r="A40" t="s">
        <v>49</v>
      </c>
      <c s="34" t="s">
        <v>83</v>
      </c>
      <c s="34" t="s">
        <v>732</v>
      </c>
      <c s="35" t="s">
        <v>5</v>
      </c>
      <c s="6" t="s">
        <v>733</v>
      </c>
      <c s="36" t="s">
        <v>81</v>
      </c>
      <c s="37">
        <v>2</v>
      </c>
      <c s="36">
        <v>0</v>
      </c>
      <c s="36">
        <f>ROUND(G40*H40,6)</f>
      </c>
      <c r="L40" s="38">
        <v>0</v>
      </c>
      <c s="32">
        <f>ROUND(ROUND(L40,2)*ROUND(G40,3),2)</f>
      </c>
      <c s="36" t="s">
        <v>53</v>
      </c>
      <c>
        <f>(M40*21)/100</f>
      </c>
      <c t="s">
        <v>27</v>
      </c>
    </row>
    <row r="41" spans="1:5" ht="12.75">
      <c r="A41" s="35" t="s">
        <v>54</v>
      </c>
      <c r="E41" s="39" t="s">
        <v>5</v>
      </c>
    </row>
    <row r="42" spans="1:5" ht="25.5">
      <c r="A42" s="35" t="s">
        <v>55</v>
      </c>
      <c r="E42" s="40" t="s">
        <v>2949</v>
      </c>
    </row>
    <row r="43" spans="1:5" ht="12.75">
      <c r="A43" t="s">
        <v>56</v>
      </c>
      <c r="E43" s="39" t="s">
        <v>5</v>
      </c>
    </row>
    <row r="44" spans="1:16" ht="12.75">
      <c r="A44" t="s">
        <v>49</v>
      </c>
      <c s="34" t="s">
        <v>87</v>
      </c>
      <c s="34" t="s">
        <v>2958</v>
      </c>
      <c s="35" t="s">
        <v>5</v>
      </c>
      <c s="6" t="s">
        <v>340</v>
      </c>
      <c s="36" t="s">
        <v>81</v>
      </c>
      <c s="37">
        <v>2</v>
      </c>
      <c s="36">
        <v>0</v>
      </c>
      <c s="36">
        <f>ROUND(G44*H44,6)</f>
      </c>
      <c r="L44" s="38">
        <v>0</v>
      </c>
      <c s="32">
        <f>ROUND(ROUND(L44,2)*ROUND(G44,3),2)</f>
      </c>
      <c s="36" t="s">
        <v>53</v>
      </c>
      <c>
        <f>(M44*21)/100</f>
      </c>
      <c t="s">
        <v>27</v>
      </c>
    </row>
    <row r="45" spans="1:5" ht="12.75">
      <c r="A45" s="35" t="s">
        <v>54</v>
      </c>
      <c r="E45" s="39" t="s">
        <v>5</v>
      </c>
    </row>
    <row r="46" spans="1:5" ht="25.5">
      <c r="A46" s="35" t="s">
        <v>55</v>
      </c>
      <c r="E46" s="40" t="s">
        <v>2949</v>
      </c>
    </row>
    <row r="47" spans="1:5" ht="12.75">
      <c r="A47" t="s">
        <v>56</v>
      </c>
      <c r="E47" s="39" t="s">
        <v>5</v>
      </c>
    </row>
    <row r="48" spans="1:16" ht="12.75">
      <c r="A48" t="s">
        <v>49</v>
      </c>
      <c s="34" t="s">
        <v>91</v>
      </c>
      <c s="34" t="s">
        <v>2959</v>
      </c>
      <c s="35" t="s">
        <v>5</v>
      </c>
      <c s="6" t="s">
        <v>2960</v>
      </c>
      <c s="36" t="s">
        <v>312</v>
      </c>
      <c s="37">
        <v>42</v>
      </c>
      <c s="36">
        <v>0</v>
      </c>
      <c s="36">
        <f>ROUND(G48*H48,6)</f>
      </c>
      <c r="L48" s="38">
        <v>0</v>
      </c>
      <c s="32">
        <f>ROUND(ROUND(L48,2)*ROUND(G48,3),2)</f>
      </c>
      <c s="36" t="s">
        <v>53</v>
      </c>
      <c>
        <f>(M48*21)/100</f>
      </c>
      <c t="s">
        <v>27</v>
      </c>
    </row>
    <row r="49" spans="1:5" ht="12.75">
      <c r="A49" s="35" t="s">
        <v>54</v>
      </c>
      <c r="E49" s="39" t="s">
        <v>5</v>
      </c>
    </row>
    <row r="50" spans="1:5" ht="25.5">
      <c r="A50" s="35" t="s">
        <v>55</v>
      </c>
      <c r="E50" s="40" t="s">
        <v>3088</v>
      </c>
    </row>
    <row r="51" spans="1:5" ht="12.75">
      <c r="A51" t="s">
        <v>56</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3089</v>
      </c>
      <c s="41">
        <f>Rekapitulace!C71</f>
      </c>
      <c s="20" t="s">
        <v>0</v>
      </c>
      <c t="s">
        <v>23</v>
      </c>
      <c t="s">
        <v>27</v>
      </c>
    </row>
    <row r="4" spans="1:16" ht="32" customHeight="1">
      <c r="A4" s="24" t="s">
        <v>20</v>
      </c>
      <c s="25" t="s">
        <v>28</v>
      </c>
      <c s="27" t="s">
        <v>3089</v>
      </c>
      <c r="E4" s="26" t="s">
        <v>3090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3093</v>
      </c>
      <c r="E8" s="30" t="s">
        <v>3092</v>
      </c>
      <c r="J8" s="29">
        <f>0+J9+J14</f>
      </c>
      <c s="29">
        <f>0+K9+K14</f>
      </c>
      <c s="29">
        <f>0+L9+L14</f>
      </c>
      <c s="29">
        <f>0+M9+M14</f>
      </c>
    </row>
    <row r="9" spans="1:13" ht="12.75">
      <c r="A9" t="s">
        <v>46</v>
      </c>
      <c r="C9" s="31" t="s">
        <v>965</v>
      </c>
      <c r="E9" s="33" t="s">
        <v>966</v>
      </c>
      <c r="J9" s="32">
        <f>0</f>
      </c>
      <c s="32">
        <f>0</f>
      </c>
      <c s="32">
        <f>0+L10</f>
      </c>
      <c s="32">
        <f>0+M10</f>
      </c>
    </row>
    <row r="10" spans="1:16" ht="38.25">
      <c r="A10" t="s">
        <v>49</v>
      </c>
      <c s="34" t="s">
        <v>4</v>
      </c>
      <c s="34" t="s">
        <v>355</v>
      </c>
      <c s="35" t="s">
        <v>356</v>
      </c>
      <c s="6" t="s">
        <v>3094</v>
      </c>
      <c s="36" t="s">
        <v>346</v>
      </c>
      <c s="37">
        <v>160</v>
      </c>
      <c s="36">
        <v>0</v>
      </c>
      <c s="36">
        <f>ROUND(G10*H10,6)</f>
      </c>
      <c r="L10" s="38">
        <v>0</v>
      </c>
      <c s="32">
        <f>ROUND(ROUND(L10,2)*ROUND(G10,3),2)</f>
      </c>
      <c s="36" t="s">
        <v>347</v>
      </c>
      <c>
        <f>(M10*21)/100</f>
      </c>
      <c t="s">
        <v>27</v>
      </c>
    </row>
    <row r="11" spans="1:5" ht="25.5">
      <c r="A11" s="35" t="s">
        <v>54</v>
      </c>
      <c r="E11" s="39" t="s">
        <v>348</v>
      </c>
    </row>
    <row r="12" spans="1:5" ht="38.25">
      <c r="A12" s="35" t="s">
        <v>55</v>
      </c>
      <c r="E12" s="40" t="s">
        <v>3095</v>
      </c>
    </row>
    <row r="13" spans="1:5" ht="140.25">
      <c r="A13" t="s">
        <v>56</v>
      </c>
      <c r="E13" s="39" t="s">
        <v>349</v>
      </c>
    </row>
    <row r="14" spans="1:13" ht="12.75">
      <c r="A14" t="s">
        <v>46</v>
      </c>
      <c r="C14" s="31" t="s">
        <v>4</v>
      </c>
      <c r="E14" s="33" t="s">
        <v>1114</v>
      </c>
      <c r="J14" s="32">
        <f>0</f>
      </c>
      <c s="32">
        <f>0</f>
      </c>
      <c s="32">
        <f>0+L15+L19+L23+L27</f>
      </c>
      <c s="32">
        <f>0+M15+M19+M23+M27</f>
      </c>
    </row>
    <row r="15" spans="1:16" ht="12.75">
      <c r="A15" t="s">
        <v>49</v>
      </c>
      <c s="34" t="s">
        <v>27</v>
      </c>
      <c s="34" t="s">
        <v>3096</v>
      </c>
      <c s="35" t="s">
        <v>5</v>
      </c>
      <c s="6" t="s">
        <v>3097</v>
      </c>
      <c s="36" t="s">
        <v>76</v>
      </c>
      <c s="37">
        <v>22009</v>
      </c>
      <c s="36">
        <v>0</v>
      </c>
      <c s="36">
        <f>ROUND(G15*H15,6)</f>
      </c>
      <c r="L15" s="38">
        <v>0</v>
      </c>
      <c s="32">
        <f>ROUND(ROUND(L15,2)*ROUND(G15,3),2)</f>
      </c>
      <c s="36" t="s">
        <v>347</v>
      </c>
      <c>
        <f>(M15*21)/100</f>
      </c>
      <c t="s">
        <v>27</v>
      </c>
    </row>
    <row r="16" spans="1:5" ht="12.75">
      <c r="A16" s="35" t="s">
        <v>54</v>
      </c>
      <c r="E16" s="39" t="s">
        <v>5</v>
      </c>
    </row>
    <row r="17" spans="1:5" ht="25.5">
      <c r="A17" s="35" t="s">
        <v>55</v>
      </c>
      <c r="E17" s="40" t="s">
        <v>3098</v>
      </c>
    </row>
    <row r="18" spans="1:5" ht="12.75">
      <c r="A18" t="s">
        <v>56</v>
      </c>
      <c r="E18" s="39" t="s">
        <v>5</v>
      </c>
    </row>
    <row r="19" spans="1:16" ht="25.5">
      <c r="A19" t="s">
        <v>49</v>
      </c>
      <c s="34" t="s">
        <v>26</v>
      </c>
      <c s="34" t="s">
        <v>3099</v>
      </c>
      <c s="35" t="s">
        <v>5</v>
      </c>
      <c s="6" t="s">
        <v>3100</v>
      </c>
      <c s="36" t="s">
        <v>81</v>
      </c>
      <c s="37">
        <v>2</v>
      </c>
      <c s="36">
        <v>0</v>
      </c>
      <c s="36">
        <f>ROUND(G19*H19,6)</f>
      </c>
      <c r="L19" s="38">
        <v>0</v>
      </c>
      <c s="32">
        <f>ROUND(ROUND(L19,2)*ROUND(G19,3),2)</f>
      </c>
      <c s="36" t="s">
        <v>347</v>
      </c>
      <c>
        <f>(M19*21)/100</f>
      </c>
      <c t="s">
        <v>27</v>
      </c>
    </row>
    <row r="20" spans="1:5" ht="12.75">
      <c r="A20" s="35" t="s">
        <v>54</v>
      </c>
      <c r="E20" s="39" t="s">
        <v>5</v>
      </c>
    </row>
    <row r="21" spans="1:5" ht="38.25">
      <c r="A21" s="35" t="s">
        <v>55</v>
      </c>
      <c r="E21" s="40" t="s">
        <v>3101</v>
      </c>
    </row>
    <row r="22" spans="1:5" ht="12.75">
      <c r="A22" t="s">
        <v>56</v>
      </c>
      <c r="E22" s="39" t="s">
        <v>5</v>
      </c>
    </row>
    <row r="23" spans="1:16" ht="25.5">
      <c r="A23" t="s">
        <v>49</v>
      </c>
      <c s="34" t="s">
        <v>64</v>
      </c>
      <c s="34" t="s">
        <v>3102</v>
      </c>
      <c s="35" t="s">
        <v>5</v>
      </c>
      <c s="6" t="s">
        <v>3103</v>
      </c>
      <c s="36" t="s">
        <v>81</v>
      </c>
      <c s="37">
        <v>141</v>
      </c>
      <c s="36">
        <v>0</v>
      </c>
      <c s="36">
        <f>ROUND(G23*H23,6)</f>
      </c>
      <c r="L23" s="38">
        <v>0</v>
      </c>
      <c s="32">
        <f>ROUND(ROUND(L23,2)*ROUND(G23,3),2)</f>
      </c>
      <c s="36" t="s">
        <v>347</v>
      </c>
      <c>
        <f>(M23*21)/100</f>
      </c>
      <c t="s">
        <v>27</v>
      </c>
    </row>
    <row r="24" spans="1:5" ht="12.75">
      <c r="A24" s="35" t="s">
        <v>54</v>
      </c>
      <c r="E24" s="39" t="s">
        <v>5</v>
      </c>
    </row>
    <row r="25" spans="1:5" ht="38.25">
      <c r="A25" s="35" t="s">
        <v>55</v>
      </c>
      <c r="E25" s="40" t="s">
        <v>3104</v>
      </c>
    </row>
    <row r="26" spans="1:5" ht="12.75">
      <c r="A26" t="s">
        <v>56</v>
      </c>
      <c r="E26" s="39" t="s">
        <v>5</v>
      </c>
    </row>
    <row r="27" spans="1:16" ht="25.5">
      <c r="A27" t="s">
        <v>49</v>
      </c>
      <c s="34" t="s">
        <v>69</v>
      </c>
      <c s="34" t="s">
        <v>3102</v>
      </c>
      <c s="35" t="s">
        <v>4</v>
      </c>
      <c s="6" t="s">
        <v>3105</v>
      </c>
      <c s="36" t="s">
        <v>81</v>
      </c>
      <c s="37">
        <v>1</v>
      </c>
      <c s="36">
        <v>0</v>
      </c>
      <c s="36">
        <f>ROUND(G27*H27,6)</f>
      </c>
      <c r="L27" s="38">
        <v>0</v>
      </c>
      <c s="32">
        <f>ROUND(ROUND(L27,2)*ROUND(G27,3),2)</f>
      </c>
      <c s="36" t="s">
        <v>347</v>
      </c>
      <c>
        <f>(M27*21)/100</f>
      </c>
      <c t="s">
        <v>27</v>
      </c>
    </row>
    <row r="28" spans="1:5" ht="12.75">
      <c r="A28" s="35" t="s">
        <v>54</v>
      </c>
      <c r="E28" s="39" t="s">
        <v>5</v>
      </c>
    </row>
    <row r="29" spans="1:5" ht="38.25">
      <c r="A29" s="35" t="s">
        <v>55</v>
      </c>
      <c r="E29" s="40" t="s">
        <v>3106</v>
      </c>
    </row>
    <row r="30" spans="1:5" ht="12.75">
      <c r="A30" t="s">
        <v>56</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3107</v>
      </c>
      <c s="41">
        <f>Rekapitulace!C73</f>
      </c>
      <c s="20" t="s">
        <v>0</v>
      </c>
      <c t="s">
        <v>23</v>
      </c>
      <c t="s">
        <v>27</v>
      </c>
    </row>
    <row r="4" spans="1:16" ht="32" customHeight="1">
      <c r="A4" s="24" t="s">
        <v>20</v>
      </c>
      <c s="25" t="s">
        <v>28</v>
      </c>
      <c s="27" t="s">
        <v>3107</v>
      </c>
      <c r="E4" s="26" t="s">
        <v>3108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3111</v>
      </c>
      <c r="E8" s="30" t="s">
        <v>3110</v>
      </c>
      <c r="J8" s="29">
        <f>0+J9</f>
      </c>
      <c s="29">
        <f>0+K9</f>
      </c>
      <c s="29">
        <f>0+L9</f>
      </c>
      <c s="29">
        <f>0+M9</f>
      </c>
    </row>
    <row r="9" spans="1:13" ht="12.75">
      <c r="A9" t="s">
        <v>46</v>
      </c>
      <c r="C9" s="31" t="s">
        <v>47</v>
      </c>
      <c r="E9" s="33" t="s">
        <v>3112</v>
      </c>
      <c r="J9" s="32">
        <f>0</f>
      </c>
      <c s="32">
        <f>0</f>
      </c>
      <c s="32">
        <f>0+L10</f>
      </c>
      <c s="32">
        <f>0+M10</f>
      </c>
    </row>
    <row r="10" spans="1:16" ht="12.75">
      <c r="A10" t="s">
        <v>49</v>
      </c>
      <c s="34" t="s">
        <v>4</v>
      </c>
      <c s="34" t="s">
        <v>3113</v>
      </c>
      <c s="35" t="s">
        <v>5</v>
      </c>
      <c s="6" t="s">
        <v>3112</v>
      </c>
      <c s="36" t="s">
        <v>3114</v>
      </c>
      <c s="37">
        <v>1</v>
      </c>
      <c s="36">
        <v>0</v>
      </c>
      <c s="36">
        <f>ROUND(G10*H10,6)</f>
      </c>
      <c r="L10" s="38">
        <v>0</v>
      </c>
      <c s="32">
        <f>ROUND(ROUND(L10,2)*ROUND(G10,3),2)</f>
      </c>
      <c s="36" t="s">
        <v>347</v>
      </c>
      <c>
        <f>(M10*21)/100</f>
      </c>
      <c t="s">
        <v>27</v>
      </c>
    </row>
    <row r="11" spans="1:5" ht="12.75">
      <c r="A11" s="35" t="s">
        <v>54</v>
      </c>
      <c r="E11" s="39" t="s">
        <v>5</v>
      </c>
    </row>
    <row r="12" spans="1:5" ht="38.25">
      <c r="A12" s="35" t="s">
        <v>55</v>
      </c>
      <c r="E12" s="40" t="s">
        <v>3115</v>
      </c>
    </row>
    <row r="13" spans="1:5" ht="12.75">
      <c r="A13" t="s">
        <v>56</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3116</v>
      </c>
      <c s="41">
        <f>Rekapitulace!C75</f>
      </c>
      <c s="20" t="s">
        <v>0</v>
      </c>
      <c t="s">
        <v>23</v>
      </c>
      <c t="s">
        <v>27</v>
      </c>
    </row>
    <row r="4" spans="1:16" ht="32" customHeight="1">
      <c r="A4" s="24" t="s">
        <v>20</v>
      </c>
      <c s="25" t="s">
        <v>28</v>
      </c>
      <c s="27" t="s">
        <v>3116</v>
      </c>
      <c r="E4" s="26" t="s">
        <v>3117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COUNTIFS(L8:L51,"=0",A8:A51,"P")+COUNTIFS(L8:L51,"",A8:A51,"P")+SUM(Q8:Q51)</f>
      </c>
    </row>
    <row r="8" spans="1:13" ht="12.75">
      <c r="A8" t="s">
        <v>44</v>
      </c>
      <c r="C8" s="28" t="s">
        <v>3119</v>
      </c>
      <c r="E8" s="30" t="s">
        <v>3117</v>
      </c>
      <c r="J8" s="29">
        <f>0+J9+J22</f>
      </c>
      <c s="29">
        <f>0+K9+K22</f>
      </c>
      <c s="29">
        <f>0+L9+L22</f>
      </c>
      <c s="29">
        <f>0+M9+M22</f>
      </c>
    </row>
    <row r="9" spans="1:13" ht="12.75">
      <c r="A9" t="s">
        <v>46</v>
      </c>
      <c r="C9" s="31" t="s">
        <v>4</v>
      </c>
      <c r="E9" s="33" t="s">
        <v>3120</v>
      </c>
      <c r="J9" s="32">
        <f>0</f>
      </c>
      <c s="32">
        <f>0</f>
      </c>
      <c s="32">
        <f>0+L10+L14+L18</f>
      </c>
      <c s="32">
        <f>0+M10+M14+M18</f>
      </c>
    </row>
    <row r="10" spans="1:16" ht="12.75">
      <c r="A10" t="s">
        <v>49</v>
      </c>
      <c s="34" t="s">
        <v>4</v>
      </c>
      <c s="34" t="s">
        <v>3121</v>
      </c>
      <c s="35" t="s">
        <v>5</v>
      </c>
      <c s="6" t="s">
        <v>3122</v>
      </c>
      <c s="36" t="s">
        <v>792</v>
      </c>
      <c s="37">
        <v>1</v>
      </c>
      <c s="36">
        <v>0</v>
      </c>
      <c s="36">
        <f>ROUND(G10*H10,6)</f>
      </c>
      <c r="L10" s="38">
        <v>0</v>
      </c>
      <c s="32">
        <f>ROUND(ROUND(L10,2)*ROUND(G10,3),2)</f>
      </c>
      <c s="36" t="s">
        <v>347</v>
      </c>
      <c>
        <f>(M10*21)/100</f>
      </c>
      <c t="s">
        <v>27</v>
      </c>
    </row>
    <row r="11" spans="1:5" ht="12.75">
      <c r="A11" s="35" t="s">
        <v>54</v>
      </c>
      <c r="E11" s="39" t="s">
        <v>3123</v>
      </c>
    </row>
    <row r="12" spans="1:5" ht="25.5">
      <c r="A12" s="35" t="s">
        <v>55</v>
      </c>
      <c r="E12" s="40" t="s">
        <v>3124</v>
      </c>
    </row>
    <row r="13" spans="1:5" ht="140.25">
      <c r="A13" t="s">
        <v>56</v>
      </c>
      <c r="E13" s="39" t="s">
        <v>3125</v>
      </c>
    </row>
    <row r="14" spans="1:16" ht="12.75">
      <c r="A14" t="s">
        <v>49</v>
      </c>
      <c s="34" t="s">
        <v>27</v>
      </c>
      <c s="34" t="s">
        <v>3126</v>
      </c>
      <c s="35" t="s">
        <v>5</v>
      </c>
      <c s="6" t="s">
        <v>3127</v>
      </c>
      <c s="36" t="s">
        <v>792</v>
      </c>
      <c s="37">
        <v>1</v>
      </c>
      <c s="36">
        <v>0</v>
      </c>
      <c s="36">
        <f>ROUND(G14*H14,6)</f>
      </c>
      <c r="L14" s="38">
        <v>0</v>
      </c>
      <c s="32">
        <f>ROUND(ROUND(L14,2)*ROUND(G14,3),2)</f>
      </c>
      <c s="36" t="s">
        <v>347</v>
      </c>
      <c>
        <f>(M14*21)/100</f>
      </c>
      <c t="s">
        <v>27</v>
      </c>
    </row>
    <row r="15" spans="1:5" ht="12.75">
      <c r="A15" s="35" t="s">
        <v>54</v>
      </c>
      <c r="E15" s="39" t="s">
        <v>3123</v>
      </c>
    </row>
    <row r="16" spans="1:5" ht="25.5">
      <c r="A16" s="35" t="s">
        <v>55</v>
      </c>
      <c r="E16" s="40" t="s">
        <v>3124</v>
      </c>
    </row>
    <row r="17" spans="1:5" ht="89.25">
      <c r="A17" t="s">
        <v>56</v>
      </c>
      <c r="E17" s="39" t="s">
        <v>3128</v>
      </c>
    </row>
    <row r="18" spans="1:16" ht="12.75">
      <c r="A18" t="s">
        <v>49</v>
      </c>
      <c s="34" t="s">
        <v>26</v>
      </c>
      <c s="34" t="s">
        <v>3129</v>
      </c>
      <c s="35" t="s">
        <v>5</v>
      </c>
      <c s="6" t="s">
        <v>3130</v>
      </c>
      <c s="36" t="s">
        <v>792</v>
      </c>
      <c s="37">
        <v>1</v>
      </c>
      <c s="36">
        <v>0</v>
      </c>
      <c s="36">
        <f>ROUND(G18*H18,6)</f>
      </c>
      <c r="L18" s="38">
        <v>0</v>
      </c>
      <c s="32">
        <f>ROUND(ROUND(L18,2)*ROUND(G18,3),2)</f>
      </c>
      <c s="36" t="s">
        <v>347</v>
      </c>
      <c>
        <f>(M18*21)/100</f>
      </c>
      <c t="s">
        <v>27</v>
      </c>
    </row>
    <row r="19" spans="1:5" ht="12.75">
      <c r="A19" s="35" t="s">
        <v>54</v>
      </c>
      <c r="E19" s="39" t="s">
        <v>3123</v>
      </c>
    </row>
    <row r="20" spans="1:5" ht="25.5">
      <c r="A20" s="35" t="s">
        <v>55</v>
      </c>
      <c r="E20" s="40" t="s">
        <v>3124</v>
      </c>
    </row>
    <row r="21" spans="1:5" ht="89.25">
      <c r="A21" t="s">
        <v>56</v>
      </c>
      <c r="E21" s="39" t="s">
        <v>3131</v>
      </c>
    </row>
    <row r="22" spans="1:13" ht="12.75">
      <c r="A22" t="s">
        <v>46</v>
      </c>
      <c r="C22" s="31" t="s">
        <v>27</v>
      </c>
      <c r="E22" s="33" t="s">
        <v>3132</v>
      </c>
      <c r="J22" s="32">
        <f>0</f>
      </c>
      <c s="32">
        <f>0</f>
      </c>
      <c s="32">
        <f>0+L23+L27+L31+L35+L39+L43+L47+L51</f>
      </c>
      <c s="32">
        <f>0+M23+M27+M31+M35+M39+M43+M47+M51</f>
      </c>
    </row>
    <row r="23" spans="1:16" ht="12.75">
      <c r="A23" t="s">
        <v>49</v>
      </c>
      <c s="34" t="s">
        <v>64</v>
      </c>
      <c s="34" t="s">
        <v>3133</v>
      </c>
      <c s="35" t="s">
        <v>5</v>
      </c>
      <c s="6" t="s">
        <v>3134</v>
      </c>
      <c s="36" t="s">
        <v>792</v>
      </c>
      <c s="37">
        <v>1</v>
      </c>
      <c s="36">
        <v>0</v>
      </c>
      <c s="36">
        <f>ROUND(G23*H23,6)</f>
      </c>
      <c r="L23" s="38">
        <v>0</v>
      </c>
      <c s="32">
        <f>ROUND(ROUND(L23,2)*ROUND(G23,3),2)</f>
      </c>
      <c s="36" t="s">
        <v>347</v>
      </c>
      <c>
        <f>(M23*21)/100</f>
      </c>
      <c t="s">
        <v>27</v>
      </c>
    </row>
    <row r="24" spans="1:5" ht="12.75">
      <c r="A24" s="35" t="s">
        <v>54</v>
      </c>
      <c r="E24" s="39" t="s">
        <v>3135</v>
      </c>
    </row>
    <row r="25" spans="1:5" ht="25.5">
      <c r="A25" s="35" t="s">
        <v>55</v>
      </c>
      <c r="E25" s="40" t="s">
        <v>3124</v>
      </c>
    </row>
    <row r="26" spans="1:5" ht="89.25">
      <c r="A26" t="s">
        <v>56</v>
      </c>
      <c r="E26" s="39" t="s">
        <v>3136</v>
      </c>
    </row>
    <row r="27" spans="1:16" ht="12.75">
      <c r="A27" t="s">
        <v>49</v>
      </c>
      <c s="34" t="s">
        <v>69</v>
      </c>
      <c s="34" t="s">
        <v>3137</v>
      </c>
      <c s="35" t="s">
        <v>5</v>
      </c>
      <c s="6" t="s">
        <v>3138</v>
      </c>
      <c s="36" t="s">
        <v>792</v>
      </c>
      <c s="37">
        <v>1</v>
      </c>
      <c s="36">
        <v>0</v>
      </c>
      <c s="36">
        <f>ROUND(G27*H27,6)</f>
      </c>
      <c r="L27" s="38">
        <v>0</v>
      </c>
      <c s="32">
        <f>ROUND(ROUND(L27,2)*ROUND(G27,3),2)</f>
      </c>
      <c s="36" t="s">
        <v>347</v>
      </c>
      <c>
        <f>(M27*21)/100</f>
      </c>
      <c t="s">
        <v>27</v>
      </c>
    </row>
    <row r="28" spans="1:5" ht="12.75">
      <c r="A28" s="35" t="s">
        <v>54</v>
      </c>
      <c r="E28" s="39" t="s">
        <v>3139</v>
      </c>
    </row>
    <row r="29" spans="1:5" ht="25.5">
      <c r="A29" s="35" t="s">
        <v>55</v>
      </c>
      <c r="E29" s="40" t="s">
        <v>3124</v>
      </c>
    </row>
    <row r="30" spans="1:5" ht="76.5">
      <c r="A30" t="s">
        <v>56</v>
      </c>
      <c r="E30" s="39" t="s">
        <v>3140</v>
      </c>
    </row>
    <row r="31" spans="1:16" ht="12.75">
      <c r="A31" t="s">
        <v>49</v>
      </c>
      <c s="34" t="s">
        <v>73</v>
      </c>
      <c s="34" t="s">
        <v>3141</v>
      </c>
      <c s="35" t="s">
        <v>5</v>
      </c>
      <c s="6" t="s">
        <v>3142</v>
      </c>
      <c s="36" t="s">
        <v>792</v>
      </c>
      <c s="37">
        <v>1</v>
      </c>
      <c s="36">
        <v>0</v>
      </c>
      <c s="36">
        <f>ROUND(G31*H31,6)</f>
      </c>
      <c r="L31" s="38">
        <v>0</v>
      </c>
      <c s="32">
        <f>ROUND(ROUND(L31,2)*ROUND(G31,3),2)</f>
      </c>
      <c s="36" t="s">
        <v>347</v>
      </c>
      <c>
        <f>(M31*21)/100</f>
      </c>
      <c t="s">
        <v>27</v>
      </c>
    </row>
    <row r="32" spans="1:5" ht="38.25">
      <c r="A32" s="35" t="s">
        <v>54</v>
      </c>
      <c r="E32" s="39" t="s">
        <v>3143</v>
      </c>
    </row>
    <row r="33" spans="1:5" ht="25.5">
      <c r="A33" s="35" t="s">
        <v>55</v>
      </c>
      <c r="E33" s="40" t="s">
        <v>3124</v>
      </c>
    </row>
    <row r="34" spans="1:5" ht="216.75">
      <c r="A34" t="s">
        <v>56</v>
      </c>
      <c r="E34" s="39" t="s">
        <v>3144</v>
      </c>
    </row>
    <row r="35" spans="1:16" ht="12.75">
      <c r="A35" t="s">
        <v>49</v>
      </c>
      <c s="34" t="s">
        <v>78</v>
      </c>
      <c s="34" t="s">
        <v>3145</v>
      </c>
      <c s="35" t="s">
        <v>5</v>
      </c>
      <c s="6" t="s">
        <v>3146</v>
      </c>
      <c s="36" t="s">
        <v>792</v>
      </c>
      <c s="37">
        <v>1</v>
      </c>
      <c s="36">
        <v>0</v>
      </c>
      <c s="36">
        <f>ROUND(G35*H35,6)</f>
      </c>
      <c r="L35" s="38">
        <v>0</v>
      </c>
      <c s="32">
        <f>ROUND(ROUND(L35,2)*ROUND(G35,3),2)</f>
      </c>
      <c s="36" t="s">
        <v>347</v>
      </c>
      <c>
        <f>(M35*21)/100</f>
      </c>
      <c t="s">
        <v>27</v>
      </c>
    </row>
    <row r="36" spans="1:5" ht="25.5">
      <c r="A36" s="35" t="s">
        <v>54</v>
      </c>
      <c r="E36" s="39" t="s">
        <v>3147</v>
      </c>
    </row>
    <row r="37" spans="1:5" ht="25.5">
      <c r="A37" s="35" t="s">
        <v>55</v>
      </c>
      <c r="E37" s="40" t="s">
        <v>3124</v>
      </c>
    </row>
    <row r="38" spans="1:5" ht="63.75">
      <c r="A38" t="s">
        <v>56</v>
      </c>
      <c r="E38" s="39" t="s">
        <v>3148</v>
      </c>
    </row>
    <row r="39" spans="1:16" ht="12.75">
      <c r="A39" t="s">
        <v>49</v>
      </c>
      <c s="34" t="s">
        <v>83</v>
      </c>
      <c s="34" t="s">
        <v>3149</v>
      </c>
      <c s="35" t="s">
        <v>5</v>
      </c>
      <c s="6" t="s">
        <v>3150</v>
      </c>
      <c s="36" t="s">
        <v>792</v>
      </c>
      <c s="37">
        <v>1</v>
      </c>
      <c s="36">
        <v>0</v>
      </c>
      <c s="36">
        <f>ROUND(G39*H39,6)</f>
      </c>
      <c r="L39" s="38">
        <v>0</v>
      </c>
      <c s="32">
        <f>ROUND(ROUND(L39,2)*ROUND(G39,3),2)</f>
      </c>
      <c s="36" t="s">
        <v>347</v>
      </c>
      <c>
        <f>(M39*21)/100</f>
      </c>
      <c t="s">
        <v>27</v>
      </c>
    </row>
    <row r="40" spans="1:5" ht="38.25">
      <c r="A40" s="35" t="s">
        <v>54</v>
      </c>
      <c r="E40" s="39" t="s">
        <v>3151</v>
      </c>
    </row>
    <row r="41" spans="1:5" ht="25.5">
      <c r="A41" s="35" t="s">
        <v>55</v>
      </c>
      <c r="E41" s="40" t="s">
        <v>3124</v>
      </c>
    </row>
    <row r="42" spans="1:5" ht="76.5">
      <c r="A42" t="s">
        <v>56</v>
      </c>
      <c r="E42" s="39" t="s">
        <v>3152</v>
      </c>
    </row>
    <row r="43" spans="1:16" ht="12.75">
      <c r="A43" t="s">
        <v>49</v>
      </c>
      <c s="34" t="s">
        <v>87</v>
      </c>
      <c s="34" t="s">
        <v>3153</v>
      </c>
      <c s="35" t="s">
        <v>5</v>
      </c>
      <c s="6" t="s">
        <v>3154</v>
      </c>
      <c s="36" t="s">
        <v>792</v>
      </c>
      <c s="37">
        <v>1</v>
      </c>
      <c s="36">
        <v>0</v>
      </c>
      <c s="36">
        <f>ROUND(G43*H43,6)</f>
      </c>
      <c r="L43" s="38">
        <v>0</v>
      </c>
      <c s="32">
        <f>ROUND(ROUND(L43,2)*ROUND(G43,3),2)</f>
      </c>
      <c s="36" t="s">
        <v>347</v>
      </c>
      <c>
        <f>(M43*21)/100</f>
      </c>
      <c t="s">
        <v>27</v>
      </c>
    </row>
    <row r="44" spans="1:5" ht="12.75">
      <c r="A44" s="35" t="s">
        <v>54</v>
      </c>
      <c r="E44" s="39" t="s">
        <v>3155</v>
      </c>
    </row>
    <row r="45" spans="1:5" ht="25.5">
      <c r="A45" s="35" t="s">
        <v>55</v>
      </c>
      <c r="E45" s="40" t="s">
        <v>3124</v>
      </c>
    </row>
    <row r="46" spans="1:5" ht="102">
      <c r="A46" t="s">
        <v>56</v>
      </c>
      <c r="E46" s="39" t="s">
        <v>3156</v>
      </c>
    </row>
    <row r="47" spans="1:16" ht="25.5">
      <c r="A47" t="s">
        <v>49</v>
      </c>
      <c s="34" t="s">
        <v>91</v>
      </c>
      <c s="34" t="s">
        <v>3157</v>
      </c>
      <c s="35" t="s">
        <v>5</v>
      </c>
      <c s="6" t="s">
        <v>3158</v>
      </c>
      <c s="36" t="s">
        <v>792</v>
      </c>
      <c s="37">
        <v>1</v>
      </c>
      <c s="36">
        <v>0</v>
      </c>
      <c s="36">
        <f>ROUND(G47*H47,6)</f>
      </c>
      <c r="L47" s="38">
        <v>0</v>
      </c>
      <c s="32">
        <f>ROUND(ROUND(L47,2)*ROUND(G47,3),2)</f>
      </c>
      <c s="36" t="s">
        <v>347</v>
      </c>
      <c>
        <f>(M47*21)/100</f>
      </c>
      <c t="s">
        <v>27</v>
      </c>
    </row>
    <row r="48" spans="1:5" ht="12.75">
      <c r="A48" s="35" t="s">
        <v>54</v>
      </c>
      <c r="E48" s="39" t="s">
        <v>3159</v>
      </c>
    </row>
    <row r="49" spans="1:5" ht="25.5">
      <c r="A49" s="35" t="s">
        <v>55</v>
      </c>
      <c r="E49" s="40" t="s">
        <v>3124</v>
      </c>
    </row>
    <row r="50" spans="1:5" ht="63.75">
      <c r="A50" t="s">
        <v>56</v>
      </c>
      <c r="E50" s="39" t="s">
        <v>3160</v>
      </c>
    </row>
    <row r="51" spans="1:16" ht="12.75">
      <c r="A51" t="s">
        <v>49</v>
      </c>
      <c s="34" t="s">
        <v>94</v>
      </c>
      <c s="34" t="s">
        <v>3161</v>
      </c>
      <c s="35" t="s">
        <v>5</v>
      </c>
      <c s="6" t="s">
        <v>3162</v>
      </c>
      <c s="36" t="s">
        <v>792</v>
      </c>
      <c s="37">
        <v>1</v>
      </c>
      <c s="36">
        <v>0</v>
      </c>
      <c s="36">
        <f>ROUND(G51*H51,6)</f>
      </c>
      <c r="L51" s="38">
        <v>0</v>
      </c>
      <c s="32">
        <f>ROUND(ROUND(L51,2)*ROUND(G51,3),2)</f>
      </c>
      <c s="36" t="s">
        <v>347</v>
      </c>
      <c>
        <f>(M51*21)/100</f>
      </c>
      <c t="s">
        <v>27</v>
      </c>
    </row>
    <row r="52" spans="1:5" ht="12.75">
      <c r="A52" s="35" t="s">
        <v>54</v>
      </c>
      <c r="E52" s="39" t="s">
        <v>3162</v>
      </c>
    </row>
    <row r="53" spans="1:5" ht="25.5">
      <c r="A53" s="35" t="s">
        <v>55</v>
      </c>
      <c r="E53" s="40" t="s">
        <v>3163</v>
      </c>
    </row>
    <row r="54" spans="1:5" ht="127.5">
      <c r="A54" t="s">
        <v>56</v>
      </c>
      <c r="E54" s="39" t="s">
        <v>3164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v>
      </c>
      <c s="41">
        <f>Rekapitulace!C13</f>
      </c>
      <c s="20" t="s">
        <v>0</v>
      </c>
      <c t="s">
        <v>23</v>
      </c>
      <c t="s">
        <v>27</v>
      </c>
    </row>
    <row r="4" spans="1:16" ht="32" customHeight="1">
      <c r="A4" s="24" t="s">
        <v>20</v>
      </c>
      <c s="25" t="s">
        <v>28</v>
      </c>
      <c s="27" t="s">
        <v>365</v>
      </c>
      <c r="E4" s="26" t="s">
        <v>366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COUNTIFS(L8:L411,"=0",A8:A411,"P")+COUNTIFS(L8:L411,"",A8:A411,"P")+SUM(Q8:Q411)</f>
      </c>
    </row>
    <row r="8" spans="1:13" ht="12.75">
      <c r="A8" t="s">
        <v>44</v>
      </c>
      <c r="C8" s="28" t="s">
        <v>395</v>
      </c>
      <c r="E8" s="30" t="s">
        <v>394</v>
      </c>
      <c r="J8" s="29">
        <f>0+J9+J114</f>
      </c>
      <c s="29">
        <f>0+K9+K114</f>
      </c>
      <c s="29">
        <f>0+L9+L114</f>
      </c>
      <c s="29">
        <f>0+M9+M114</f>
      </c>
    </row>
    <row r="9" spans="1:13" ht="12.75">
      <c r="A9" t="s">
        <v>46</v>
      </c>
      <c r="C9" s="31" t="s">
        <v>4</v>
      </c>
      <c r="E9" s="33" t="s">
        <v>396</v>
      </c>
      <c r="J9" s="32">
        <f>0</f>
      </c>
      <c s="32">
        <f>0</f>
      </c>
      <c s="32">
        <f>0+L10+L14+L18+L22+L26+L30+L34+L38+L42+L46+L50+L54+L58+L62+L66+L70+L74+L78+L82+L86+L90+L94+L98+L102+L106+L110</f>
      </c>
      <c s="32">
        <f>0+M10+M14+M18+M22+M26+M30+M34+M38+M42+M46+M50+M54+M58+M62+M66+M70+M74+M78+M82+M86+M90+M94+M98+M102+M106+M110</f>
      </c>
    </row>
    <row r="10" spans="1:16" ht="12.75">
      <c r="A10" t="s">
        <v>49</v>
      </c>
      <c s="34" t="s">
        <v>4</v>
      </c>
      <c s="34" t="s">
        <v>397</v>
      </c>
      <c s="35" t="s">
        <v>5</v>
      </c>
      <c s="6" t="s">
        <v>398</v>
      </c>
      <c s="36" t="s">
        <v>60</v>
      </c>
      <c s="37">
        <v>8.4</v>
      </c>
      <c s="36">
        <v>0</v>
      </c>
      <c s="36">
        <f>ROUND(G10*H10,6)</f>
      </c>
      <c r="L10" s="38">
        <v>0</v>
      </c>
      <c s="32">
        <f>ROUND(ROUND(L10,2)*ROUND(G10,3),2)</f>
      </c>
      <c s="36" t="s">
        <v>53</v>
      </c>
      <c>
        <f>(M10*21)/100</f>
      </c>
      <c t="s">
        <v>27</v>
      </c>
    </row>
    <row r="11" spans="1:5" ht="12.75">
      <c r="A11" s="35" t="s">
        <v>54</v>
      </c>
      <c r="E11" s="39" t="s">
        <v>5</v>
      </c>
    </row>
    <row r="12" spans="1:5" ht="38.25">
      <c r="A12" s="35" t="s">
        <v>55</v>
      </c>
      <c r="E12" s="40" t="s">
        <v>399</v>
      </c>
    </row>
    <row r="13" spans="1:5" ht="357">
      <c r="A13" t="s">
        <v>56</v>
      </c>
      <c r="E13" s="39" t="s">
        <v>400</v>
      </c>
    </row>
    <row r="14" spans="1:16" ht="12.75">
      <c r="A14" t="s">
        <v>49</v>
      </c>
      <c s="34" t="s">
        <v>27</v>
      </c>
      <c s="34" t="s">
        <v>401</v>
      </c>
      <c s="35" t="s">
        <v>5</v>
      </c>
      <c s="6" t="s">
        <v>402</v>
      </c>
      <c s="36" t="s">
        <v>60</v>
      </c>
      <c s="37">
        <v>5</v>
      </c>
      <c s="36">
        <v>0</v>
      </c>
      <c s="36">
        <f>ROUND(G14*H14,6)</f>
      </c>
      <c r="L14" s="38">
        <v>0</v>
      </c>
      <c s="32">
        <f>ROUND(ROUND(L14,2)*ROUND(G14,3),2)</f>
      </c>
      <c s="36" t="s">
        <v>53</v>
      </c>
      <c>
        <f>(M14*21)/100</f>
      </c>
      <c t="s">
        <v>27</v>
      </c>
    </row>
    <row r="15" spans="1:5" ht="12.75">
      <c r="A15" s="35" t="s">
        <v>54</v>
      </c>
      <c r="E15" s="39" t="s">
        <v>5</v>
      </c>
    </row>
    <row r="16" spans="1:5" ht="38.25">
      <c r="A16" s="35" t="s">
        <v>55</v>
      </c>
      <c r="E16" s="40" t="s">
        <v>403</v>
      </c>
    </row>
    <row r="17" spans="1:5" ht="357">
      <c r="A17" t="s">
        <v>56</v>
      </c>
      <c r="E17" s="39" t="s">
        <v>400</v>
      </c>
    </row>
    <row r="18" spans="1:16" ht="12.75">
      <c r="A18" t="s">
        <v>49</v>
      </c>
      <c s="34" t="s">
        <v>26</v>
      </c>
      <c s="34" t="s">
        <v>404</v>
      </c>
      <c s="35" t="s">
        <v>5</v>
      </c>
      <c s="6" t="s">
        <v>405</v>
      </c>
      <c s="36" t="s">
        <v>60</v>
      </c>
      <c s="37">
        <v>2299.5</v>
      </c>
      <c s="36">
        <v>0</v>
      </c>
      <c s="36">
        <f>ROUND(G18*H18,6)</f>
      </c>
      <c r="L18" s="38">
        <v>0</v>
      </c>
      <c s="32">
        <f>ROUND(ROUND(L18,2)*ROUND(G18,3),2)</f>
      </c>
      <c s="36" t="s">
        <v>53</v>
      </c>
      <c>
        <f>(M18*21)/100</f>
      </c>
      <c t="s">
        <v>27</v>
      </c>
    </row>
    <row r="19" spans="1:5" ht="12.75">
      <c r="A19" s="35" t="s">
        <v>54</v>
      </c>
      <c r="E19" s="39" t="s">
        <v>5</v>
      </c>
    </row>
    <row r="20" spans="1:5" ht="38.25">
      <c r="A20" s="35" t="s">
        <v>55</v>
      </c>
      <c r="E20" s="40" t="s">
        <v>406</v>
      </c>
    </row>
    <row r="21" spans="1:5" ht="357">
      <c r="A21" t="s">
        <v>56</v>
      </c>
      <c r="E21" s="39" t="s">
        <v>400</v>
      </c>
    </row>
    <row r="22" spans="1:16" ht="12.75">
      <c r="A22" t="s">
        <v>49</v>
      </c>
      <c s="34" t="s">
        <v>64</v>
      </c>
      <c s="34" t="s">
        <v>407</v>
      </c>
      <c s="35" t="s">
        <v>5</v>
      </c>
      <c s="6" t="s">
        <v>408</v>
      </c>
      <c s="36" t="s">
        <v>60</v>
      </c>
      <c s="37">
        <v>229.95</v>
      </c>
      <c s="36">
        <v>0</v>
      </c>
      <c s="36">
        <f>ROUND(G22*H22,6)</f>
      </c>
      <c r="L22" s="38">
        <v>0</v>
      </c>
      <c s="32">
        <f>ROUND(ROUND(L22,2)*ROUND(G22,3),2)</f>
      </c>
      <c s="36" t="s">
        <v>53</v>
      </c>
      <c>
        <f>(M22*21)/100</f>
      </c>
      <c t="s">
        <v>27</v>
      </c>
    </row>
    <row r="23" spans="1:5" ht="12.75">
      <c r="A23" s="35" t="s">
        <v>54</v>
      </c>
      <c r="E23" s="39" t="s">
        <v>5</v>
      </c>
    </row>
    <row r="24" spans="1:5" ht="38.25">
      <c r="A24" s="35" t="s">
        <v>55</v>
      </c>
      <c r="E24" s="40" t="s">
        <v>409</v>
      </c>
    </row>
    <row r="25" spans="1:5" ht="357">
      <c r="A25" t="s">
        <v>56</v>
      </c>
      <c r="E25" s="39" t="s">
        <v>400</v>
      </c>
    </row>
    <row r="26" spans="1:16" ht="12.75">
      <c r="A26" t="s">
        <v>49</v>
      </c>
      <c s="34" t="s">
        <v>69</v>
      </c>
      <c s="34" t="s">
        <v>65</v>
      </c>
      <c s="35" t="s">
        <v>5</v>
      </c>
      <c s="6" t="s">
        <v>66</v>
      </c>
      <c s="36" t="s">
        <v>67</v>
      </c>
      <c s="37">
        <v>130</v>
      </c>
      <c s="36">
        <v>0</v>
      </c>
      <c s="36">
        <f>ROUND(G26*H26,6)</f>
      </c>
      <c r="L26" s="38">
        <v>0</v>
      </c>
      <c s="32">
        <f>ROUND(ROUND(L26,2)*ROUND(G26,3),2)</f>
      </c>
      <c s="36" t="s">
        <v>53</v>
      </c>
      <c>
        <f>(M26*21)/100</f>
      </c>
      <c t="s">
        <v>27</v>
      </c>
    </row>
    <row r="27" spans="1:5" ht="12.75">
      <c r="A27" s="35" t="s">
        <v>54</v>
      </c>
      <c r="E27" s="39" t="s">
        <v>5</v>
      </c>
    </row>
    <row r="28" spans="1:5" ht="38.25">
      <c r="A28" s="35" t="s">
        <v>55</v>
      </c>
      <c r="E28" s="40" t="s">
        <v>410</v>
      </c>
    </row>
    <row r="29" spans="1:5" ht="25.5">
      <c r="A29" t="s">
        <v>56</v>
      </c>
      <c r="E29" s="39" t="s">
        <v>68</v>
      </c>
    </row>
    <row r="30" spans="1:16" ht="12.75">
      <c r="A30" t="s">
        <v>49</v>
      </c>
      <c s="34" t="s">
        <v>73</v>
      </c>
      <c s="34" t="s">
        <v>70</v>
      </c>
      <c s="35" t="s">
        <v>5</v>
      </c>
      <c s="6" t="s">
        <v>71</v>
      </c>
      <c s="36" t="s">
        <v>60</v>
      </c>
      <c s="37">
        <v>3.4</v>
      </c>
      <c s="36">
        <v>0</v>
      </c>
      <c s="36">
        <f>ROUND(G30*H30,6)</f>
      </c>
      <c r="L30" s="38">
        <v>0</v>
      </c>
      <c s="32">
        <f>ROUND(ROUND(L30,2)*ROUND(G30,3),2)</f>
      </c>
      <c s="36" t="s">
        <v>53</v>
      </c>
      <c>
        <f>(M30*21)/100</f>
      </c>
      <c t="s">
        <v>27</v>
      </c>
    </row>
    <row r="31" spans="1:5" ht="12.75">
      <c r="A31" s="35" t="s">
        <v>54</v>
      </c>
      <c r="E31" s="39" t="s">
        <v>5</v>
      </c>
    </row>
    <row r="32" spans="1:5" ht="38.25">
      <c r="A32" s="35" t="s">
        <v>55</v>
      </c>
      <c r="E32" s="40" t="s">
        <v>411</v>
      </c>
    </row>
    <row r="33" spans="1:5" ht="229.5">
      <c r="A33" t="s">
        <v>56</v>
      </c>
      <c r="E33" s="39" t="s">
        <v>412</v>
      </c>
    </row>
    <row r="34" spans="1:16" ht="25.5">
      <c r="A34" t="s">
        <v>49</v>
      </c>
      <c s="34" t="s">
        <v>78</v>
      </c>
      <c s="34" t="s">
        <v>413</v>
      </c>
      <c s="35" t="s">
        <v>5</v>
      </c>
      <c s="6" t="s">
        <v>414</v>
      </c>
      <c s="36" t="s">
        <v>81</v>
      </c>
      <c s="37">
        <v>50</v>
      </c>
      <c s="36">
        <v>0</v>
      </c>
      <c s="36">
        <f>ROUND(G34*H34,6)</f>
      </c>
      <c r="L34" s="38">
        <v>0</v>
      </c>
      <c s="32">
        <f>ROUND(ROUND(L34,2)*ROUND(G34,3),2)</f>
      </c>
      <c s="36" t="s">
        <v>53</v>
      </c>
      <c>
        <f>(M34*21)/100</f>
      </c>
      <c t="s">
        <v>27</v>
      </c>
    </row>
    <row r="35" spans="1:5" ht="12.75">
      <c r="A35" s="35" t="s">
        <v>54</v>
      </c>
      <c r="E35" s="39" t="s">
        <v>5</v>
      </c>
    </row>
    <row r="36" spans="1:5" ht="38.25">
      <c r="A36" s="35" t="s">
        <v>55</v>
      </c>
      <c r="E36" s="40" t="s">
        <v>415</v>
      </c>
    </row>
    <row r="37" spans="1:5" ht="76.5">
      <c r="A37" t="s">
        <v>56</v>
      </c>
      <c r="E37" s="39" t="s">
        <v>416</v>
      </c>
    </row>
    <row r="38" spans="1:16" ht="12.75">
      <c r="A38" t="s">
        <v>49</v>
      </c>
      <c s="34" t="s">
        <v>83</v>
      </c>
      <c s="34" t="s">
        <v>417</v>
      </c>
      <c s="35" t="s">
        <v>5</v>
      </c>
      <c s="6" t="s">
        <v>418</v>
      </c>
      <c s="36" t="s">
        <v>81</v>
      </c>
      <c s="37">
        <v>35</v>
      </c>
      <c s="36">
        <v>0</v>
      </c>
      <c s="36">
        <f>ROUND(G38*H38,6)</f>
      </c>
      <c r="L38" s="38">
        <v>0</v>
      </c>
      <c s="32">
        <f>ROUND(ROUND(L38,2)*ROUND(G38,3),2)</f>
      </c>
      <c s="36" t="s">
        <v>53</v>
      </c>
      <c>
        <f>(M38*21)/100</f>
      </c>
      <c t="s">
        <v>27</v>
      </c>
    </row>
    <row r="39" spans="1:5" ht="12.75">
      <c r="A39" s="35" t="s">
        <v>54</v>
      </c>
      <c r="E39" s="39" t="s">
        <v>5</v>
      </c>
    </row>
    <row r="40" spans="1:5" ht="38.25">
      <c r="A40" s="35" t="s">
        <v>55</v>
      </c>
      <c r="E40" s="40" t="s">
        <v>419</v>
      </c>
    </row>
    <row r="41" spans="1:5" ht="76.5">
      <c r="A41" t="s">
        <v>56</v>
      </c>
      <c r="E41" s="39" t="s">
        <v>420</v>
      </c>
    </row>
    <row r="42" spans="1:16" ht="12.75">
      <c r="A42" t="s">
        <v>49</v>
      </c>
      <c s="34" t="s">
        <v>87</v>
      </c>
      <c s="34" t="s">
        <v>79</v>
      </c>
      <c s="35" t="s">
        <v>5</v>
      </c>
      <c s="6" t="s">
        <v>80</v>
      </c>
      <c s="36" t="s">
        <v>81</v>
      </c>
      <c s="37">
        <v>35</v>
      </c>
      <c s="36">
        <v>0</v>
      </c>
      <c s="36">
        <f>ROUND(G42*H42,6)</f>
      </c>
      <c r="L42" s="38">
        <v>0</v>
      </c>
      <c s="32">
        <f>ROUND(ROUND(L42,2)*ROUND(G42,3),2)</f>
      </c>
      <c s="36" t="s">
        <v>53</v>
      </c>
      <c>
        <f>(M42*21)/100</f>
      </c>
      <c t="s">
        <v>27</v>
      </c>
    </row>
    <row r="43" spans="1:5" ht="12.75">
      <c r="A43" s="35" t="s">
        <v>54</v>
      </c>
      <c r="E43" s="39" t="s">
        <v>5</v>
      </c>
    </row>
    <row r="44" spans="1:5" ht="38.25">
      <c r="A44" s="35" t="s">
        <v>55</v>
      </c>
      <c r="E44" s="40" t="s">
        <v>419</v>
      </c>
    </row>
    <row r="45" spans="1:5" ht="114.75">
      <c r="A45" t="s">
        <v>56</v>
      </c>
      <c r="E45" s="39" t="s">
        <v>421</v>
      </c>
    </row>
    <row r="46" spans="1:16" ht="12.75">
      <c r="A46" t="s">
        <v>49</v>
      </c>
      <c s="34" t="s">
        <v>91</v>
      </c>
      <c s="34" t="s">
        <v>92</v>
      </c>
      <c s="35" t="s">
        <v>5</v>
      </c>
      <c s="6" t="s">
        <v>93</v>
      </c>
      <c s="36" t="s">
        <v>67</v>
      </c>
      <c s="37">
        <v>6980</v>
      </c>
      <c s="36">
        <v>0</v>
      </c>
      <c s="36">
        <f>ROUND(G46*H46,6)</f>
      </c>
      <c r="L46" s="38">
        <v>0</v>
      </c>
      <c s="32">
        <f>ROUND(ROUND(L46,2)*ROUND(G46,3),2)</f>
      </c>
      <c s="36" t="s">
        <v>53</v>
      </c>
      <c>
        <f>(M46*21)/100</f>
      </c>
      <c t="s">
        <v>27</v>
      </c>
    </row>
    <row r="47" spans="1:5" ht="12.75">
      <c r="A47" s="35" t="s">
        <v>54</v>
      </c>
      <c r="E47" s="39" t="s">
        <v>5</v>
      </c>
    </row>
    <row r="48" spans="1:5" ht="38.25">
      <c r="A48" s="35" t="s">
        <v>55</v>
      </c>
      <c r="E48" s="40" t="s">
        <v>422</v>
      </c>
    </row>
    <row r="49" spans="1:5" ht="114.75">
      <c r="A49" t="s">
        <v>56</v>
      </c>
      <c r="E49" s="39" t="s">
        <v>423</v>
      </c>
    </row>
    <row r="50" spans="1:16" ht="12.75">
      <c r="A50" t="s">
        <v>49</v>
      </c>
      <c s="34" t="s">
        <v>94</v>
      </c>
      <c s="34" t="s">
        <v>95</v>
      </c>
      <c s="35" t="s">
        <v>5</v>
      </c>
      <c s="6" t="s">
        <v>96</v>
      </c>
      <c s="36" t="s">
        <v>67</v>
      </c>
      <c s="37">
        <v>300</v>
      </c>
      <c s="36">
        <v>0</v>
      </c>
      <c s="36">
        <f>ROUND(G50*H50,6)</f>
      </c>
      <c r="L50" s="38">
        <v>0</v>
      </c>
      <c s="32">
        <f>ROUND(ROUND(L50,2)*ROUND(G50,3),2)</f>
      </c>
      <c s="36" t="s">
        <v>53</v>
      </c>
      <c>
        <f>(M50*21)/100</f>
      </c>
      <c t="s">
        <v>27</v>
      </c>
    </row>
    <row r="51" spans="1:5" ht="12.75">
      <c r="A51" s="35" t="s">
        <v>54</v>
      </c>
      <c r="E51" s="39" t="s">
        <v>5</v>
      </c>
    </row>
    <row r="52" spans="1:5" ht="38.25">
      <c r="A52" s="35" t="s">
        <v>55</v>
      </c>
      <c r="E52" s="40" t="s">
        <v>424</v>
      </c>
    </row>
    <row r="53" spans="1:5" ht="102">
      <c r="A53" t="s">
        <v>56</v>
      </c>
      <c r="E53" s="39" t="s">
        <v>425</v>
      </c>
    </row>
    <row r="54" spans="1:16" ht="12.75">
      <c r="A54" t="s">
        <v>49</v>
      </c>
      <c s="34" t="s">
        <v>98</v>
      </c>
      <c s="34" t="s">
        <v>99</v>
      </c>
      <c s="35" t="s">
        <v>5</v>
      </c>
      <c s="6" t="s">
        <v>100</v>
      </c>
      <c s="36" t="s">
        <v>67</v>
      </c>
      <c s="37">
        <v>6980</v>
      </c>
      <c s="36">
        <v>0</v>
      </c>
      <c s="36">
        <f>ROUND(G54*H54,6)</f>
      </c>
      <c r="L54" s="38">
        <v>0</v>
      </c>
      <c s="32">
        <f>ROUND(ROUND(L54,2)*ROUND(G54,3),2)</f>
      </c>
      <c s="36" t="s">
        <v>53</v>
      </c>
      <c>
        <f>(M54*21)/100</f>
      </c>
      <c t="s">
        <v>27</v>
      </c>
    </row>
    <row r="55" spans="1:5" ht="12.75">
      <c r="A55" s="35" t="s">
        <v>54</v>
      </c>
      <c r="E55" s="39" t="s">
        <v>5</v>
      </c>
    </row>
    <row r="56" spans="1:5" ht="38.25">
      <c r="A56" s="35" t="s">
        <v>55</v>
      </c>
      <c r="E56" s="40" t="s">
        <v>422</v>
      </c>
    </row>
    <row r="57" spans="1:5" ht="153">
      <c r="A57" t="s">
        <v>56</v>
      </c>
      <c r="E57" s="39" t="s">
        <v>426</v>
      </c>
    </row>
    <row r="58" spans="1:16" ht="25.5">
      <c r="A58" t="s">
        <v>49</v>
      </c>
      <c s="34" t="s">
        <v>102</v>
      </c>
      <c s="34" t="s">
        <v>427</v>
      </c>
      <c s="35" t="s">
        <v>5</v>
      </c>
      <c s="6" t="s">
        <v>428</v>
      </c>
      <c s="36" t="s">
        <v>81</v>
      </c>
      <c s="37">
        <v>8</v>
      </c>
      <c s="36">
        <v>0</v>
      </c>
      <c s="36">
        <f>ROUND(G58*H58,6)</f>
      </c>
      <c r="L58" s="38">
        <v>0</v>
      </c>
      <c s="32">
        <f>ROUND(ROUND(L58,2)*ROUND(G58,3),2)</f>
      </c>
      <c s="36" t="s">
        <v>53</v>
      </c>
      <c>
        <f>(M58*21)/100</f>
      </c>
      <c t="s">
        <v>27</v>
      </c>
    </row>
    <row r="59" spans="1:5" ht="12.75">
      <c r="A59" s="35" t="s">
        <v>54</v>
      </c>
      <c r="E59" s="39" t="s">
        <v>5</v>
      </c>
    </row>
    <row r="60" spans="1:5" ht="38.25">
      <c r="A60" s="35" t="s">
        <v>55</v>
      </c>
      <c r="E60" s="40" t="s">
        <v>429</v>
      </c>
    </row>
    <row r="61" spans="1:5" ht="140.25">
      <c r="A61" t="s">
        <v>56</v>
      </c>
      <c r="E61" s="39" t="s">
        <v>430</v>
      </c>
    </row>
    <row r="62" spans="1:16" ht="25.5">
      <c r="A62" t="s">
        <v>49</v>
      </c>
      <c s="34" t="s">
        <v>106</v>
      </c>
      <c s="34" t="s">
        <v>107</v>
      </c>
      <c s="35" t="s">
        <v>5</v>
      </c>
      <c s="6" t="s">
        <v>108</v>
      </c>
      <c s="36" t="s">
        <v>67</v>
      </c>
      <c s="37">
        <v>6980</v>
      </c>
      <c s="36">
        <v>0</v>
      </c>
      <c s="36">
        <f>ROUND(G62*H62,6)</f>
      </c>
      <c r="L62" s="38">
        <v>0</v>
      </c>
      <c s="32">
        <f>ROUND(ROUND(L62,2)*ROUND(G62,3),2)</f>
      </c>
      <c s="36" t="s">
        <v>53</v>
      </c>
      <c>
        <f>(M62*21)/100</f>
      </c>
      <c t="s">
        <v>27</v>
      </c>
    </row>
    <row r="63" spans="1:5" ht="12.75">
      <c r="A63" s="35" t="s">
        <v>54</v>
      </c>
      <c r="E63" s="39" t="s">
        <v>5</v>
      </c>
    </row>
    <row r="64" spans="1:5" ht="38.25">
      <c r="A64" s="35" t="s">
        <v>55</v>
      </c>
      <c r="E64" s="40" t="s">
        <v>422</v>
      </c>
    </row>
    <row r="65" spans="1:5" ht="127.5">
      <c r="A65" t="s">
        <v>56</v>
      </c>
      <c r="E65" s="39" t="s">
        <v>431</v>
      </c>
    </row>
    <row r="66" spans="1:16" ht="25.5">
      <c r="A66" t="s">
        <v>49</v>
      </c>
      <c s="34" t="s">
        <v>110</v>
      </c>
      <c s="34" t="s">
        <v>432</v>
      </c>
      <c s="35" t="s">
        <v>5</v>
      </c>
      <c s="6" t="s">
        <v>433</v>
      </c>
      <c s="36" t="s">
        <v>81</v>
      </c>
      <c s="37">
        <v>8</v>
      </c>
      <c s="36">
        <v>0</v>
      </c>
      <c s="36">
        <f>ROUND(G66*H66,6)</f>
      </c>
      <c r="L66" s="38">
        <v>0</v>
      </c>
      <c s="32">
        <f>ROUND(ROUND(L66,2)*ROUND(G66,3),2)</f>
      </c>
      <c s="36" t="s">
        <v>53</v>
      </c>
      <c>
        <f>(M66*21)/100</f>
      </c>
      <c t="s">
        <v>27</v>
      </c>
    </row>
    <row r="67" spans="1:5" ht="12.75">
      <c r="A67" s="35" t="s">
        <v>54</v>
      </c>
      <c r="E67" s="39" t="s">
        <v>5</v>
      </c>
    </row>
    <row r="68" spans="1:5" ht="38.25">
      <c r="A68" s="35" t="s">
        <v>55</v>
      </c>
      <c r="E68" s="40" t="s">
        <v>429</v>
      </c>
    </row>
    <row r="69" spans="1:5" ht="38.25">
      <c r="A69" t="s">
        <v>56</v>
      </c>
      <c r="E69" s="39" t="s">
        <v>434</v>
      </c>
    </row>
    <row r="70" spans="1:16" ht="25.5">
      <c r="A70" t="s">
        <v>49</v>
      </c>
      <c s="34" t="s">
        <v>114</v>
      </c>
      <c s="34" t="s">
        <v>435</v>
      </c>
      <c s="35" t="s">
        <v>5</v>
      </c>
      <c s="6" t="s">
        <v>436</v>
      </c>
      <c s="36" t="s">
        <v>81</v>
      </c>
      <c s="37">
        <v>8</v>
      </c>
      <c s="36">
        <v>0</v>
      </c>
      <c s="36">
        <f>ROUND(G70*H70,6)</f>
      </c>
      <c r="L70" s="38">
        <v>0</v>
      </c>
      <c s="32">
        <f>ROUND(ROUND(L70,2)*ROUND(G70,3),2)</f>
      </c>
      <c s="36" t="s">
        <v>53</v>
      </c>
      <c>
        <f>(M70*21)/100</f>
      </c>
      <c t="s">
        <v>27</v>
      </c>
    </row>
    <row r="71" spans="1:5" ht="12.75">
      <c r="A71" s="35" t="s">
        <v>54</v>
      </c>
      <c r="E71" s="39" t="s">
        <v>5</v>
      </c>
    </row>
    <row r="72" spans="1:5" ht="38.25">
      <c r="A72" s="35" t="s">
        <v>55</v>
      </c>
      <c r="E72" s="40" t="s">
        <v>429</v>
      </c>
    </row>
    <row r="73" spans="1:5" ht="38.25">
      <c r="A73" t="s">
        <v>56</v>
      </c>
      <c r="E73" s="39" t="s">
        <v>437</v>
      </c>
    </row>
    <row r="74" spans="1:16" ht="25.5">
      <c r="A74" t="s">
        <v>49</v>
      </c>
      <c s="34" t="s">
        <v>118</v>
      </c>
      <c s="34" t="s">
        <v>438</v>
      </c>
      <c s="35" t="s">
        <v>5</v>
      </c>
      <c s="6" t="s">
        <v>439</v>
      </c>
      <c s="36" t="s">
        <v>81</v>
      </c>
      <c s="37">
        <v>15</v>
      </c>
      <c s="36">
        <v>0</v>
      </c>
      <c s="36">
        <f>ROUND(G74*H74,6)</f>
      </c>
      <c r="L74" s="38">
        <v>0</v>
      </c>
      <c s="32">
        <f>ROUND(ROUND(L74,2)*ROUND(G74,3),2)</f>
      </c>
      <c s="36" t="s">
        <v>53</v>
      </c>
      <c>
        <f>(M74*21)/100</f>
      </c>
      <c t="s">
        <v>27</v>
      </c>
    </row>
    <row r="75" spans="1:5" ht="12.75">
      <c r="A75" s="35" t="s">
        <v>54</v>
      </c>
      <c r="E75" s="39" t="s">
        <v>5</v>
      </c>
    </row>
    <row r="76" spans="1:5" ht="38.25">
      <c r="A76" s="35" t="s">
        <v>55</v>
      </c>
      <c r="E76" s="40" t="s">
        <v>440</v>
      </c>
    </row>
    <row r="77" spans="1:5" ht="114.75">
      <c r="A77" t="s">
        <v>56</v>
      </c>
      <c r="E77" s="39" t="s">
        <v>423</v>
      </c>
    </row>
    <row r="78" spans="1:16" ht="12.75">
      <c r="A78" t="s">
        <v>49</v>
      </c>
      <c s="34" t="s">
        <v>121</v>
      </c>
      <c s="34" t="s">
        <v>441</v>
      </c>
      <c s="35" t="s">
        <v>5</v>
      </c>
      <c s="6" t="s">
        <v>442</v>
      </c>
      <c s="36" t="s">
        <v>67</v>
      </c>
      <c s="37">
        <v>7280</v>
      </c>
      <c s="36">
        <v>0</v>
      </c>
      <c s="36">
        <f>ROUND(G78*H78,6)</f>
      </c>
      <c r="L78" s="38">
        <v>0</v>
      </c>
      <c s="32">
        <f>ROUND(ROUND(L78,2)*ROUND(G78,3),2)</f>
      </c>
      <c s="36" t="s">
        <v>53</v>
      </c>
      <c>
        <f>(M78*21)/100</f>
      </c>
      <c t="s">
        <v>27</v>
      </c>
    </row>
    <row r="79" spans="1:5" ht="12.75">
      <c r="A79" s="35" t="s">
        <v>54</v>
      </c>
      <c r="E79" s="39" t="s">
        <v>5</v>
      </c>
    </row>
    <row r="80" spans="1:5" ht="38.25">
      <c r="A80" s="35" t="s">
        <v>55</v>
      </c>
      <c r="E80" s="40" t="s">
        <v>443</v>
      </c>
    </row>
    <row r="81" spans="1:5" ht="127.5">
      <c r="A81" t="s">
        <v>56</v>
      </c>
      <c r="E81" s="39" t="s">
        <v>431</v>
      </c>
    </row>
    <row r="82" spans="1:16" ht="12.75">
      <c r="A82" t="s">
        <v>49</v>
      </c>
      <c s="34" t="s">
        <v>124</v>
      </c>
      <c s="34" t="s">
        <v>444</v>
      </c>
      <c s="35" t="s">
        <v>5</v>
      </c>
      <c s="6" t="s">
        <v>445</v>
      </c>
      <c s="36" t="s">
        <v>81</v>
      </c>
      <c s="37">
        <v>15</v>
      </c>
      <c s="36">
        <v>0</v>
      </c>
      <c s="36">
        <f>ROUND(G82*H82,6)</f>
      </c>
      <c r="L82" s="38">
        <v>0</v>
      </c>
      <c s="32">
        <f>ROUND(ROUND(L82,2)*ROUND(G82,3),2)</f>
      </c>
      <c s="36" t="s">
        <v>53</v>
      </c>
      <c>
        <f>(M82*21)/100</f>
      </c>
      <c t="s">
        <v>27</v>
      </c>
    </row>
    <row r="83" spans="1:5" ht="12.75">
      <c r="A83" s="35" t="s">
        <v>54</v>
      </c>
      <c r="E83" s="39" t="s">
        <v>5</v>
      </c>
    </row>
    <row r="84" spans="1:5" ht="38.25">
      <c r="A84" s="35" t="s">
        <v>55</v>
      </c>
      <c r="E84" s="40" t="s">
        <v>440</v>
      </c>
    </row>
    <row r="85" spans="1:5" ht="76.5">
      <c r="A85" t="s">
        <v>56</v>
      </c>
      <c r="E85" s="39" t="s">
        <v>420</v>
      </c>
    </row>
    <row r="86" spans="1:16" ht="12.75">
      <c r="A86" t="s">
        <v>49</v>
      </c>
      <c s="34" t="s">
        <v>127</v>
      </c>
      <c s="34" t="s">
        <v>446</v>
      </c>
      <c s="35" t="s">
        <v>5</v>
      </c>
      <c s="6" t="s">
        <v>447</v>
      </c>
      <c s="36" t="s">
        <v>81</v>
      </c>
      <c s="37">
        <v>15</v>
      </c>
      <c s="36">
        <v>0</v>
      </c>
      <c s="36">
        <f>ROUND(G86*H86,6)</f>
      </c>
      <c r="L86" s="38">
        <v>0</v>
      </c>
      <c s="32">
        <f>ROUND(ROUND(L86,2)*ROUND(G86,3),2)</f>
      </c>
      <c s="36" t="s">
        <v>53</v>
      </c>
      <c>
        <f>(M86*21)/100</f>
      </c>
      <c t="s">
        <v>27</v>
      </c>
    </row>
    <row r="87" spans="1:5" ht="12.75">
      <c r="A87" s="35" t="s">
        <v>54</v>
      </c>
      <c r="E87" s="39" t="s">
        <v>5</v>
      </c>
    </row>
    <row r="88" spans="1:5" ht="38.25">
      <c r="A88" s="35" t="s">
        <v>55</v>
      </c>
      <c r="E88" s="40" t="s">
        <v>440</v>
      </c>
    </row>
    <row r="89" spans="1:5" ht="76.5">
      <c r="A89" t="s">
        <v>56</v>
      </c>
      <c r="E89" s="39" t="s">
        <v>448</v>
      </c>
    </row>
    <row r="90" spans="1:16" ht="12.75">
      <c r="A90" t="s">
        <v>49</v>
      </c>
      <c s="34" t="s">
        <v>131</v>
      </c>
      <c s="34" t="s">
        <v>449</v>
      </c>
      <c s="35" t="s">
        <v>5</v>
      </c>
      <c s="6" t="s">
        <v>450</v>
      </c>
      <c s="36" t="s">
        <v>81</v>
      </c>
      <c s="37">
        <v>30</v>
      </c>
      <c s="36">
        <v>0</v>
      </c>
      <c s="36">
        <f>ROUND(G90*H90,6)</f>
      </c>
      <c r="L90" s="38">
        <v>0</v>
      </c>
      <c s="32">
        <f>ROUND(ROUND(L90,2)*ROUND(G90,3),2)</f>
      </c>
      <c s="36" t="s">
        <v>53</v>
      </c>
      <c>
        <f>(M90*21)/100</f>
      </c>
      <c t="s">
        <v>27</v>
      </c>
    </row>
    <row r="91" spans="1:5" ht="12.75">
      <c r="A91" s="35" t="s">
        <v>54</v>
      </c>
      <c r="E91" s="39" t="s">
        <v>5</v>
      </c>
    </row>
    <row r="92" spans="1:5" ht="38.25">
      <c r="A92" s="35" t="s">
        <v>55</v>
      </c>
      <c r="E92" s="40" t="s">
        <v>451</v>
      </c>
    </row>
    <row r="93" spans="1:5" ht="89.25">
      <c r="A93" t="s">
        <v>56</v>
      </c>
      <c r="E93" s="39" t="s">
        <v>452</v>
      </c>
    </row>
    <row r="94" spans="1:16" ht="12.75">
      <c r="A94" t="s">
        <v>49</v>
      </c>
      <c s="34" t="s">
        <v>134</v>
      </c>
      <c s="34" t="s">
        <v>453</v>
      </c>
      <c s="35" t="s">
        <v>5</v>
      </c>
      <c s="6" t="s">
        <v>454</v>
      </c>
      <c s="36" t="s">
        <v>81</v>
      </c>
      <c s="37">
        <v>38</v>
      </c>
      <c s="36">
        <v>0</v>
      </c>
      <c s="36">
        <f>ROUND(G94*H94,6)</f>
      </c>
      <c r="L94" s="38">
        <v>0</v>
      </c>
      <c s="32">
        <f>ROUND(ROUND(L94,2)*ROUND(G94,3),2)</f>
      </c>
      <c s="36" t="s">
        <v>53</v>
      </c>
      <c>
        <f>(M94*21)/100</f>
      </c>
      <c t="s">
        <v>27</v>
      </c>
    </row>
    <row r="95" spans="1:5" ht="12.75">
      <c r="A95" s="35" t="s">
        <v>54</v>
      </c>
      <c r="E95" s="39" t="s">
        <v>5</v>
      </c>
    </row>
    <row r="96" spans="1:5" ht="38.25">
      <c r="A96" s="35" t="s">
        <v>55</v>
      </c>
      <c r="E96" s="40" t="s">
        <v>455</v>
      </c>
    </row>
    <row r="97" spans="1:5" ht="165.75">
      <c r="A97" t="s">
        <v>56</v>
      </c>
      <c r="E97" s="39" t="s">
        <v>456</v>
      </c>
    </row>
    <row r="98" spans="1:16" ht="12.75">
      <c r="A98" t="s">
        <v>49</v>
      </c>
      <c s="34" t="s">
        <v>137</v>
      </c>
      <c s="34" t="s">
        <v>457</v>
      </c>
      <c s="35" t="s">
        <v>5</v>
      </c>
      <c s="6" t="s">
        <v>458</v>
      </c>
      <c s="36" t="s">
        <v>81</v>
      </c>
      <c s="37">
        <v>38</v>
      </c>
      <c s="36">
        <v>0</v>
      </c>
      <c s="36">
        <f>ROUND(G98*H98,6)</f>
      </c>
      <c r="L98" s="38">
        <v>0</v>
      </c>
      <c s="32">
        <f>ROUND(ROUND(L98,2)*ROUND(G98,3),2)</f>
      </c>
      <c s="36" t="s">
        <v>53</v>
      </c>
      <c>
        <f>(M98*21)/100</f>
      </c>
      <c t="s">
        <v>27</v>
      </c>
    </row>
    <row r="99" spans="1:5" ht="12.75">
      <c r="A99" s="35" t="s">
        <v>54</v>
      </c>
      <c r="E99" s="39" t="s">
        <v>5</v>
      </c>
    </row>
    <row r="100" spans="1:5" ht="38.25">
      <c r="A100" s="35" t="s">
        <v>55</v>
      </c>
      <c r="E100" s="40" t="s">
        <v>455</v>
      </c>
    </row>
    <row r="101" spans="1:5" ht="127.5">
      <c r="A101" t="s">
        <v>56</v>
      </c>
      <c r="E101" s="39" t="s">
        <v>459</v>
      </c>
    </row>
    <row r="102" spans="1:16" ht="12.75">
      <c r="A102" t="s">
        <v>49</v>
      </c>
      <c s="34" t="s">
        <v>141</v>
      </c>
      <c s="34" t="s">
        <v>460</v>
      </c>
      <c s="35" t="s">
        <v>5</v>
      </c>
      <c s="6" t="s">
        <v>461</v>
      </c>
      <c s="36" t="s">
        <v>67</v>
      </c>
      <c s="37">
        <v>190</v>
      </c>
      <c s="36">
        <v>0</v>
      </c>
      <c s="36">
        <f>ROUND(G102*H102,6)</f>
      </c>
      <c r="L102" s="38">
        <v>0</v>
      </c>
      <c s="32">
        <f>ROUND(ROUND(L102,2)*ROUND(G102,3),2)</f>
      </c>
      <c s="36" t="s">
        <v>53</v>
      </c>
      <c>
        <f>(M102*21)/100</f>
      </c>
      <c t="s">
        <v>27</v>
      </c>
    </row>
    <row r="103" spans="1:5" ht="12.75">
      <c r="A103" s="35" t="s">
        <v>54</v>
      </c>
      <c r="E103" s="39" t="s">
        <v>5</v>
      </c>
    </row>
    <row r="104" spans="1:5" ht="38.25">
      <c r="A104" s="35" t="s">
        <v>55</v>
      </c>
      <c r="E104" s="40" t="s">
        <v>462</v>
      </c>
    </row>
    <row r="105" spans="1:5" ht="140.25">
      <c r="A105" t="s">
        <v>56</v>
      </c>
      <c r="E105" s="39" t="s">
        <v>463</v>
      </c>
    </row>
    <row r="106" spans="1:16" ht="12.75">
      <c r="A106" t="s">
        <v>49</v>
      </c>
      <c s="34" t="s">
        <v>145</v>
      </c>
      <c s="34" t="s">
        <v>464</v>
      </c>
      <c s="35" t="s">
        <v>5</v>
      </c>
      <c s="6" t="s">
        <v>465</v>
      </c>
      <c s="36" t="s">
        <v>67</v>
      </c>
      <c s="37">
        <v>190</v>
      </c>
      <c s="36">
        <v>0</v>
      </c>
      <c s="36">
        <f>ROUND(G106*H106,6)</f>
      </c>
      <c r="L106" s="38">
        <v>0</v>
      </c>
      <c s="32">
        <f>ROUND(ROUND(L106,2)*ROUND(G106,3),2)</f>
      </c>
      <c s="36" t="s">
        <v>53</v>
      </c>
      <c>
        <f>(M106*21)/100</f>
      </c>
      <c t="s">
        <v>27</v>
      </c>
    </row>
    <row r="107" spans="1:5" ht="12.75">
      <c r="A107" s="35" t="s">
        <v>54</v>
      </c>
      <c r="E107" s="39" t="s">
        <v>5</v>
      </c>
    </row>
    <row r="108" spans="1:5" ht="38.25">
      <c r="A108" s="35" t="s">
        <v>55</v>
      </c>
      <c r="E108" s="40" t="s">
        <v>462</v>
      </c>
    </row>
    <row r="109" spans="1:5" ht="102">
      <c r="A109" t="s">
        <v>56</v>
      </c>
      <c r="E109" s="39" t="s">
        <v>466</v>
      </c>
    </row>
    <row r="110" spans="1:16" ht="25.5">
      <c r="A110" t="s">
        <v>49</v>
      </c>
      <c s="34" t="s">
        <v>149</v>
      </c>
      <c s="34" t="s">
        <v>467</v>
      </c>
      <c s="35" t="s">
        <v>5</v>
      </c>
      <c s="6" t="s">
        <v>468</v>
      </c>
      <c s="36" t="s">
        <v>469</v>
      </c>
      <c s="37">
        <v>1</v>
      </c>
      <c s="36">
        <v>0</v>
      </c>
      <c s="36">
        <f>ROUND(G110*H110,6)</f>
      </c>
      <c r="L110" s="38">
        <v>0</v>
      </c>
      <c s="32">
        <f>ROUND(ROUND(L110,2)*ROUND(G110,3),2)</f>
      </c>
      <c s="36" t="s">
        <v>347</v>
      </c>
      <c>
        <f>(M110*21)/100</f>
      </c>
      <c t="s">
        <v>27</v>
      </c>
    </row>
    <row r="111" spans="1:5" ht="12.75">
      <c r="A111" s="35" t="s">
        <v>54</v>
      </c>
      <c r="E111" s="39" t="s">
        <v>5</v>
      </c>
    </row>
    <row r="112" spans="1:5" ht="38.25">
      <c r="A112" s="35" t="s">
        <v>55</v>
      </c>
      <c r="E112" s="40" t="s">
        <v>470</v>
      </c>
    </row>
    <row r="113" spans="1:5" ht="12.75">
      <c r="A113" t="s">
        <v>56</v>
      </c>
      <c r="E113" s="39" t="s">
        <v>471</v>
      </c>
    </row>
    <row r="114" spans="1:13" ht="12.75">
      <c r="A114" t="s">
        <v>46</v>
      </c>
      <c r="C114" s="31" t="s">
        <v>27</v>
      </c>
      <c r="E114" s="33" t="s">
        <v>472</v>
      </c>
      <c r="J114" s="32">
        <f>0</f>
      </c>
      <c s="32">
        <f>0</f>
      </c>
      <c s="32">
        <f>0+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f>
      </c>
      <c s="32">
        <f>0+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f>
      </c>
    </row>
    <row r="115" spans="1:16" ht="25.5">
      <c r="A115" t="s">
        <v>49</v>
      </c>
      <c s="34" t="s">
        <v>153</v>
      </c>
      <c s="34" t="s">
        <v>473</v>
      </c>
      <c s="35" t="s">
        <v>5</v>
      </c>
      <c s="6" t="s">
        <v>474</v>
      </c>
      <c s="36" t="s">
        <v>67</v>
      </c>
      <c s="37">
        <v>300</v>
      </c>
      <c s="36">
        <v>0</v>
      </c>
      <c s="36">
        <f>ROUND(G115*H115,6)</f>
      </c>
      <c r="L115" s="38">
        <v>0</v>
      </c>
      <c s="32">
        <f>ROUND(ROUND(L115,2)*ROUND(G115,3),2)</f>
      </c>
      <c s="36" t="s">
        <v>53</v>
      </c>
      <c>
        <f>(M115*21)/100</f>
      </c>
      <c t="s">
        <v>27</v>
      </c>
    </row>
    <row r="116" spans="1:5" ht="12.75">
      <c r="A116" s="35" t="s">
        <v>54</v>
      </c>
      <c r="E116" s="39" t="s">
        <v>5</v>
      </c>
    </row>
    <row r="117" spans="1:5" ht="38.25">
      <c r="A117" s="35" t="s">
        <v>55</v>
      </c>
      <c r="E117" s="40" t="s">
        <v>424</v>
      </c>
    </row>
    <row r="118" spans="1:5" ht="140.25">
      <c r="A118" t="s">
        <v>56</v>
      </c>
      <c r="E118" s="39" t="s">
        <v>475</v>
      </c>
    </row>
    <row r="119" spans="1:16" ht="25.5">
      <c r="A119" t="s">
        <v>49</v>
      </c>
      <c s="34" t="s">
        <v>158</v>
      </c>
      <c s="34" t="s">
        <v>476</v>
      </c>
      <c s="35" t="s">
        <v>5</v>
      </c>
      <c s="6" t="s">
        <v>477</v>
      </c>
      <c s="36" t="s">
        <v>81</v>
      </c>
      <c s="37">
        <v>1</v>
      </c>
      <c s="36">
        <v>0</v>
      </c>
      <c s="36">
        <f>ROUND(G119*H119,6)</f>
      </c>
      <c r="L119" s="38">
        <v>0</v>
      </c>
      <c s="32">
        <f>ROUND(ROUND(L119,2)*ROUND(G119,3),2)</f>
      </c>
      <c s="36" t="s">
        <v>53</v>
      </c>
      <c>
        <f>(M119*21)/100</f>
      </c>
      <c t="s">
        <v>27</v>
      </c>
    </row>
    <row r="120" spans="1:5" ht="12.75">
      <c r="A120" s="35" t="s">
        <v>54</v>
      </c>
      <c r="E120" s="39" t="s">
        <v>5</v>
      </c>
    </row>
    <row r="121" spans="1:5" ht="38.25">
      <c r="A121" s="35" t="s">
        <v>55</v>
      </c>
      <c r="E121" s="40" t="s">
        <v>470</v>
      </c>
    </row>
    <row r="122" spans="1:5" ht="89.25">
      <c r="A122" t="s">
        <v>56</v>
      </c>
      <c r="E122" s="39" t="s">
        <v>478</v>
      </c>
    </row>
    <row r="123" spans="1:16" ht="12.75">
      <c r="A123" t="s">
        <v>49</v>
      </c>
      <c s="34" t="s">
        <v>161</v>
      </c>
      <c s="34" t="s">
        <v>479</v>
      </c>
      <c s="35" t="s">
        <v>5</v>
      </c>
      <c s="6" t="s">
        <v>480</v>
      </c>
      <c s="36" t="s">
        <v>312</v>
      </c>
      <c s="37">
        <v>80</v>
      </c>
      <c s="36">
        <v>0</v>
      </c>
      <c s="36">
        <f>ROUND(G123*H123,6)</f>
      </c>
      <c r="L123" s="38">
        <v>0</v>
      </c>
      <c s="32">
        <f>ROUND(ROUND(L123,2)*ROUND(G123,3),2)</f>
      </c>
      <c s="36" t="s">
        <v>53</v>
      </c>
      <c>
        <f>(M123*21)/100</f>
      </c>
      <c t="s">
        <v>27</v>
      </c>
    </row>
    <row r="124" spans="1:5" ht="12.75">
      <c r="A124" s="35" t="s">
        <v>54</v>
      </c>
      <c r="E124" s="39" t="s">
        <v>5</v>
      </c>
    </row>
    <row r="125" spans="1:5" ht="38.25">
      <c r="A125" s="35" t="s">
        <v>55</v>
      </c>
      <c r="E125" s="40" t="s">
        <v>481</v>
      </c>
    </row>
    <row r="126" spans="1:5" ht="102">
      <c r="A126" t="s">
        <v>56</v>
      </c>
      <c r="E126" s="39" t="s">
        <v>482</v>
      </c>
    </row>
    <row r="127" spans="1:16" ht="12.75">
      <c r="A127" t="s">
        <v>49</v>
      </c>
      <c s="34" t="s">
        <v>164</v>
      </c>
      <c s="34" t="s">
        <v>339</v>
      </c>
      <c s="35" t="s">
        <v>5</v>
      </c>
      <c s="6" t="s">
        <v>340</v>
      </c>
      <c s="36" t="s">
        <v>81</v>
      </c>
      <c s="37">
        <v>1</v>
      </c>
      <c s="36">
        <v>0</v>
      </c>
      <c s="36">
        <f>ROUND(G127*H127,6)</f>
      </c>
      <c r="L127" s="38">
        <v>0</v>
      </c>
      <c s="32">
        <f>ROUND(ROUND(L127,2)*ROUND(G127,3),2)</f>
      </c>
      <c s="36" t="s">
        <v>53</v>
      </c>
      <c>
        <f>(M127*21)/100</f>
      </c>
      <c t="s">
        <v>27</v>
      </c>
    </row>
    <row r="128" spans="1:5" ht="12.75">
      <c r="A128" s="35" t="s">
        <v>54</v>
      </c>
      <c r="E128" s="39" t="s">
        <v>5</v>
      </c>
    </row>
    <row r="129" spans="1:5" ht="38.25">
      <c r="A129" s="35" t="s">
        <v>55</v>
      </c>
      <c r="E129" s="40" t="s">
        <v>470</v>
      </c>
    </row>
    <row r="130" spans="1:5" ht="76.5">
      <c r="A130" t="s">
        <v>56</v>
      </c>
      <c r="E130" s="39" t="s">
        <v>483</v>
      </c>
    </row>
    <row r="131" spans="1:16" ht="12.75">
      <c r="A131" t="s">
        <v>49</v>
      </c>
      <c s="34" t="s">
        <v>167</v>
      </c>
      <c s="34" t="s">
        <v>484</v>
      </c>
      <c s="35" t="s">
        <v>5</v>
      </c>
      <c s="6" t="s">
        <v>485</v>
      </c>
      <c s="36" t="s">
        <v>486</v>
      </c>
      <c s="37">
        <v>116.625</v>
      </c>
      <c s="36">
        <v>0</v>
      </c>
      <c s="36">
        <f>ROUND(G131*H131,6)</f>
      </c>
      <c r="L131" s="38">
        <v>0</v>
      </c>
      <c s="32">
        <f>ROUND(ROUND(L131,2)*ROUND(G131,3),2)</f>
      </c>
      <c s="36" t="s">
        <v>53</v>
      </c>
      <c>
        <f>(M131*21)/100</f>
      </c>
      <c t="s">
        <v>27</v>
      </c>
    </row>
    <row r="132" spans="1:5" ht="12.75">
      <c r="A132" s="35" t="s">
        <v>54</v>
      </c>
      <c r="E132" s="39" t="s">
        <v>5</v>
      </c>
    </row>
    <row r="133" spans="1:5" ht="38.25">
      <c r="A133" s="35" t="s">
        <v>55</v>
      </c>
      <c r="E133" s="40" t="s">
        <v>487</v>
      </c>
    </row>
    <row r="134" spans="1:5" ht="153">
      <c r="A134" t="s">
        <v>56</v>
      </c>
      <c r="E134" s="39" t="s">
        <v>488</v>
      </c>
    </row>
    <row r="135" spans="1:16" ht="25.5">
      <c r="A135" t="s">
        <v>49</v>
      </c>
      <c s="34" t="s">
        <v>171</v>
      </c>
      <c s="34" t="s">
        <v>489</v>
      </c>
      <c s="35" t="s">
        <v>5</v>
      </c>
      <c s="6" t="s">
        <v>490</v>
      </c>
      <c s="36" t="s">
        <v>67</v>
      </c>
      <c s="37">
        <v>7775</v>
      </c>
      <c s="36">
        <v>0</v>
      </c>
      <c s="36">
        <f>ROUND(G135*H135,6)</f>
      </c>
      <c r="L135" s="38">
        <v>0</v>
      </c>
      <c s="32">
        <f>ROUND(ROUND(L135,2)*ROUND(G135,3),2)</f>
      </c>
      <c s="36" t="s">
        <v>53</v>
      </c>
      <c>
        <f>(M135*21)/100</f>
      </c>
      <c t="s">
        <v>27</v>
      </c>
    </row>
    <row r="136" spans="1:5" ht="12.75">
      <c r="A136" s="35" t="s">
        <v>54</v>
      </c>
      <c r="E136" s="39" t="s">
        <v>5</v>
      </c>
    </row>
    <row r="137" spans="1:5" ht="38.25">
      <c r="A137" s="35" t="s">
        <v>55</v>
      </c>
      <c r="E137" s="40" t="s">
        <v>491</v>
      </c>
    </row>
    <row r="138" spans="1:5" ht="114.75">
      <c r="A138" t="s">
        <v>56</v>
      </c>
      <c r="E138" s="39" t="s">
        <v>492</v>
      </c>
    </row>
    <row r="139" spans="1:16" ht="12.75">
      <c r="A139" t="s">
        <v>49</v>
      </c>
      <c s="34" t="s">
        <v>175</v>
      </c>
      <c s="34" t="s">
        <v>493</v>
      </c>
      <c s="35" t="s">
        <v>5</v>
      </c>
      <c s="6" t="s">
        <v>494</v>
      </c>
      <c s="36" t="s">
        <v>495</v>
      </c>
      <c s="37">
        <v>14.4</v>
      </c>
      <c s="36">
        <v>0</v>
      </c>
      <c s="36">
        <f>ROUND(G139*H139,6)</f>
      </c>
      <c r="L139" s="38">
        <v>0</v>
      </c>
      <c s="32">
        <f>ROUND(ROUND(L139,2)*ROUND(G139,3),2)</f>
      </c>
      <c s="36" t="s">
        <v>53</v>
      </c>
      <c>
        <f>(M139*21)/100</f>
      </c>
      <c t="s">
        <v>27</v>
      </c>
    </row>
    <row r="140" spans="1:5" ht="12.75">
      <c r="A140" s="35" t="s">
        <v>54</v>
      </c>
      <c r="E140" s="39" t="s">
        <v>5</v>
      </c>
    </row>
    <row r="141" spans="1:5" ht="38.25">
      <c r="A141" s="35" t="s">
        <v>55</v>
      </c>
      <c r="E141" s="40" t="s">
        <v>496</v>
      </c>
    </row>
    <row r="142" spans="1:5" ht="153">
      <c r="A142" t="s">
        <v>56</v>
      </c>
      <c r="E142" s="39" t="s">
        <v>497</v>
      </c>
    </row>
    <row r="143" spans="1:16" ht="12.75">
      <c r="A143" t="s">
        <v>49</v>
      </c>
      <c s="34" t="s">
        <v>179</v>
      </c>
      <c s="34" t="s">
        <v>498</v>
      </c>
      <c s="35" t="s">
        <v>5</v>
      </c>
      <c s="6" t="s">
        <v>499</v>
      </c>
      <c s="36" t="s">
        <v>495</v>
      </c>
      <c s="37">
        <v>595.8</v>
      </c>
      <c s="36">
        <v>0</v>
      </c>
      <c s="36">
        <f>ROUND(G143*H143,6)</f>
      </c>
      <c r="L143" s="38">
        <v>0</v>
      </c>
      <c s="32">
        <f>ROUND(ROUND(L143,2)*ROUND(G143,3),2)</f>
      </c>
      <c s="36" t="s">
        <v>53</v>
      </c>
      <c>
        <f>(M143*21)/100</f>
      </c>
      <c t="s">
        <v>27</v>
      </c>
    </row>
    <row r="144" spans="1:5" ht="12.75">
      <c r="A144" s="35" t="s">
        <v>54</v>
      </c>
      <c r="E144" s="39" t="s">
        <v>5</v>
      </c>
    </row>
    <row r="145" spans="1:5" ht="38.25">
      <c r="A145" s="35" t="s">
        <v>55</v>
      </c>
      <c r="E145" s="40" t="s">
        <v>500</v>
      </c>
    </row>
    <row r="146" spans="1:5" ht="153">
      <c r="A146" t="s">
        <v>56</v>
      </c>
      <c r="E146" s="39" t="s">
        <v>497</v>
      </c>
    </row>
    <row r="147" spans="1:16" ht="12.75">
      <c r="A147" t="s">
        <v>49</v>
      </c>
      <c s="34" t="s">
        <v>182</v>
      </c>
      <c s="34" t="s">
        <v>501</v>
      </c>
      <c s="35" t="s">
        <v>5</v>
      </c>
      <c s="6" t="s">
        <v>502</v>
      </c>
      <c s="36" t="s">
        <v>67</v>
      </c>
      <c s="37">
        <v>8875</v>
      </c>
      <c s="36">
        <v>0</v>
      </c>
      <c s="36">
        <f>ROUND(G147*H147,6)</f>
      </c>
      <c r="L147" s="38">
        <v>0</v>
      </c>
      <c s="32">
        <f>ROUND(ROUND(L147,2)*ROUND(G147,3),2)</f>
      </c>
      <c s="36" t="s">
        <v>53</v>
      </c>
      <c>
        <f>(M147*21)/100</f>
      </c>
      <c t="s">
        <v>27</v>
      </c>
    </row>
    <row r="148" spans="1:5" ht="12.75">
      <c r="A148" s="35" t="s">
        <v>54</v>
      </c>
      <c r="E148" s="39" t="s">
        <v>5</v>
      </c>
    </row>
    <row r="149" spans="1:5" ht="38.25">
      <c r="A149" s="35" t="s">
        <v>55</v>
      </c>
      <c r="E149" s="40" t="s">
        <v>503</v>
      </c>
    </row>
    <row r="150" spans="1:5" ht="114.75">
      <c r="A150" t="s">
        <v>56</v>
      </c>
      <c r="E150" s="39" t="s">
        <v>504</v>
      </c>
    </row>
    <row r="151" spans="1:16" ht="12.75">
      <c r="A151" t="s">
        <v>49</v>
      </c>
      <c s="34" t="s">
        <v>186</v>
      </c>
      <c s="34" t="s">
        <v>505</v>
      </c>
      <c s="35" t="s">
        <v>5</v>
      </c>
      <c s="6" t="s">
        <v>506</v>
      </c>
      <c s="36" t="s">
        <v>81</v>
      </c>
      <c s="37">
        <v>3</v>
      </c>
      <c s="36">
        <v>0</v>
      </c>
      <c s="36">
        <f>ROUND(G151*H151,6)</f>
      </c>
      <c r="L151" s="38">
        <v>0</v>
      </c>
      <c s="32">
        <f>ROUND(ROUND(L151,2)*ROUND(G151,3),2)</f>
      </c>
      <c s="36" t="s">
        <v>53</v>
      </c>
      <c>
        <f>(M151*21)/100</f>
      </c>
      <c t="s">
        <v>27</v>
      </c>
    </row>
    <row r="152" spans="1:5" ht="12.75">
      <c r="A152" s="35" t="s">
        <v>54</v>
      </c>
      <c r="E152" s="39" t="s">
        <v>5</v>
      </c>
    </row>
    <row r="153" spans="1:5" ht="38.25">
      <c r="A153" s="35" t="s">
        <v>55</v>
      </c>
      <c r="E153" s="40" t="s">
        <v>507</v>
      </c>
    </row>
    <row r="154" spans="1:5" ht="178.5">
      <c r="A154" t="s">
        <v>56</v>
      </c>
      <c r="E154" s="39" t="s">
        <v>508</v>
      </c>
    </row>
    <row r="155" spans="1:16" ht="12.75">
      <c r="A155" t="s">
        <v>49</v>
      </c>
      <c s="34" t="s">
        <v>189</v>
      </c>
      <c s="34" t="s">
        <v>509</v>
      </c>
      <c s="35" t="s">
        <v>5</v>
      </c>
      <c s="6" t="s">
        <v>510</v>
      </c>
      <c s="36" t="s">
        <v>81</v>
      </c>
      <c s="37">
        <v>3</v>
      </c>
      <c s="36">
        <v>0</v>
      </c>
      <c s="36">
        <f>ROUND(G155*H155,6)</f>
      </c>
      <c r="L155" s="38">
        <v>0</v>
      </c>
      <c s="32">
        <f>ROUND(ROUND(L155,2)*ROUND(G155,3),2)</f>
      </c>
      <c s="36" t="s">
        <v>53</v>
      </c>
      <c>
        <f>(M155*21)/100</f>
      </c>
      <c t="s">
        <v>27</v>
      </c>
    </row>
    <row r="156" spans="1:5" ht="12.75">
      <c r="A156" s="35" t="s">
        <v>54</v>
      </c>
      <c r="E156" s="39" t="s">
        <v>5</v>
      </c>
    </row>
    <row r="157" spans="1:5" ht="38.25">
      <c r="A157" s="35" t="s">
        <v>55</v>
      </c>
      <c r="E157" s="40" t="s">
        <v>507</v>
      </c>
    </row>
    <row r="158" spans="1:5" ht="127.5">
      <c r="A158" t="s">
        <v>56</v>
      </c>
      <c r="E158" s="39" t="s">
        <v>459</v>
      </c>
    </row>
    <row r="159" spans="1:16" ht="12.75">
      <c r="A159" t="s">
        <v>49</v>
      </c>
      <c s="34" t="s">
        <v>192</v>
      </c>
      <c s="34" t="s">
        <v>511</v>
      </c>
      <c s="35" t="s">
        <v>5</v>
      </c>
      <c s="6" t="s">
        <v>512</v>
      </c>
      <c s="36" t="s">
        <v>67</v>
      </c>
      <c s="37">
        <v>22325</v>
      </c>
      <c s="36">
        <v>0</v>
      </c>
      <c s="36">
        <f>ROUND(G159*H159,6)</f>
      </c>
      <c r="L159" s="38">
        <v>0</v>
      </c>
      <c s="32">
        <f>ROUND(ROUND(L159,2)*ROUND(G159,3),2)</f>
      </c>
      <c s="36" t="s">
        <v>53</v>
      </c>
      <c>
        <f>(M159*21)/100</f>
      </c>
      <c t="s">
        <v>27</v>
      </c>
    </row>
    <row r="160" spans="1:5" ht="12.75">
      <c r="A160" s="35" t="s">
        <v>54</v>
      </c>
      <c r="E160" s="39" t="s">
        <v>5</v>
      </c>
    </row>
    <row r="161" spans="1:5" ht="38.25">
      <c r="A161" s="35" t="s">
        <v>55</v>
      </c>
      <c r="E161" s="40" t="s">
        <v>513</v>
      </c>
    </row>
    <row r="162" spans="1:5" ht="153">
      <c r="A162" t="s">
        <v>56</v>
      </c>
      <c r="E162" s="39" t="s">
        <v>514</v>
      </c>
    </row>
    <row r="163" spans="1:16" ht="12.75">
      <c r="A163" t="s">
        <v>49</v>
      </c>
      <c s="34" t="s">
        <v>195</v>
      </c>
      <c s="34" t="s">
        <v>515</v>
      </c>
      <c s="35" t="s">
        <v>5</v>
      </c>
      <c s="6" t="s">
        <v>516</v>
      </c>
      <c s="36" t="s">
        <v>67</v>
      </c>
      <c s="37">
        <v>22325</v>
      </c>
      <c s="36">
        <v>0</v>
      </c>
      <c s="36">
        <f>ROUND(G163*H163,6)</f>
      </c>
      <c r="L163" s="38">
        <v>0</v>
      </c>
      <c s="32">
        <f>ROUND(ROUND(L163,2)*ROUND(G163,3),2)</f>
      </c>
      <c s="36" t="s">
        <v>53</v>
      </c>
      <c>
        <f>(M163*21)/100</f>
      </c>
      <c t="s">
        <v>27</v>
      </c>
    </row>
    <row r="164" spans="1:5" ht="12.75">
      <c r="A164" s="35" t="s">
        <v>54</v>
      </c>
      <c r="E164" s="39" t="s">
        <v>5</v>
      </c>
    </row>
    <row r="165" spans="1:5" ht="38.25">
      <c r="A165" s="35" t="s">
        <v>55</v>
      </c>
      <c r="E165" s="40" t="s">
        <v>513</v>
      </c>
    </row>
    <row r="166" spans="1:5" ht="114.75">
      <c r="A166" t="s">
        <v>56</v>
      </c>
      <c r="E166" s="39" t="s">
        <v>492</v>
      </c>
    </row>
    <row r="167" spans="1:16" ht="12.75">
      <c r="A167" t="s">
        <v>49</v>
      </c>
      <c s="34" t="s">
        <v>199</v>
      </c>
      <c s="34" t="s">
        <v>517</v>
      </c>
      <c s="35" t="s">
        <v>5</v>
      </c>
      <c s="6" t="s">
        <v>518</v>
      </c>
      <c s="36" t="s">
        <v>519</v>
      </c>
      <c s="37">
        <v>21</v>
      </c>
      <c s="36">
        <v>0</v>
      </c>
      <c s="36">
        <f>ROUND(G167*H167,6)</f>
      </c>
      <c r="L167" s="38">
        <v>0</v>
      </c>
      <c s="32">
        <f>ROUND(ROUND(L167,2)*ROUND(G167,3),2)</f>
      </c>
      <c s="36" t="s">
        <v>53</v>
      </c>
      <c>
        <f>(M167*21)/100</f>
      </c>
      <c t="s">
        <v>27</v>
      </c>
    </row>
    <row r="168" spans="1:5" ht="12.75">
      <c r="A168" s="35" t="s">
        <v>54</v>
      </c>
      <c r="E168" s="39" t="s">
        <v>5</v>
      </c>
    </row>
    <row r="169" spans="1:5" ht="38.25">
      <c r="A169" s="35" t="s">
        <v>55</v>
      </c>
      <c r="E169" s="40" t="s">
        <v>520</v>
      </c>
    </row>
    <row r="170" spans="1:5" ht="127.5">
      <c r="A170" t="s">
        <v>56</v>
      </c>
      <c r="E170" s="39" t="s">
        <v>521</v>
      </c>
    </row>
    <row r="171" spans="1:16" ht="12.75">
      <c r="A171" t="s">
        <v>49</v>
      </c>
      <c s="34" t="s">
        <v>202</v>
      </c>
      <c s="34" t="s">
        <v>522</v>
      </c>
      <c s="35" t="s">
        <v>5</v>
      </c>
      <c s="6" t="s">
        <v>523</v>
      </c>
      <c s="36" t="s">
        <v>67</v>
      </c>
      <c s="37">
        <v>22325</v>
      </c>
      <c s="36">
        <v>0</v>
      </c>
      <c s="36">
        <f>ROUND(G171*H171,6)</f>
      </c>
      <c r="L171" s="38">
        <v>0</v>
      </c>
      <c s="32">
        <f>ROUND(ROUND(L171,2)*ROUND(G171,3),2)</f>
      </c>
      <c s="36" t="s">
        <v>53</v>
      </c>
      <c>
        <f>(M171*21)/100</f>
      </c>
      <c t="s">
        <v>27</v>
      </c>
    </row>
    <row r="172" spans="1:5" ht="12.75">
      <c r="A172" s="35" t="s">
        <v>54</v>
      </c>
      <c r="E172" s="39" t="s">
        <v>5</v>
      </c>
    </row>
    <row r="173" spans="1:5" ht="38.25">
      <c r="A173" s="35" t="s">
        <v>55</v>
      </c>
      <c r="E173" s="40" t="s">
        <v>513</v>
      </c>
    </row>
    <row r="174" spans="1:5" ht="127.5">
      <c r="A174" t="s">
        <v>56</v>
      </c>
      <c r="E174" s="39" t="s">
        <v>524</v>
      </c>
    </row>
    <row r="175" spans="1:16" ht="12.75">
      <c r="A175" t="s">
        <v>49</v>
      </c>
      <c s="34" t="s">
        <v>206</v>
      </c>
      <c s="34" t="s">
        <v>525</v>
      </c>
      <c s="35" t="s">
        <v>5</v>
      </c>
      <c s="6" t="s">
        <v>526</v>
      </c>
      <c s="36" t="s">
        <v>81</v>
      </c>
      <c s="37">
        <v>35</v>
      </c>
      <c s="36">
        <v>0</v>
      </c>
      <c s="36">
        <f>ROUND(G175*H175,6)</f>
      </c>
      <c r="L175" s="38">
        <v>0</v>
      </c>
      <c s="32">
        <f>ROUND(ROUND(L175,2)*ROUND(G175,3),2)</f>
      </c>
      <c s="36" t="s">
        <v>53</v>
      </c>
      <c>
        <f>(M175*21)/100</f>
      </c>
      <c t="s">
        <v>27</v>
      </c>
    </row>
    <row r="176" spans="1:5" ht="12.75">
      <c r="A176" s="35" t="s">
        <v>54</v>
      </c>
      <c r="E176" s="39" t="s">
        <v>5</v>
      </c>
    </row>
    <row r="177" spans="1:5" ht="38.25">
      <c r="A177" s="35" t="s">
        <v>55</v>
      </c>
      <c r="E177" s="40" t="s">
        <v>419</v>
      </c>
    </row>
    <row r="178" spans="1:5" ht="178.5">
      <c r="A178" t="s">
        <v>56</v>
      </c>
      <c r="E178" s="39" t="s">
        <v>508</v>
      </c>
    </row>
    <row r="179" spans="1:16" ht="12.75">
      <c r="A179" t="s">
        <v>49</v>
      </c>
      <c s="34" t="s">
        <v>209</v>
      </c>
      <c s="34" t="s">
        <v>527</v>
      </c>
      <c s="35" t="s">
        <v>5</v>
      </c>
      <c s="6" t="s">
        <v>528</v>
      </c>
      <c s="36" t="s">
        <v>81</v>
      </c>
      <c s="37">
        <v>35</v>
      </c>
      <c s="36">
        <v>0</v>
      </c>
      <c s="36">
        <f>ROUND(G179*H179,6)</f>
      </c>
      <c r="L179" s="38">
        <v>0</v>
      </c>
      <c s="32">
        <f>ROUND(ROUND(L179,2)*ROUND(G179,3),2)</f>
      </c>
      <c s="36" t="s">
        <v>53</v>
      </c>
      <c>
        <f>(M179*21)/100</f>
      </c>
      <c t="s">
        <v>27</v>
      </c>
    </row>
    <row r="180" spans="1:5" ht="12.75">
      <c r="A180" s="35" t="s">
        <v>54</v>
      </c>
      <c r="E180" s="39" t="s">
        <v>5</v>
      </c>
    </row>
    <row r="181" spans="1:5" ht="38.25">
      <c r="A181" s="35" t="s">
        <v>55</v>
      </c>
      <c r="E181" s="40" t="s">
        <v>419</v>
      </c>
    </row>
    <row r="182" spans="1:5" ht="127.5">
      <c r="A182" t="s">
        <v>56</v>
      </c>
      <c r="E182" s="39" t="s">
        <v>459</v>
      </c>
    </row>
    <row r="183" spans="1:16" ht="12.75">
      <c r="A183" t="s">
        <v>49</v>
      </c>
      <c s="34" t="s">
        <v>213</v>
      </c>
      <c s="34" t="s">
        <v>529</v>
      </c>
      <c s="35" t="s">
        <v>5</v>
      </c>
      <c s="6" t="s">
        <v>530</v>
      </c>
      <c s="36" t="s">
        <v>81</v>
      </c>
      <c s="37">
        <v>12</v>
      </c>
      <c s="36">
        <v>0</v>
      </c>
      <c s="36">
        <f>ROUND(G183*H183,6)</f>
      </c>
      <c r="L183" s="38">
        <v>0</v>
      </c>
      <c s="32">
        <f>ROUND(ROUND(L183,2)*ROUND(G183,3),2)</f>
      </c>
      <c s="36" t="s">
        <v>53</v>
      </c>
      <c>
        <f>(M183*21)/100</f>
      </c>
      <c t="s">
        <v>27</v>
      </c>
    </row>
    <row r="184" spans="1:5" ht="12.75">
      <c r="A184" s="35" t="s">
        <v>54</v>
      </c>
      <c r="E184" s="39" t="s">
        <v>5</v>
      </c>
    </row>
    <row r="185" spans="1:5" ht="38.25">
      <c r="A185" s="35" t="s">
        <v>55</v>
      </c>
      <c r="E185" s="40" t="s">
        <v>531</v>
      </c>
    </row>
    <row r="186" spans="1:5" ht="178.5">
      <c r="A186" t="s">
        <v>56</v>
      </c>
      <c r="E186" s="39" t="s">
        <v>508</v>
      </c>
    </row>
    <row r="187" spans="1:16" ht="12.75">
      <c r="A187" t="s">
        <v>49</v>
      </c>
      <c s="34" t="s">
        <v>217</v>
      </c>
      <c s="34" t="s">
        <v>532</v>
      </c>
      <c s="35" t="s">
        <v>5</v>
      </c>
      <c s="6" t="s">
        <v>533</v>
      </c>
      <c s="36" t="s">
        <v>81</v>
      </c>
      <c s="37">
        <v>12</v>
      </c>
      <c s="36">
        <v>0</v>
      </c>
      <c s="36">
        <f>ROUND(G187*H187,6)</f>
      </c>
      <c r="L187" s="38">
        <v>0</v>
      </c>
      <c s="32">
        <f>ROUND(ROUND(L187,2)*ROUND(G187,3),2)</f>
      </c>
      <c s="36" t="s">
        <v>53</v>
      </c>
      <c>
        <f>(M187*21)/100</f>
      </c>
      <c t="s">
        <v>27</v>
      </c>
    </row>
    <row r="188" spans="1:5" ht="12.75">
      <c r="A188" s="35" t="s">
        <v>54</v>
      </c>
      <c r="E188" s="39" t="s">
        <v>5</v>
      </c>
    </row>
    <row r="189" spans="1:5" ht="38.25">
      <c r="A189" s="35" t="s">
        <v>55</v>
      </c>
      <c r="E189" s="40" t="s">
        <v>531</v>
      </c>
    </row>
    <row r="190" spans="1:5" ht="127.5">
      <c r="A190" t="s">
        <v>56</v>
      </c>
      <c r="E190" s="39" t="s">
        <v>459</v>
      </c>
    </row>
    <row r="191" spans="1:16" ht="12.75">
      <c r="A191" t="s">
        <v>49</v>
      </c>
      <c s="34" t="s">
        <v>221</v>
      </c>
      <c s="34" t="s">
        <v>534</v>
      </c>
      <c s="35" t="s">
        <v>5</v>
      </c>
      <c s="6" t="s">
        <v>535</v>
      </c>
      <c s="36" t="s">
        <v>81</v>
      </c>
      <c s="37">
        <v>12</v>
      </c>
      <c s="36">
        <v>0</v>
      </c>
      <c s="36">
        <f>ROUND(G191*H191,6)</f>
      </c>
      <c r="L191" s="38">
        <v>0</v>
      </c>
      <c s="32">
        <f>ROUND(ROUND(L191,2)*ROUND(G191,3),2)</f>
      </c>
      <c s="36" t="s">
        <v>53</v>
      </c>
      <c>
        <f>(M191*21)/100</f>
      </c>
      <c t="s">
        <v>27</v>
      </c>
    </row>
    <row r="192" spans="1:5" ht="12.75">
      <c r="A192" s="35" t="s">
        <v>54</v>
      </c>
      <c r="E192" s="39" t="s">
        <v>5</v>
      </c>
    </row>
    <row r="193" spans="1:5" ht="38.25">
      <c r="A193" s="35" t="s">
        <v>55</v>
      </c>
      <c r="E193" s="40" t="s">
        <v>531</v>
      </c>
    </row>
    <row r="194" spans="1:5" ht="178.5">
      <c r="A194" t="s">
        <v>56</v>
      </c>
      <c r="E194" s="39" t="s">
        <v>508</v>
      </c>
    </row>
    <row r="195" spans="1:16" ht="12.75">
      <c r="A195" t="s">
        <v>49</v>
      </c>
      <c s="34" t="s">
        <v>225</v>
      </c>
      <c s="34" t="s">
        <v>536</v>
      </c>
      <c s="35" t="s">
        <v>5</v>
      </c>
      <c s="6" t="s">
        <v>537</v>
      </c>
      <c s="36" t="s">
        <v>81</v>
      </c>
      <c s="37">
        <v>12</v>
      </c>
      <c s="36">
        <v>0</v>
      </c>
      <c s="36">
        <f>ROUND(G195*H195,6)</f>
      </c>
      <c r="L195" s="38">
        <v>0</v>
      </c>
      <c s="32">
        <f>ROUND(ROUND(L195,2)*ROUND(G195,3),2)</f>
      </c>
      <c s="36" t="s">
        <v>53</v>
      </c>
      <c>
        <f>(M195*21)/100</f>
      </c>
      <c t="s">
        <v>27</v>
      </c>
    </row>
    <row r="196" spans="1:5" ht="12.75">
      <c r="A196" s="35" t="s">
        <v>54</v>
      </c>
      <c r="E196" s="39" t="s">
        <v>5</v>
      </c>
    </row>
    <row r="197" spans="1:5" ht="38.25">
      <c r="A197" s="35" t="s">
        <v>55</v>
      </c>
      <c r="E197" s="40" t="s">
        <v>531</v>
      </c>
    </row>
    <row r="198" spans="1:5" ht="127.5">
      <c r="A198" t="s">
        <v>56</v>
      </c>
      <c r="E198" s="39" t="s">
        <v>459</v>
      </c>
    </row>
    <row r="199" spans="1:16" ht="12.75">
      <c r="A199" t="s">
        <v>49</v>
      </c>
      <c s="34" t="s">
        <v>229</v>
      </c>
      <c s="34" t="s">
        <v>538</v>
      </c>
      <c s="35" t="s">
        <v>5</v>
      </c>
      <c s="6" t="s">
        <v>539</v>
      </c>
      <c s="36" t="s">
        <v>81</v>
      </c>
      <c s="37">
        <v>20</v>
      </c>
      <c s="36">
        <v>0</v>
      </c>
      <c s="36">
        <f>ROUND(G199*H199,6)</f>
      </c>
      <c r="L199" s="38">
        <v>0</v>
      </c>
      <c s="32">
        <f>ROUND(ROUND(L199,2)*ROUND(G199,3),2)</f>
      </c>
      <c s="36" t="s">
        <v>53</v>
      </c>
      <c>
        <f>(M199*21)/100</f>
      </c>
      <c t="s">
        <v>27</v>
      </c>
    </row>
    <row r="200" spans="1:5" ht="12.75">
      <c r="A200" s="35" t="s">
        <v>54</v>
      </c>
      <c r="E200" s="39" t="s">
        <v>5</v>
      </c>
    </row>
    <row r="201" spans="1:5" ht="38.25">
      <c r="A201" s="35" t="s">
        <v>55</v>
      </c>
      <c r="E201" s="40" t="s">
        <v>540</v>
      </c>
    </row>
    <row r="202" spans="1:5" ht="178.5">
      <c r="A202" t="s">
        <v>56</v>
      </c>
      <c r="E202" s="39" t="s">
        <v>508</v>
      </c>
    </row>
    <row r="203" spans="1:16" ht="12.75">
      <c r="A203" t="s">
        <v>49</v>
      </c>
      <c s="34" t="s">
        <v>233</v>
      </c>
      <c s="34" t="s">
        <v>541</v>
      </c>
      <c s="35" t="s">
        <v>5</v>
      </c>
      <c s="6" t="s">
        <v>542</v>
      </c>
      <c s="36" t="s">
        <v>81</v>
      </c>
      <c s="37">
        <v>20</v>
      </c>
      <c s="36">
        <v>0</v>
      </c>
      <c s="36">
        <f>ROUND(G203*H203,6)</f>
      </c>
      <c r="L203" s="38">
        <v>0</v>
      </c>
      <c s="32">
        <f>ROUND(ROUND(L203,2)*ROUND(G203,3),2)</f>
      </c>
      <c s="36" t="s">
        <v>53</v>
      </c>
      <c>
        <f>(M203*21)/100</f>
      </c>
      <c t="s">
        <v>27</v>
      </c>
    </row>
    <row r="204" spans="1:5" ht="12.75">
      <c r="A204" s="35" t="s">
        <v>54</v>
      </c>
      <c r="E204" s="39" t="s">
        <v>5</v>
      </c>
    </row>
    <row r="205" spans="1:5" ht="38.25">
      <c r="A205" s="35" t="s">
        <v>55</v>
      </c>
      <c r="E205" s="40" t="s">
        <v>540</v>
      </c>
    </row>
    <row r="206" spans="1:5" ht="127.5">
      <c r="A206" t="s">
        <v>56</v>
      </c>
      <c r="E206" s="39" t="s">
        <v>459</v>
      </c>
    </row>
    <row r="207" spans="1:16" ht="12.75">
      <c r="A207" t="s">
        <v>49</v>
      </c>
      <c s="34" t="s">
        <v>237</v>
      </c>
      <c s="34" t="s">
        <v>543</v>
      </c>
      <c s="35" t="s">
        <v>5</v>
      </c>
      <c s="6" t="s">
        <v>544</v>
      </c>
      <c s="36" t="s">
        <v>81</v>
      </c>
      <c s="37">
        <v>5</v>
      </c>
      <c s="36">
        <v>0</v>
      </c>
      <c s="36">
        <f>ROUND(G207*H207,6)</f>
      </c>
      <c r="L207" s="38">
        <v>0</v>
      </c>
      <c s="32">
        <f>ROUND(ROUND(L207,2)*ROUND(G207,3),2)</f>
      </c>
      <c s="36" t="s">
        <v>53</v>
      </c>
      <c>
        <f>(M207*21)/100</f>
      </c>
      <c t="s">
        <v>27</v>
      </c>
    </row>
    <row r="208" spans="1:5" ht="12.75">
      <c r="A208" s="35" t="s">
        <v>54</v>
      </c>
      <c r="E208" s="39" t="s">
        <v>5</v>
      </c>
    </row>
    <row r="209" spans="1:5" ht="38.25">
      <c r="A209" s="35" t="s">
        <v>55</v>
      </c>
      <c r="E209" s="40" t="s">
        <v>403</v>
      </c>
    </row>
    <row r="210" spans="1:5" ht="178.5">
      <c r="A210" t="s">
        <v>56</v>
      </c>
      <c r="E210" s="39" t="s">
        <v>508</v>
      </c>
    </row>
    <row r="211" spans="1:16" ht="12.75">
      <c r="A211" t="s">
        <v>49</v>
      </c>
      <c s="34" t="s">
        <v>241</v>
      </c>
      <c s="34" t="s">
        <v>545</v>
      </c>
      <c s="35" t="s">
        <v>5</v>
      </c>
      <c s="6" t="s">
        <v>546</v>
      </c>
      <c s="36" t="s">
        <v>81</v>
      </c>
      <c s="37">
        <v>5</v>
      </c>
      <c s="36">
        <v>0</v>
      </c>
      <c s="36">
        <f>ROUND(G211*H211,6)</f>
      </c>
      <c r="L211" s="38">
        <v>0</v>
      </c>
      <c s="32">
        <f>ROUND(ROUND(L211,2)*ROUND(G211,3),2)</f>
      </c>
      <c s="36" t="s">
        <v>53</v>
      </c>
      <c>
        <f>(M211*21)/100</f>
      </c>
      <c t="s">
        <v>27</v>
      </c>
    </row>
    <row r="212" spans="1:5" ht="12.75">
      <c r="A212" s="35" t="s">
        <v>54</v>
      </c>
      <c r="E212" s="39" t="s">
        <v>5</v>
      </c>
    </row>
    <row r="213" spans="1:5" ht="38.25">
      <c r="A213" s="35" t="s">
        <v>55</v>
      </c>
      <c r="E213" s="40" t="s">
        <v>403</v>
      </c>
    </row>
    <row r="214" spans="1:5" ht="127.5">
      <c r="A214" t="s">
        <v>56</v>
      </c>
      <c r="E214" s="39" t="s">
        <v>459</v>
      </c>
    </row>
    <row r="215" spans="1:16" ht="12.75">
      <c r="A215" t="s">
        <v>49</v>
      </c>
      <c s="34" t="s">
        <v>245</v>
      </c>
      <c s="34" t="s">
        <v>547</v>
      </c>
      <c s="35" t="s">
        <v>5</v>
      </c>
      <c s="6" t="s">
        <v>548</v>
      </c>
      <c s="36" t="s">
        <v>81</v>
      </c>
      <c s="37">
        <v>2</v>
      </c>
      <c s="36">
        <v>0</v>
      </c>
      <c s="36">
        <f>ROUND(G215*H215,6)</f>
      </c>
      <c r="L215" s="38">
        <v>0</v>
      </c>
      <c s="32">
        <f>ROUND(ROUND(L215,2)*ROUND(G215,3),2)</f>
      </c>
      <c s="36" t="s">
        <v>53</v>
      </c>
      <c>
        <f>(M215*21)/100</f>
      </c>
      <c t="s">
        <v>27</v>
      </c>
    </row>
    <row r="216" spans="1:5" ht="12.75">
      <c r="A216" s="35" t="s">
        <v>54</v>
      </c>
      <c r="E216" s="39" t="s">
        <v>5</v>
      </c>
    </row>
    <row r="217" spans="1:5" ht="38.25">
      <c r="A217" s="35" t="s">
        <v>55</v>
      </c>
      <c r="E217" s="40" t="s">
        <v>549</v>
      </c>
    </row>
    <row r="218" spans="1:5" ht="178.5">
      <c r="A218" t="s">
        <v>56</v>
      </c>
      <c r="E218" s="39" t="s">
        <v>508</v>
      </c>
    </row>
    <row r="219" spans="1:16" ht="12.75">
      <c r="A219" t="s">
        <v>49</v>
      </c>
      <c s="34" t="s">
        <v>249</v>
      </c>
      <c s="34" t="s">
        <v>550</v>
      </c>
      <c s="35" t="s">
        <v>5</v>
      </c>
      <c s="6" t="s">
        <v>551</v>
      </c>
      <c s="36" t="s">
        <v>81</v>
      </c>
      <c s="37">
        <v>2</v>
      </c>
      <c s="36">
        <v>0</v>
      </c>
      <c s="36">
        <f>ROUND(G219*H219,6)</f>
      </c>
      <c r="L219" s="38">
        <v>0</v>
      </c>
      <c s="32">
        <f>ROUND(ROUND(L219,2)*ROUND(G219,3),2)</f>
      </c>
      <c s="36" t="s">
        <v>53</v>
      </c>
      <c>
        <f>(M219*21)/100</f>
      </c>
      <c t="s">
        <v>27</v>
      </c>
    </row>
    <row r="220" spans="1:5" ht="12.75">
      <c r="A220" s="35" t="s">
        <v>54</v>
      </c>
      <c r="E220" s="39" t="s">
        <v>5</v>
      </c>
    </row>
    <row r="221" spans="1:5" ht="38.25">
      <c r="A221" s="35" t="s">
        <v>55</v>
      </c>
      <c r="E221" s="40" t="s">
        <v>549</v>
      </c>
    </row>
    <row r="222" spans="1:5" ht="127.5">
      <c r="A222" t="s">
        <v>56</v>
      </c>
      <c r="E222" s="39" t="s">
        <v>459</v>
      </c>
    </row>
    <row r="223" spans="1:16" ht="12.75">
      <c r="A223" t="s">
        <v>49</v>
      </c>
      <c s="34" t="s">
        <v>253</v>
      </c>
      <c s="34" t="s">
        <v>552</v>
      </c>
      <c s="35" t="s">
        <v>5</v>
      </c>
      <c s="6" t="s">
        <v>553</v>
      </c>
      <c s="36" t="s">
        <v>81</v>
      </c>
      <c s="37">
        <v>2</v>
      </c>
      <c s="36">
        <v>0</v>
      </c>
      <c s="36">
        <f>ROUND(G223*H223,6)</f>
      </c>
      <c r="L223" s="38">
        <v>0</v>
      </c>
      <c s="32">
        <f>ROUND(ROUND(L223,2)*ROUND(G223,3),2)</f>
      </c>
      <c s="36" t="s">
        <v>53</v>
      </c>
      <c>
        <f>(M223*21)/100</f>
      </c>
      <c t="s">
        <v>27</v>
      </c>
    </row>
    <row r="224" spans="1:5" ht="12.75">
      <c r="A224" s="35" t="s">
        <v>54</v>
      </c>
      <c r="E224" s="39" t="s">
        <v>5</v>
      </c>
    </row>
    <row r="225" spans="1:5" ht="38.25">
      <c r="A225" s="35" t="s">
        <v>55</v>
      </c>
      <c r="E225" s="40" t="s">
        <v>549</v>
      </c>
    </row>
    <row r="226" spans="1:5" ht="153">
      <c r="A226" t="s">
        <v>56</v>
      </c>
      <c r="E226" s="39" t="s">
        <v>554</v>
      </c>
    </row>
    <row r="227" spans="1:16" ht="12.75">
      <c r="A227" t="s">
        <v>49</v>
      </c>
      <c s="34" t="s">
        <v>257</v>
      </c>
      <c s="34" t="s">
        <v>555</v>
      </c>
      <c s="35" t="s">
        <v>5</v>
      </c>
      <c s="6" t="s">
        <v>556</v>
      </c>
      <c s="36" t="s">
        <v>81</v>
      </c>
      <c s="37">
        <v>3</v>
      </c>
      <c s="36">
        <v>0</v>
      </c>
      <c s="36">
        <f>ROUND(G227*H227,6)</f>
      </c>
      <c r="L227" s="38">
        <v>0</v>
      </c>
      <c s="32">
        <f>ROUND(ROUND(L227,2)*ROUND(G227,3),2)</f>
      </c>
      <c s="36" t="s">
        <v>53</v>
      </c>
      <c>
        <f>(M227*21)/100</f>
      </c>
      <c t="s">
        <v>27</v>
      </c>
    </row>
    <row r="228" spans="1:5" ht="12.75">
      <c r="A228" s="35" t="s">
        <v>54</v>
      </c>
      <c r="E228" s="39" t="s">
        <v>5</v>
      </c>
    </row>
    <row r="229" spans="1:5" ht="38.25">
      <c r="A229" s="35" t="s">
        <v>55</v>
      </c>
      <c r="E229" s="40" t="s">
        <v>507</v>
      </c>
    </row>
    <row r="230" spans="1:5" ht="114.75">
      <c r="A230" t="s">
        <v>56</v>
      </c>
      <c r="E230" s="39" t="s">
        <v>557</v>
      </c>
    </row>
    <row r="231" spans="1:16" ht="12.75">
      <c r="A231" t="s">
        <v>49</v>
      </c>
      <c s="34" t="s">
        <v>261</v>
      </c>
      <c s="34" t="s">
        <v>558</v>
      </c>
      <c s="35" t="s">
        <v>5</v>
      </c>
      <c s="6" t="s">
        <v>559</v>
      </c>
      <c s="36" t="s">
        <v>81</v>
      </c>
      <c s="37">
        <v>5</v>
      </c>
      <c s="36">
        <v>0</v>
      </c>
      <c s="36">
        <f>ROUND(G231*H231,6)</f>
      </c>
      <c r="L231" s="38">
        <v>0</v>
      </c>
      <c s="32">
        <f>ROUND(ROUND(L231,2)*ROUND(G231,3),2)</f>
      </c>
      <c s="36" t="s">
        <v>53</v>
      </c>
      <c>
        <f>(M231*21)/100</f>
      </c>
      <c t="s">
        <v>27</v>
      </c>
    </row>
    <row r="232" spans="1:5" ht="12.75">
      <c r="A232" s="35" t="s">
        <v>54</v>
      </c>
      <c r="E232" s="39" t="s">
        <v>5</v>
      </c>
    </row>
    <row r="233" spans="1:5" ht="38.25">
      <c r="A233" s="35" t="s">
        <v>55</v>
      </c>
      <c r="E233" s="40" t="s">
        <v>403</v>
      </c>
    </row>
    <row r="234" spans="1:5" ht="127.5">
      <c r="A234" t="s">
        <v>56</v>
      </c>
      <c r="E234" s="39" t="s">
        <v>459</v>
      </c>
    </row>
    <row r="235" spans="1:16" ht="12.75">
      <c r="A235" t="s">
        <v>49</v>
      </c>
      <c s="34" t="s">
        <v>265</v>
      </c>
      <c s="34" t="s">
        <v>560</v>
      </c>
      <c s="35" t="s">
        <v>5</v>
      </c>
      <c s="6" t="s">
        <v>561</v>
      </c>
      <c s="36" t="s">
        <v>81</v>
      </c>
      <c s="37">
        <v>22</v>
      </c>
      <c s="36">
        <v>0</v>
      </c>
      <c s="36">
        <f>ROUND(G235*H235,6)</f>
      </c>
      <c r="L235" s="38">
        <v>0</v>
      </c>
      <c s="32">
        <f>ROUND(ROUND(L235,2)*ROUND(G235,3),2)</f>
      </c>
      <c s="36" t="s">
        <v>53</v>
      </c>
      <c>
        <f>(M235*21)/100</f>
      </c>
      <c t="s">
        <v>27</v>
      </c>
    </row>
    <row r="236" spans="1:5" ht="12.75">
      <c r="A236" s="35" t="s">
        <v>54</v>
      </c>
      <c r="E236" s="39" t="s">
        <v>5</v>
      </c>
    </row>
    <row r="237" spans="1:5" ht="38.25">
      <c r="A237" s="35" t="s">
        <v>55</v>
      </c>
      <c r="E237" s="40" t="s">
        <v>562</v>
      </c>
    </row>
    <row r="238" spans="1:5" ht="114.75">
      <c r="A238" t="s">
        <v>56</v>
      </c>
      <c r="E238" s="39" t="s">
        <v>557</v>
      </c>
    </row>
    <row r="239" spans="1:16" ht="12.75">
      <c r="A239" t="s">
        <v>49</v>
      </c>
      <c s="34" t="s">
        <v>269</v>
      </c>
      <c s="34" t="s">
        <v>563</v>
      </c>
      <c s="35" t="s">
        <v>5</v>
      </c>
      <c s="6" t="s">
        <v>564</v>
      </c>
      <c s="36" t="s">
        <v>81</v>
      </c>
      <c s="37">
        <v>22</v>
      </c>
      <c s="36">
        <v>0</v>
      </c>
      <c s="36">
        <f>ROUND(G239*H239,6)</f>
      </c>
      <c r="L239" s="38">
        <v>0</v>
      </c>
      <c s="32">
        <f>ROUND(ROUND(L239,2)*ROUND(G239,3),2)</f>
      </c>
      <c s="36" t="s">
        <v>53</v>
      </c>
      <c>
        <f>(M239*21)/100</f>
      </c>
      <c t="s">
        <v>27</v>
      </c>
    </row>
    <row r="240" spans="1:5" ht="12.75">
      <c r="A240" s="35" t="s">
        <v>54</v>
      </c>
      <c r="E240" s="39" t="s">
        <v>5</v>
      </c>
    </row>
    <row r="241" spans="1:5" ht="38.25">
      <c r="A241" s="35" t="s">
        <v>55</v>
      </c>
      <c r="E241" s="40" t="s">
        <v>562</v>
      </c>
    </row>
    <row r="242" spans="1:5" ht="127.5">
      <c r="A242" t="s">
        <v>56</v>
      </c>
      <c r="E242" s="39" t="s">
        <v>459</v>
      </c>
    </row>
    <row r="243" spans="1:16" ht="12.75">
      <c r="A243" t="s">
        <v>49</v>
      </c>
      <c s="34" t="s">
        <v>273</v>
      </c>
      <c s="34" t="s">
        <v>565</v>
      </c>
      <c s="35" t="s">
        <v>5</v>
      </c>
      <c s="6" t="s">
        <v>566</v>
      </c>
      <c s="36" t="s">
        <v>81</v>
      </c>
      <c s="37">
        <v>18</v>
      </c>
      <c s="36">
        <v>0</v>
      </c>
      <c s="36">
        <f>ROUND(G243*H243,6)</f>
      </c>
      <c r="L243" s="38">
        <v>0</v>
      </c>
      <c s="32">
        <f>ROUND(ROUND(L243,2)*ROUND(G243,3),2)</f>
      </c>
      <c s="36" t="s">
        <v>53</v>
      </c>
      <c>
        <f>(M243*21)/100</f>
      </c>
      <c t="s">
        <v>27</v>
      </c>
    </row>
    <row r="244" spans="1:5" ht="12.75">
      <c r="A244" s="35" t="s">
        <v>54</v>
      </c>
      <c r="E244" s="39" t="s">
        <v>5</v>
      </c>
    </row>
    <row r="245" spans="1:5" ht="38.25">
      <c r="A245" s="35" t="s">
        <v>55</v>
      </c>
      <c r="E245" s="40" t="s">
        <v>567</v>
      </c>
    </row>
    <row r="246" spans="1:5" ht="114.75">
      <c r="A246" t="s">
        <v>56</v>
      </c>
      <c r="E246" s="39" t="s">
        <v>557</v>
      </c>
    </row>
    <row r="247" spans="1:16" ht="12.75">
      <c r="A247" t="s">
        <v>49</v>
      </c>
      <c s="34" t="s">
        <v>277</v>
      </c>
      <c s="34" t="s">
        <v>568</v>
      </c>
      <c s="35" t="s">
        <v>5</v>
      </c>
      <c s="6" t="s">
        <v>569</v>
      </c>
      <c s="36" t="s">
        <v>81</v>
      </c>
      <c s="37">
        <v>18</v>
      </c>
      <c s="36">
        <v>0</v>
      </c>
      <c s="36">
        <f>ROUND(G247*H247,6)</f>
      </c>
      <c r="L247" s="38">
        <v>0</v>
      </c>
      <c s="32">
        <f>ROUND(ROUND(L247,2)*ROUND(G247,3),2)</f>
      </c>
      <c s="36" t="s">
        <v>53</v>
      </c>
      <c>
        <f>(M247*21)/100</f>
      </c>
      <c t="s">
        <v>27</v>
      </c>
    </row>
    <row r="248" spans="1:5" ht="12.75">
      <c r="A248" s="35" t="s">
        <v>54</v>
      </c>
      <c r="E248" s="39" t="s">
        <v>5</v>
      </c>
    </row>
    <row r="249" spans="1:5" ht="38.25">
      <c r="A249" s="35" t="s">
        <v>55</v>
      </c>
      <c r="E249" s="40" t="s">
        <v>567</v>
      </c>
    </row>
    <row r="250" spans="1:5" ht="127.5">
      <c r="A250" t="s">
        <v>56</v>
      </c>
      <c r="E250" s="39" t="s">
        <v>459</v>
      </c>
    </row>
    <row r="251" spans="1:16" ht="12.75">
      <c r="A251" t="s">
        <v>49</v>
      </c>
      <c s="34" t="s">
        <v>281</v>
      </c>
      <c s="34" t="s">
        <v>570</v>
      </c>
      <c s="35" t="s">
        <v>5</v>
      </c>
      <c s="6" t="s">
        <v>571</v>
      </c>
      <c s="36" t="s">
        <v>81</v>
      </c>
      <c s="37">
        <v>3</v>
      </c>
      <c s="36">
        <v>0</v>
      </c>
      <c s="36">
        <f>ROUND(G251*H251,6)</f>
      </c>
      <c r="L251" s="38">
        <v>0</v>
      </c>
      <c s="32">
        <f>ROUND(ROUND(L251,2)*ROUND(G251,3),2)</f>
      </c>
      <c s="36" t="s">
        <v>53</v>
      </c>
      <c>
        <f>(M251*21)/100</f>
      </c>
      <c t="s">
        <v>27</v>
      </c>
    </row>
    <row r="252" spans="1:5" ht="12.75">
      <c r="A252" s="35" t="s">
        <v>54</v>
      </c>
      <c r="E252" s="39" t="s">
        <v>5</v>
      </c>
    </row>
    <row r="253" spans="1:5" ht="38.25">
      <c r="A253" s="35" t="s">
        <v>55</v>
      </c>
      <c r="E253" s="40" t="s">
        <v>507</v>
      </c>
    </row>
    <row r="254" spans="1:5" ht="114.75">
      <c r="A254" t="s">
        <v>56</v>
      </c>
      <c r="E254" s="39" t="s">
        <v>557</v>
      </c>
    </row>
    <row r="255" spans="1:16" ht="12.75">
      <c r="A255" t="s">
        <v>49</v>
      </c>
      <c s="34" t="s">
        <v>285</v>
      </c>
      <c s="34" t="s">
        <v>572</v>
      </c>
      <c s="35" t="s">
        <v>5</v>
      </c>
      <c s="6" t="s">
        <v>573</v>
      </c>
      <c s="36" t="s">
        <v>81</v>
      </c>
      <c s="37">
        <v>3</v>
      </c>
      <c s="36">
        <v>0</v>
      </c>
      <c s="36">
        <f>ROUND(G255*H255,6)</f>
      </c>
      <c r="L255" s="38">
        <v>0</v>
      </c>
      <c s="32">
        <f>ROUND(ROUND(L255,2)*ROUND(G255,3),2)</f>
      </c>
      <c s="36" t="s">
        <v>53</v>
      </c>
      <c>
        <f>(M255*21)/100</f>
      </c>
      <c t="s">
        <v>27</v>
      </c>
    </row>
    <row r="256" spans="1:5" ht="12.75">
      <c r="A256" s="35" t="s">
        <v>54</v>
      </c>
      <c r="E256" s="39" t="s">
        <v>5</v>
      </c>
    </row>
    <row r="257" spans="1:5" ht="38.25">
      <c r="A257" s="35" t="s">
        <v>55</v>
      </c>
      <c r="E257" s="40" t="s">
        <v>507</v>
      </c>
    </row>
    <row r="258" spans="1:5" ht="127.5">
      <c r="A258" t="s">
        <v>56</v>
      </c>
      <c r="E258" s="39" t="s">
        <v>459</v>
      </c>
    </row>
    <row r="259" spans="1:16" ht="12.75">
      <c r="A259" t="s">
        <v>49</v>
      </c>
      <c s="34" t="s">
        <v>289</v>
      </c>
      <c s="34" t="s">
        <v>574</v>
      </c>
      <c s="35" t="s">
        <v>5</v>
      </c>
      <c s="6" t="s">
        <v>575</v>
      </c>
      <c s="36" t="s">
        <v>81</v>
      </c>
      <c s="37">
        <v>15</v>
      </c>
      <c s="36">
        <v>0</v>
      </c>
      <c s="36">
        <f>ROUND(G259*H259,6)</f>
      </c>
      <c r="L259" s="38">
        <v>0</v>
      </c>
      <c s="32">
        <f>ROUND(ROUND(L259,2)*ROUND(G259,3),2)</f>
      </c>
      <c s="36" t="s">
        <v>53</v>
      </c>
      <c>
        <f>(M259*21)/100</f>
      </c>
      <c t="s">
        <v>27</v>
      </c>
    </row>
    <row r="260" spans="1:5" ht="12.75">
      <c r="A260" s="35" t="s">
        <v>54</v>
      </c>
      <c r="E260" s="39" t="s">
        <v>5</v>
      </c>
    </row>
    <row r="261" spans="1:5" ht="38.25">
      <c r="A261" s="35" t="s">
        <v>55</v>
      </c>
      <c r="E261" s="40" t="s">
        <v>440</v>
      </c>
    </row>
    <row r="262" spans="1:5" ht="114.75">
      <c r="A262" t="s">
        <v>56</v>
      </c>
      <c r="E262" s="39" t="s">
        <v>557</v>
      </c>
    </row>
    <row r="263" spans="1:16" ht="12.75">
      <c r="A263" t="s">
        <v>49</v>
      </c>
      <c s="34" t="s">
        <v>293</v>
      </c>
      <c s="34" t="s">
        <v>576</v>
      </c>
      <c s="35" t="s">
        <v>5</v>
      </c>
      <c s="6" t="s">
        <v>577</v>
      </c>
      <c s="36" t="s">
        <v>81</v>
      </c>
      <c s="37">
        <v>15</v>
      </c>
      <c s="36">
        <v>0</v>
      </c>
      <c s="36">
        <f>ROUND(G263*H263,6)</f>
      </c>
      <c r="L263" s="38">
        <v>0</v>
      </c>
      <c s="32">
        <f>ROUND(ROUND(L263,2)*ROUND(G263,3),2)</f>
      </c>
      <c s="36" t="s">
        <v>53</v>
      </c>
      <c>
        <f>(M263*21)/100</f>
      </c>
      <c t="s">
        <v>27</v>
      </c>
    </row>
    <row r="264" spans="1:5" ht="12.75">
      <c r="A264" s="35" t="s">
        <v>54</v>
      </c>
      <c r="E264" s="39" t="s">
        <v>5</v>
      </c>
    </row>
    <row r="265" spans="1:5" ht="38.25">
      <c r="A265" s="35" t="s">
        <v>55</v>
      </c>
      <c r="E265" s="40" t="s">
        <v>440</v>
      </c>
    </row>
    <row r="266" spans="1:5" ht="127.5">
      <c r="A266" t="s">
        <v>56</v>
      </c>
      <c r="E266" s="39" t="s">
        <v>459</v>
      </c>
    </row>
    <row r="267" spans="1:16" ht="12.75">
      <c r="A267" t="s">
        <v>49</v>
      </c>
      <c s="34" t="s">
        <v>297</v>
      </c>
      <c s="34" t="s">
        <v>578</v>
      </c>
      <c s="35" t="s">
        <v>5</v>
      </c>
      <c s="6" t="s">
        <v>579</v>
      </c>
      <c s="36" t="s">
        <v>81</v>
      </c>
      <c s="37">
        <v>12</v>
      </c>
      <c s="36">
        <v>0</v>
      </c>
      <c s="36">
        <f>ROUND(G267*H267,6)</f>
      </c>
      <c r="L267" s="38">
        <v>0</v>
      </c>
      <c s="32">
        <f>ROUND(ROUND(L267,2)*ROUND(G267,3),2)</f>
      </c>
      <c s="36" t="s">
        <v>53</v>
      </c>
      <c>
        <f>(M267*21)/100</f>
      </c>
      <c t="s">
        <v>27</v>
      </c>
    </row>
    <row r="268" spans="1:5" ht="12.75">
      <c r="A268" s="35" t="s">
        <v>54</v>
      </c>
      <c r="E268" s="39" t="s">
        <v>5</v>
      </c>
    </row>
    <row r="269" spans="1:5" ht="38.25">
      <c r="A269" s="35" t="s">
        <v>55</v>
      </c>
      <c r="E269" s="40" t="s">
        <v>531</v>
      </c>
    </row>
    <row r="270" spans="1:5" ht="178.5">
      <c r="A270" t="s">
        <v>56</v>
      </c>
      <c r="E270" s="39" t="s">
        <v>508</v>
      </c>
    </row>
    <row r="271" spans="1:16" ht="12.75">
      <c r="A271" t="s">
        <v>49</v>
      </c>
      <c s="34" t="s">
        <v>301</v>
      </c>
      <c s="34" t="s">
        <v>580</v>
      </c>
      <c s="35" t="s">
        <v>5</v>
      </c>
      <c s="6" t="s">
        <v>581</v>
      </c>
      <c s="36" t="s">
        <v>81</v>
      </c>
      <c s="37">
        <v>12</v>
      </c>
      <c s="36">
        <v>0</v>
      </c>
      <c s="36">
        <f>ROUND(G271*H271,6)</f>
      </c>
      <c r="L271" s="38">
        <v>0</v>
      </c>
      <c s="32">
        <f>ROUND(ROUND(L271,2)*ROUND(G271,3),2)</f>
      </c>
      <c s="36" t="s">
        <v>53</v>
      </c>
      <c>
        <f>(M271*21)/100</f>
      </c>
      <c t="s">
        <v>27</v>
      </c>
    </row>
    <row r="272" spans="1:5" ht="12.75">
      <c r="A272" s="35" t="s">
        <v>54</v>
      </c>
      <c r="E272" s="39" t="s">
        <v>5</v>
      </c>
    </row>
    <row r="273" spans="1:5" ht="38.25">
      <c r="A273" s="35" t="s">
        <v>55</v>
      </c>
      <c r="E273" s="40" t="s">
        <v>531</v>
      </c>
    </row>
    <row r="274" spans="1:5" ht="127.5">
      <c r="A274" t="s">
        <v>56</v>
      </c>
      <c r="E274" s="39" t="s">
        <v>459</v>
      </c>
    </row>
    <row r="275" spans="1:16" ht="12.75">
      <c r="A275" t="s">
        <v>49</v>
      </c>
      <c s="34" t="s">
        <v>305</v>
      </c>
      <c s="34" t="s">
        <v>582</v>
      </c>
      <c s="35" t="s">
        <v>5</v>
      </c>
      <c s="6" t="s">
        <v>583</v>
      </c>
      <c s="36" t="s">
        <v>81</v>
      </c>
      <c s="37">
        <v>3</v>
      </c>
      <c s="36">
        <v>0</v>
      </c>
      <c s="36">
        <f>ROUND(G275*H275,6)</f>
      </c>
      <c r="L275" s="38">
        <v>0</v>
      </c>
      <c s="32">
        <f>ROUND(ROUND(L275,2)*ROUND(G275,3),2)</f>
      </c>
      <c s="36" t="s">
        <v>53</v>
      </c>
      <c>
        <f>(M275*21)/100</f>
      </c>
      <c t="s">
        <v>27</v>
      </c>
    </row>
    <row r="276" spans="1:5" ht="12.75">
      <c r="A276" s="35" t="s">
        <v>54</v>
      </c>
      <c r="E276" s="39" t="s">
        <v>5</v>
      </c>
    </row>
    <row r="277" spans="1:5" ht="38.25">
      <c r="A277" s="35" t="s">
        <v>55</v>
      </c>
      <c r="E277" s="40" t="s">
        <v>507</v>
      </c>
    </row>
    <row r="278" spans="1:5" ht="178.5">
      <c r="A278" t="s">
        <v>56</v>
      </c>
      <c r="E278" s="39" t="s">
        <v>508</v>
      </c>
    </row>
    <row r="279" spans="1:16" ht="12.75">
      <c r="A279" t="s">
        <v>49</v>
      </c>
      <c s="34" t="s">
        <v>309</v>
      </c>
      <c s="34" t="s">
        <v>584</v>
      </c>
      <c s="35" t="s">
        <v>5</v>
      </c>
      <c s="6" t="s">
        <v>585</v>
      </c>
      <c s="36" t="s">
        <v>81</v>
      </c>
      <c s="37">
        <v>3</v>
      </c>
      <c s="36">
        <v>0</v>
      </c>
      <c s="36">
        <f>ROUND(G279*H279,6)</f>
      </c>
      <c r="L279" s="38">
        <v>0</v>
      </c>
      <c s="32">
        <f>ROUND(ROUND(L279,2)*ROUND(G279,3),2)</f>
      </c>
      <c s="36" t="s">
        <v>53</v>
      </c>
      <c>
        <f>(M279*21)/100</f>
      </c>
      <c t="s">
        <v>27</v>
      </c>
    </row>
    <row r="280" spans="1:5" ht="12.75">
      <c r="A280" s="35" t="s">
        <v>54</v>
      </c>
      <c r="E280" s="39" t="s">
        <v>5</v>
      </c>
    </row>
    <row r="281" spans="1:5" ht="38.25">
      <c r="A281" s="35" t="s">
        <v>55</v>
      </c>
      <c r="E281" s="40" t="s">
        <v>507</v>
      </c>
    </row>
    <row r="282" spans="1:5" ht="127.5">
      <c r="A282" t="s">
        <v>56</v>
      </c>
      <c r="E282" s="39" t="s">
        <v>459</v>
      </c>
    </row>
    <row r="283" spans="1:16" ht="12.75">
      <c r="A283" t="s">
        <v>49</v>
      </c>
      <c s="34" t="s">
        <v>314</v>
      </c>
      <c s="34" t="s">
        <v>586</v>
      </c>
      <c s="35" t="s">
        <v>5</v>
      </c>
      <c s="6" t="s">
        <v>587</v>
      </c>
      <c s="36" t="s">
        <v>81</v>
      </c>
      <c s="37">
        <v>3</v>
      </c>
      <c s="36">
        <v>0</v>
      </c>
      <c s="36">
        <f>ROUND(G283*H283,6)</f>
      </c>
      <c r="L283" s="38">
        <v>0</v>
      </c>
      <c s="32">
        <f>ROUND(ROUND(L283,2)*ROUND(G283,3),2)</f>
      </c>
      <c s="36" t="s">
        <v>53</v>
      </c>
      <c>
        <f>(M283*21)/100</f>
      </c>
      <c t="s">
        <v>27</v>
      </c>
    </row>
    <row r="284" spans="1:5" ht="12.75">
      <c r="A284" s="35" t="s">
        <v>54</v>
      </c>
      <c r="E284" s="39" t="s">
        <v>5</v>
      </c>
    </row>
    <row r="285" spans="1:5" ht="38.25">
      <c r="A285" s="35" t="s">
        <v>55</v>
      </c>
      <c r="E285" s="40" t="s">
        <v>507</v>
      </c>
    </row>
    <row r="286" spans="1:5" ht="178.5">
      <c r="A286" t="s">
        <v>56</v>
      </c>
      <c r="E286" s="39" t="s">
        <v>508</v>
      </c>
    </row>
    <row r="287" spans="1:16" ht="12.75">
      <c r="A287" t="s">
        <v>49</v>
      </c>
      <c s="34" t="s">
        <v>318</v>
      </c>
      <c s="34" t="s">
        <v>588</v>
      </c>
      <c s="35" t="s">
        <v>5</v>
      </c>
      <c s="6" t="s">
        <v>589</v>
      </c>
      <c s="36" t="s">
        <v>81</v>
      </c>
      <c s="37">
        <v>3</v>
      </c>
      <c s="36">
        <v>0</v>
      </c>
      <c s="36">
        <f>ROUND(G287*H287,6)</f>
      </c>
      <c r="L287" s="38">
        <v>0</v>
      </c>
      <c s="32">
        <f>ROUND(ROUND(L287,2)*ROUND(G287,3),2)</f>
      </c>
      <c s="36" t="s">
        <v>53</v>
      </c>
      <c>
        <f>(M287*21)/100</f>
      </c>
      <c t="s">
        <v>27</v>
      </c>
    </row>
    <row r="288" spans="1:5" ht="12.75">
      <c r="A288" s="35" t="s">
        <v>54</v>
      </c>
      <c r="E288" s="39" t="s">
        <v>5</v>
      </c>
    </row>
    <row r="289" spans="1:5" ht="38.25">
      <c r="A289" s="35" t="s">
        <v>55</v>
      </c>
      <c r="E289" s="40" t="s">
        <v>507</v>
      </c>
    </row>
    <row r="290" spans="1:5" ht="127.5">
      <c r="A290" t="s">
        <v>56</v>
      </c>
      <c r="E290" s="39" t="s">
        <v>459</v>
      </c>
    </row>
    <row r="291" spans="1:16" ht="12.75">
      <c r="A291" t="s">
        <v>49</v>
      </c>
      <c s="34" t="s">
        <v>322</v>
      </c>
      <c s="34" t="s">
        <v>590</v>
      </c>
      <c s="35" t="s">
        <v>5</v>
      </c>
      <c s="6" t="s">
        <v>591</v>
      </c>
      <c s="36" t="s">
        <v>81</v>
      </c>
      <c s="37">
        <v>3</v>
      </c>
      <c s="36">
        <v>0</v>
      </c>
      <c s="36">
        <f>ROUND(G291*H291,6)</f>
      </c>
      <c r="L291" s="38">
        <v>0</v>
      </c>
      <c s="32">
        <f>ROUND(ROUND(L291,2)*ROUND(G291,3),2)</f>
      </c>
      <c s="36" t="s">
        <v>53</v>
      </c>
      <c>
        <f>(M291*21)/100</f>
      </c>
      <c t="s">
        <v>27</v>
      </c>
    </row>
    <row r="292" spans="1:5" ht="12.75">
      <c r="A292" s="35" t="s">
        <v>54</v>
      </c>
      <c r="E292" s="39" t="s">
        <v>5</v>
      </c>
    </row>
    <row r="293" spans="1:5" ht="38.25">
      <c r="A293" s="35" t="s">
        <v>55</v>
      </c>
      <c r="E293" s="40" t="s">
        <v>507</v>
      </c>
    </row>
    <row r="294" spans="1:5" ht="178.5">
      <c r="A294" t="s">
        <v>56</v>
      </c>
      <c r="E294" s="39" t="s">
        <v>508</v>
      </c>
    </row>
    <row r="295" spans="1:16" ht="12.75">
      <c r="A295" t="s">
        <v>49</v>
      </c>
      <c s="34" t="s">
        <v>326</v>
      </c>
      <c s="34" t="s">
        <v>592</v>
      </c>
      <c s="35" t="s">
        <v>5</v>
      </c>
      <c s="6" t="s">
        <v>593</v>
      </c>
      <c s="36" t="s">
        <v>81</v>
      </c>
      <c s="37">
        <v>3</v>
      </c>
      <c s="36">
        <v>0</v>
      </c>
      <c s="36">
        <f>ROUND(G295*H295,6)</f>
      </c>
      <c r="L295" s="38">
        <v>0</v>
      </c>
      <c s="32">
        <f>ROUND(ROUND(L295,2)*ROUND(G295,3),2)</f>
      </c>
      <c s="36" t="s">
        <v>53</v>
      </c>
      <c>
        <f>(M295*21)/100</f>
      </c>
      <c t="s">
        <v>27</v>
      </c>
    </row>
    <row r="296" spans="1:5" ht="12.75">
      <c r="A296" s="35" t="s">
        <v>54</v>
      </c>
      <c r="E296" s="39" t="s">
        <v>5</v>
      </c>
    </row>
    <row r="297" spans="1:5" ht="38.25">
      <c r="A297" s="35" t="s">
        <v>55</v>
      </c>
      <c r="E297" s="40" t="s">
        <v>507</v>
      </c>
    </row>
    <row r="298" spans="1:5" ht="127.5">
      <c r="A298" t="s">
        <v>56</v>
      </c>
      <c r="E298" s="39" t="s">
        <v>459</v>
      </c>
    </row>
    <row r="299" spans="1:16" ht="12.75">
      <c r="A299" t="s">
        <v>49</v>
      </c>
      <c s="34" t="s">
        <v>330</v>
      </c>
      <c s="34" t="s">
        <v>594</v>
      </c>
      <c s="35" t="s">
        <v>5</v>
      </c>
      <c s="6" t="s">
        <v>595</v>
      </c>
      <c s="36" t="s">
        <v>81</v>
      </c>
      <c s="37">
        <v>60</v>
      </c>
      <c s="36">
        <v>0</v>
      </c>
      <c s="36">
        <f>ROUND(G299*H299,6)</f>
      </c>
      <c r="L299" s="38">
        <v>0</v>
      </c>
      <c s="32">
        <f>ROUND(ROUND(L299,2)*ROUND(G299,3),2)</f>
      </c>
      <c s="36" t="s">
        <v>53</v>
      </c>
      <c>
        <f>(M299*21)/100</f>
      </c>
      <c t="s">
        <v>27</v>
      </c>
    </row>
    <row r="300" spans="1:5" ht="12.75">
      <c r="A300" s="35" t="s">
        <v>54</v>
      </c>
      <c r="E300" s="39" t="s">
        <v>5</v>
      </c>
    </row>
    <row r="301" spans="1:5" ht="38.25">
      <c r="A301" s="35" t="s">
        <v>55</v>
      </c>
      <c r="E301" s="40" t="s">
        <v>596</v>
      </c>
    </row>
    <row r="302" spans="1:5" ht="178.5">
      <c r="A302" t="s">
        <v>56</v>
      </c>
      <c r="E302" s="39" t="s">
        <v>508</v>
      </c>
    </row>
    <row r="303" spans="1:16" ht="12.75">
      <c r="A303" t="s">
        <v>49</v>
      </c>
      <c s="34" t="s">
        <v>334</v>
      </c>
      <c s="34" t="s">
        <v>597</v>
      </c>
      <c s="35" t="s">
        <v>5</v>
      </c>
      <c s="6" t="s">
        <v>598</v>
      </c>
      <c s="36" t="s">
        <v>81</v>
      </c>
      <c s="37">
        <v>60</v>
      </c>
      <c s="36">
        <v>0</v>
      </c>
      <c s="36">
        <f>ROUND(G303*H303,6)</f>
      </c>
      <c r="L303" s="38">
        <v>0</v>
      </c>
      <c s="32">
        <f>ROUND(ROUND(L303,2)*ROUND(G303,3),2)</f>
      </c>
      <c s="36" t="s">
        <v>53</v>
      </c>
      <c>
        <f>(M303*21)/100</f>
      </c>
      <c t="s">
        <v>27</v>
      </c>
    </row>
    <row r="304" spans="1:5" ht="12.75">
      <c r="A304" s="35" t="s">
        <v>54</v>
      </c>
      <c r="E304" s="39" t="s">
        <v>5</v>
      </c>
    </row>
    <row r="305" spans="1:5" ht="38.25">
      <c r="A305" s="35" t="s">
        <v>55</v>
      </c>
      <c r="E305" s="40" t="s">
        <v>596</v>
      </c>
    </row>
    <row r="306" spans="1:5" ht="127.5">
      <c r="A306" t="s">
        <v>56</v>
      </c>
      <c r="E306" s="39" t="s">
        <v>459</v>
      </c>
    </row>
    <row r="307" spans="1:16" ht="12.75">
      <c r="A307" t="s">
        <v>49</v>
      </c>
      <c s="34" t="s">
        <v>338</v>
      </c>
      <c s="34" t="s">
        <v>599</v>
      </c>
      <c s="35" t="s">
        <v>5</v>
      </c>
      <c s="6" t="s">
        <v>600</v>
      </c>
      <c s="36" t="s">
        <v>81</v>
      </c>
      <c s="37">
        <v>4</v>
      </c>
      <c s="36">
        <v>0</v>
      </c>
      <c s="36">
        <f>ROUND(G307*H307,6)</f>
      </c>
      <c r="L307" s="38">
        <v>0</v>
      </c>
      <c s="32">
        <f>ROUND(ROUND(L307,2)*ROUND(G307,3),2)</f>
      </c>
      <c s="36" t="s">
        <v>53</v>
      </c>
      <c>
        <f>(M307*21)/100</f>
      </c>
      <c t="s">
        <v>27</v>
      </c>
    </row>
    <row r="308" spans="1:5" ht="12.75">
      <c r="A308" s="35" t="s">
        <v>54</v>
      </c>
      <c r="E308" s="39" t="s">
        <v>5</v>
      </c>
    </row>
    <row r="309" spans="1:5" ht="38.25">
      <c r="A309" s="35" t="s">
        <v>55</v>
      </c>
      <c r="E309" s="40" t="s">
        <v>601</v>
      </c>
    </row>
    <row r="310" spans="1:5" ht="140.25">
      <c r="A310" t="s">
        <v>56</v>
      </c>
      <c r="E310" s="39" t="s">
        <v>602</v>
      </c>
    </row>
    <row r="311" spans="1:16" ht="12.75">
      <c r="A311" t="s">
        <v>49</v>
      </c>
      <c s="34" t="s">
        <v>342</v>
      </c>
      <c s="34" t="s">
        <v>603</v>
      </c>
      <c s="35" t="s">
        <v>5</v>
      </c>
      <c s="6" t="s">
        <v>604</v>
      </c>
      <c s="36" t="s">
        <v>81</v>
      </c>
      <c s="37">
        <v>4</v>
      </c>
      <c s="36">
        <v>0</v>
      </c>
      <c s="36">
        <f>ROUND(G311*H311,6)</f>
      </c>
      <c r="L311" s="38">
        <v>0</v>
      </c>
      <c s="32">
        <f>ROUND(ROUND(L311,2)*ROUND(G311,3),2)</f>
      </c>
      <c s="36" t="s">
        <v>53</v>
      </c>
      <c>
        <f>(M311*21)/100</f>
      </c>
      <c t="s">
        <v>27</v>
      </c>
    </row>
    <row r="312" spans="1:5" ht="12.75">
      <c r="A312" s="35" t="s">
        <v>54</v>
      </c>
      <c r="E312" s="39" t="s">
        <v>5</v>
      </c>
    </row>
    <row r="313" spans="1:5" ht="38.25">
      <c r="A313" s="35" t="s">
        <v>55</v>
      </c>
      <c r="E313" s="40" t="s">
        <v>601</v>
      </c>
    </row>
    <row r="314" spans="1:5" ht="140.25">
      <c r="A314" t="s">
        <v>56</v>
      </c>
      <c r="E314" s="39" t="s">
        <v>602</v>
      </c>
    </row>
    <row r="315" spans="1:16" ht="12.75">
      <c r="A315" t="s">
        <v>49</v>
      </c>
      <c s="34" t="s">
        <v>350</v>
      </c>
      <c s="34" t="s">
        <v>605</v>
      </c>
      <c s="35" t="s">
        <v>5</v>
      </c>
      <c s="6" t="s">
        <v>606</v>
      </c>
      <c s="36" t="s">
        <v>81</v>
      </c>
      <c s="37">
        <v>2</v>
      </c>
      <c s="36">
        <v>0</v>
      </c>
      <c s="36">
        <f>ROUND(G315*H315,6)</f>
      </c>
      <c r="L315" s="38">
        <v>0</v>
      </c>
      <c s="32">
        <f>ROUND(ROUND(L315,2)*ROUND(G315,3),2)</f>
      </c>
      <c s="36" t="s">
        <v>53</v>
      </c>
      <c>
        <f>(M315*21)/100</f>
      </c>
      <c t="s">
        <v>27</v>
      </c>
    </row>
    <row r="316" spans="1:5" ht="12.75">
      <c r="A316" s="35" t="s">
        <v>54</v>
      </c>
      <c r="E316" s="39" t="s">
        <v>5</v>
      </c>
    </row>
    <row r="317" spans="1:5" ht="38.25">
      <c r="A317" s="35" t="s">
        <v>55</v>
      </c>
      <c r="E317" s="40" t="s">
        <v>549</v>
      </c>
    </row>
    <row r="318" spans="1:5" ht="140.25">
      <c r="A318" t="s">
        <v>56</v>
      </c>
      <c r="E318" s="39" t="s">
        <v>602</v>
      </c>
    </row>
    <row r="319" spans="1:16" ht="12.75">
      <c r="A319" t="s">
        <v>49</v>
      </c>
      <c s="34" t="s">
        <v>354</v>
      </c>
      <c s="34" t="s">
        <v>607</v>
      </c>
      <c s="35" t="s">
        <v>5</v>
      </c>
      <c s="6" t="s">
        <v>608</v>
      </c>
      <c s="36" t="s">
        <v>81</v>
      </c>
      <c s="37">
        <v>4</v>
      </c>
      <c s="36">
        <v>0</v>
      </c>
      <c s="36">
        <f>ROUND(G319*H319,6)</f>
      </c>
      <c r="L319" s="38">
        <v>0</v>
      </c>
      <c s="32">
        <f>ROUND(ROUND(L319,2)*ROUND(G319,3),2)</f>
      </c>
      <c s="36" t="s">
        <v>53</v>
      </c>
      <c>
        <f>(M319*21)/100</f>
      </c>
      <c t="s">
        <v>27</v>
      </c>
    </row>
    <row r="320" spans="1:5" ht="12.75">
      <c r="A320" s="35" t="s">
        <v>54</v>
      </c>
      <c r="E320" s="39" t="s">
        <v>5</v>
      </c>
    </row>
    <row r="321" spans="1:5" ht="38.25">
      <c r="A321" s="35" t="s">
        <v>55</v>
      </c>
      <c r="E321" s="40" t="s">
        <v>601</v>
      </c>
    </row>
    <row r="322" spans="1:5" ht="140.25">
      <c r="A322" t="s">
        <v>56</v>
      </c>
      <c r="E322" s="39" t="s">
        <v>602</v>
      </c>
    </row>
    <row r="323" spans="1:16" ht="12.75">
      <c r="A323" t="s">
        <v>49</v>
      </c>
      <c s="34" t="s">
        <v>358</v>
      </c>
      <c s="34" t="s">
        <v>609</v>
      </c>
      <c s="35" t="s">
        <v>5</v>
      </c>
      <c s="6" t="s">
        <v>610</v>
      </c>
      <c s="36" t="s">
        <v>81</v>
      </c>
      <c s="37">
        <v>15</v>
      </c>
      <c s="36">
        <v>0</v>
      </c>
      <c s="36">
        <f>ROUND(G323*H323,6)</f>
      </c>
      <c r="L323" s="38">
        <v>0</v>
      </c>
      <c s="32">
        <f>ROUND(ROUND(L323,2)*ROUND(G323,3),2)</f>
      </c>
      <c s="36" t="s">
        <v>53</v>
      </c>
      <c>
        <f>(M323*21)/100</f>
      </c>
      <c t="s">
        <v>27</v>
      </c>
    </row>
    <row r="324" spans="1:5" ht="12.75">
      <c r="A324" s="35" t="s">
        <v>54</v>
      </c>
      <c r="E324" s="39" t="s">
        <v>5</v>
      </c>
    </row>
    <row r="325" spans="1:5" ht="38.25">
      <c r="A325" s="35" t="s">
        <v>55</v>
      </c>
      <c r="E325" s="40" t="s">
        <v>440</v>
      </c>
    </row>
    <row r="326" spans="1:5" ht="153">
      <c r="A326" t="s">
        <v>56</v>
      </c>
      <c r="E326" s="39" t="s">
        <v>611</v>
      </c>
    </row>
    <row r="327" spans="1:16" ht="12.75">
      <c r="A327" t="s">
        <v>49</v>
      </c>
      <c s="34" t="s">
        <v>612</v>
      </c>
      <c s="34" t="s">
        <v>613</v>
      </c>
      <c s="35" t="s">
        <v>5</v>
      </c>
      <c s="6" t="s">
        <v>614</v>
      </c>
      <c s="36" t="s">
        <v>81</v>
      </c>
      <c s="37">
        <v>15</v>
      </c>
      <c s="36">
        <v>0</v>
      </c>
      <c s="36">
        <f>ROUND(G327*H327,6)</f>
      </c>
      <c r="L327" s="38">
        <v>0</v>
      </c>
      <c s="32">
        <f>ROUND(ROUND(L327,2)*ROUND(G327,3),2)</f>
      </c>
      <c s="36" t="s">
        <v>53</v>
      </c>
      <c>
        <f>(M327*21)/100</f>
      </c>
      <c t="s">
        <v>27</v>
      </c>
    </row>
    <row r="328" spans="1:5" ht="12.75">
      <c r="A328" s="35" t="s">
        <v>54</v>
      </c>
      <c r="E328" s="39" t="s">
        <v>5</v>
      </c>
    </row>
    <row r="329" spans="1:5" ht="38.25">
      <c r="A329" s="35" t="s">
        <v>55</v>
      </c>
      <c r="E329" s="40" t="s">
        <v>440</v>
      </c>
    </row>
    <row r="330" spans="1:5" ht="127.5">
      <c r="A330" t="s">
        <v>56</v>
      </c>
      <c r="E330" s="39" t="s">
        <v>459</v>
      </c>
    </row>
    <row r="331" spans="1:16" ht="12.75">
      <c r="A331" t="s">
        <v>49</v>
      </c>
      <c s="34" t="s">
        <v>615</v>
      </c>
      <c s="34" t="s">
        <v>616</v>
      </c>
      <c s="35" t="s">
        <v>5</v>
      </c>
      <c s="6" t="s">
        <v>617</v>
      </c>
      <c s="36" t="s">
        <v>81</v>
      </c>
      <c s="37">
        <v>2</v>
      </c>
      <c s="36">
        <v>0</v>
      </c>
      <c s="36">
        <f>ROUND(G331*H331,6)</f>
      </c>
      <c r="L331" s="38">
        <v>0</v>
      </c>
      <c s="32">
        <f>ROUND(ROUND(L331,2)*ROUND(G331,3),2)</f>
      </c>
      <c s="36" t="s">
        <v>53</v>
      </c>
      <c>
        <f>(M331*21)/100</f>
      </c>
      <c t="s">
        <v>27</v>
      </c>
    </row>
    <row r="332" spans="1:5" ht="12.75">
      <c r="A332" s="35" t="s">
        <v>54</v>
      </c>
      <c r="E332" s="39" t="s">
        <v>5</v>
      </c>
    </row>
    <row r="333" spans="1:5" ht="38.25">
      <c r="A333" s="35" t="s">
        <v>55</v>
      </c>
      <c r="E333" s="40" t="s">
        <v>549</v>
      </c>
    </row>
    <row r="334" spans="1:5" ht="165.75">
      <c r="A334" t="s">
        <v>56</v>
      </c>
      <c r="E334" s="39" t="s">
        <v>456</v>
      </c>
    </row>
    <row r="335" spans="1:16" ht="12.75">
      <c r="A335" t="s">
        <v>49</v>
      </c>
      <c s="34" t="s">
        <v>618</v>
      </c>
      <c s="34" t="s">
        <v>619</v>
      </c>
      <c s="35" t="s">
        <v>5</v>
      </c>
      <c s="6" t="s">
        <v>620</v>
      </c>
      <c s="36" t="s">
        <v>81</v>
      </c>
      <c s="37">
        <v>2</v>
      </c>
      <c s="36">
        <v>0</v>
      </c>
      <c s="36">
        <f>ROUND(G335*H335,6)</f>
      </c>
      <c r="L335" s="38">
        <v>0</v>
      </c>
      <c s="32">
        <f>ROUND(ROUND(L335,2)*ROUND(G335,3),2)</f>
      </c>
      <c s="36" t="s">
        <v>53</v>
      </c>
      <c>
        <f>(M335*21)/100</f>
      </c>
      <c t="s">
        <v>27</v>
      </c>
    </row>
    <row r="336" spans="1:5" ht="12.75">
      <c r="A336" s="35" t="s">
        <v>54</v>
      </c>
      <c r="E336" s="39" t="s">
        <v>5</v>
      </c>
    </row>
    <row r="337" spans="1:5" ht="38.25">
      <c r="A337" s="35" t="s">
        <v>55</v>
      </c>
      <c r="E337" s="40" t="s">
        <v>549</v>
      </c>
    </row>
    <row r="338" spans="1:5" ht="127.5">
      <c r="A338" t="s">
        <v>56</v>
      </c>
      <c r="E338" s="39" t="s">
        <v>459</v>
      </c>
    </row>
    <row r="339" spans="1:16" ht="12.75">
      <c r="A339" t="s">
        <v>49</v>
      </c>
      <c s="34" t="s">
        <v>621</v>
      </c>
      <c s="34" t="s">
        <v>622</v>
      </c>
      <c s="35" t="s">
        <v>5</v>
      </c>
      <c s="6" t="s">
        <v>623</v>
      </c>
      <c s="36" t="s">
        <v>81</v>
      </c>
      <c s="37">
        <v>8</v>
      </c>
      <c s="36">
        <v>0</v>
      </c>
      <c s="36">
        <f>ROUND(G339*H339,6)</f>
      </c>
      <c r="L339" s="38">
        <v>0</v>
      </c>
      <c s="32">
        <f>ROUND(ROUND(L339,2)*ROUND(G339,3),2)</f>
      </c>
      <c s="36" t="s">
        <v>53</v>
      </c>
      <c>
        <f>(M339*21)/100</f>
      </c>
      <c t="s">
        <v>27</v>
      </c>
    </row>
    <row r="340" spans="1:5" ht="12.75">
      <c r="A340" s="35" t="s">
        <v>54</v>
      </c>
      <c r="E340" s="39" t="s">
        <v>5</v>
      </c>
    </row>
    <row r="341" spans="1:5" ht="38.25">
      <c r="A341" s="35" t="s">
        <v>55</v>
      </c>
      <c r="E341" s="40" t="s">
        <v>429</v>
      </c>
    </row>
    <row r="342" spans="1:5" ht="127.5">
      <c r="A342" t="s">
        <v>56</v>
      </c>
      <c r="E342" s="39" t="s">
        <v>624</v>
      </c>
    </row>
    <row r="343" spans="1:16" ht="12.75">
      <c r="A343" t="s">
        <v>49</v>
      </c>
      <c s="34" t="s">
        <v>625</v>
      </c>
      <c s="34" t="s">
        <v>626</v>
      </c>
      <c s="35" t="s">
        <v>5</v>
      </c>
      <c s="6" t="s">
        <v>627</v>
      </c>
      <c s="36" t="s">
        <v>81</v>
      </c>
      <c s="37">
        <v>8</v>
      </c>
      <c s="36">
        <v>0</v>
      </c>
      <c s="36">
        <f>ROUND(G343*H343,6)</f>
      </c>
      <c r="L343" s="38">
        <v>0</v>
      </c>
      <c s="32">
        <f>ROUND(ROUND(L343,2)*ROUND(G343,3),2)</f>
      </c>
      <c s="36" t="s">
        <v>53</v>
      </c>
      <c>
        <f>(M343*21)/100</f>
      </c>
      <c t="s">
        <v>27</v>
      </c>
    </row>
    <row r="344" spans="1:5" ht="12.75">
      <c r="A344" s="35" t="s">
        <v>54</v>
      </c>
      <c r="E344" s="39" t="s">
        <v>5</v>
      </c>
    </row>
    <row r="345" spans="1:5" ht="38.25">
      <c r="A345" s="35" t="s">
        <v>55</v>
      </c>
      <c r="E345" s="40" t="s">
        <v>429</v>
      </c>
    </row>
    <row r="346" spans="1:5" ht="127.5">
      <c r="A346" t="s">
        <v>56</v>
      </c>
      <c r="E346" s="39" t="s">
        <v>628</v>
      </c>
    </row>
    <row r="347" spans="1:16" ht="25.5">
      <c r="A347" t="s">
        <v>49</v>
      </c>
      <c s="34" t="s">
        <v>629</v>
      </c>
      <c s="34" t="s">
        <v>630</v>
      </c>
      <c s="35" t="s">
        <v>5</v>
      </c>
      <c s="6" t="s">
        <v>631</v>
      </c>
      <c s="36" t="s">
        <v>81</v>
      </c>
      <c s="37">
        <v>30</v>
      </c>
      <c s="36">
        <v>0</v>
      </c>
      <c s="36">
        <f>ROUND(G347*H347,6)</f>
      </c>
      <c r="L347" s="38">
        <v>0</v>
      </c>
      <c s="32">
        <f>ROUND(ROUND(L347,2)*ROUND(G347,3),2)</f>
      </c>
      <c s="36" t="s">
        <v>53</v>
      </c>
      <c>
        <f>(M347*21)/100</f>
      </c>
      <c t="s">
        <v>27</v>
      </c>
    </row>
    <row r="348" spans="1:5" ht="12.75">
      <c r="A348" s="35" t="s">
        <v>54</v>
      </c>
      <c r="E348" s="39" t="s">
        <v>5</v>
      </c>
    </row>
    <row r="349" spans="1:5" ht="38.25">
      <c r="A349" s="35" t="s">
        <v>55</v>
      </c>
      <c r="E349" s="40" t="s">
        <v>451</v>
      </c>
    </row>
    <row r="350" spans="1:5" ht="127.5">
      <c r="A350" t="s">
        <v>56</v>
      </c>
      <c r="E350" s="39" t="s">
        <v>632</v>
      </c>
    </row>
    <row r="351" spans="1:16" ht="25.5">
      <c r="A351" t="s">
        <v>49</v>
      </c>
      <c s="34" t="s">
        <v>633</v>
      </c>
      <c s="34" t="s">
        <v>634</v>
      </c>
      <c s="35" t="s">
        <v>5</v>
      </c>
      <c s="6" t="s">
        <v>635</v>
      </c>
      <c s="36" t="s">
        <v>519</v>
      </c>
      <c s="37">
        <v>45</v>
      </c>
      <c s="36">
        <v>0</v>
      </c>
      <c s="36">
        <f>ROUND(G351*H351,6)</f>
      </c>
      <c r="L351" s="38">
        <v>0</v>
      </c>
      <c s="32">
        <f>ROUND(ROUND(L351,2)*ROUND(G351,3),2)</f>
      </c>
      <c s="36" t="s">
        <v>53</v>
      </c>
      <c>
        <f>(M351*21)/100</f>
      </c>
      <c t="s">
        <v>27</v>
      </c>
    </row>
    <row r="352" spans="1:5" ht="12.75">
      <c r="A352" s="35" t="s">
        <v>54</v>
      </c>
      <c r="E352" s="39" t="s">
        <v>5</v>
      </c>
    </row>
    <row r="353" spans="1:5" ht="38.25">
      <c r="A353" s="35" t="s">
        <v>55</v>
      </c>
      <c r="E353" s="40" t="s">
        <v>636</v>
      </c>
    </row>
    <row r="354" spans="1:5" ht="127.5">
      <c r="A354" t="s">
        <v>56</v>
      </c>
      <c r="E354" s="39" t="s">
        <v>521</v>
      </c>
    </row>
    <row r="355" spans="1:16" ht="25.5">
      <c r="A355" t="s">
        <v>49</v>
      </c>
      <c s="34" t="s">
        <v>637</v>
      </c>
      <c s="34" t="s">
        <v>638</v>
      </c>
      <c s="35" t="s">
        <v>5</v>
      </c>
      <c s="6" t="s">
        <v>639</v>
      </c>
      <c s="36" t="s">
        <v>640</v>
      </c>
      <c s="37">
        <v>30</v>
      </c>
      <c s="36">
        <v>0</v>
      </c>
      <c s="36">
        <f>ROUND(G355*H355,6)</f>
      </c>
      <c r="L355" s="38">
        <v>0</v>
      </c>
      <c s="32">
        <f>ROUND(ROUND(L355,2)*ROUND(G355,3),2)</f>
      </c>
      <c s="36" t="s">
        <v>53</v>
      </c>
      <c>
        <f>(M355*21)/100</f>
      </c>
      <c t="s">
        <v>27</v>
      </c>
    </row>
    <row r="356" spans="1:5" ht="12.75">
      <c r="A356" s="35" t="s">
        <v>54</v>
      </c>
      <c r="E356" s="39" t="s">
        <v>5</v>
      </c>
    </row>
    <row r="357" spans="1:5" ht="38.25">
      <c r="A357" s="35" t="s">
        <v>55</v>
      </c>
      <c r="E357" s="40" t="s">
        <v>451</v>
      </c>
    </row>
    <row r="358" spans="1:5" ht="127.5">
      <c r="A358" t="s">
        <v>56</v>
      </c>
      <c r="E358" s="39" t="s">
        <v>641</v>
      </c>
    </row>
    <row r="359" spans="1:16" ht="12.75">
      <c r="A359" t="s">
        <v>49</v>
      </c>
      <c s="34" t="s">
        <v>642</v>
      </c>
      <c s="34" t="s">
        <v>643</v>
      </c>
      <c s="35" t="s">
        <v>5</v>
      </c>
      <c s="6" t="s">
        <v>644</v>
      </c>
      <c s="36" t="s">
        <v>645</v>
      </c>
      <c s="37">
        <v>132</v>
      </c>
      <c s="36">
        <v>0</v>
      </c>
      <c s="36">
        <f>ROUND(G359*H359,6)</f>
      </c>
      <c r="L359" s="38">
        <v>0</v>
      </c>
      <c s="32">
        <f>ROUND(ROUND(L359,2)*ROUND(G359,3),2)</f>
      </c>
      <c s="36" t="s">
        <v>53</v>
      </c>
      <c>
        <f>(M359*21)/100</f>
      </c>
      <c t="s">
        <v>27</v>
      </c>
    </row>
    <row r="360" spans="1:5" ht="12.75">
      <c r="A360" s="35" t="s">
        <v>54</v>
      </c>
      <c r="E360" s="39" t="s">
        <v>5</v>
      </c>
    </row>
    <row r="361" spans="1:5" ht="38.25">
      <c r="A361" s="35" t="s">
        <v>55</v>
      </c>
      <c r="E361" s="40" t="s">
        <v>646</v>
      </c>
    </row>
    <row r="362" spans="1:5" ht="153">
      <c r="A362" t="s">
        <v>56</v>
      </c>
      <c r="E362" s="39" t="s">
        <v>647</v>
      </c>
    </row>
    <row r="363" spans="1:16" ht="12.75">
      <c r="A363" t="s">
        <v>49</v>
      </c>
      <c s="34" t="s">
        <v>648</v>
      </c>
      <c s="34" t="s">
        <v>649</v>
      </c>
      <c s="35" t="s">
        <v>5</v>
      </c>
      <c s="6" t="s">
        <v>650</v>
      </c>
      <c s="36" t="s">
        <v>156</v>
      </c>
      <c s="37">
        <v>0.2</v>
      </c>
      <c s="36">
        <v>0</v>
      </c>
      <c s="36">
        <f>ROUND(G363*H363,6)</f>
      </c>
      <c r="L363" s="38">
        <v>0</v>
      </c>
      <c s="32">
        <f>ROUND(ROUND(L363,2)*ROUND(G363,3),2)</f>
      </c>
      <c s="36" t="s">
        <v>53</v>
      </c>
      <c>
        <f>(M363*21)/100</f>
      </c>
      <c t="s">
        <v>27</v>
      </c>
    </row>
    <row r="364" spans="1:5" ht="12.75">
      <c r="A364" s="35" t="s">
        <v>54</v>
      </c>
      <c r="E364" s="39" t="s">
        <v>5</v>
      </c>
    </row>
    <row r="365" spans="1:5" ht="38.25">
      <c r="A365" s="35" t="s">
        <v>55</v>
      </c>
      <c r="E365" s="40" t="s">
        <v>651</v>
      </c>
    </row>
    <row r="366" spans="1:5" ht="140.25">
      <c r="A366" t="s">
        <v>56</v>
      </c>
      <c r="E366" s="39" t="s">
        <v>652</v>
      </c>
    </row>
    <row r="367" spans="1:16" ht="12.75">
      <c r="A367" t="s">
        <v>49</v>
      </c>
      <c s="34" t="s">
        <v>653</v>
      </c>
      <c s="34" t="s">
        <v>654</v>
      </c>
      <c s="35" t="s">
        <v>5</v>
      </c>
      <c s="6" t="s">
        <v>655</v>
      </c>
      <c s="36" t="s">
        <v>67</v>
      </c>
      <c s="37">
        <v>100</v>
      </c>
      <c s="36">
        <v>0</v>
      </c>
      <c s="36">
        <f>ROUND(G367*H367,6)</f>
      </c>
      <c r="L367" s="38">
        <v>0</v>
      </c>
      <c s="32">
        <f>ROUND(ROUND(L367,2)*ROUND(G367,3),2)</f>
      </c>
      <c s="36" t="s">
        <v>53</v>
      </c>
      <c>
        <f>(M367*21)/100</f>
      </c>
      <c t="s">
        <v>27</v>
      </c>
    </row>
    <row r="368" spans="1:5" ht="12.75">
      <c r="A368" s="35" t="s">
        <v>54</v>
      </c>
      <c r="E368" s="39" t="s">
        <v>5</v>
      </c>
    </row>
    <row r="369" spans="1:5" ht="38.25">
      <c r="A369" s="35" t="s">
        <v>55</v>
      </c>
      <c r="E369" s="40" t="s">
        <v>656</v>
      </c>
    </row>
    <row r="370" spans="1:5" ht="102">
      <c r="A370" t="s">
        <v>56</v>
      </c>
      <c r="E370" s="39" t="s">
        <v>657</v>
      </c>
    </row>
    <row r="371" spans="1:16" ht="12.75">
      <c r="A371" t="s">
        <v>49</v>
      </c>
      <c s="34" t="s">
        <v>658</v>
      </c>
      <c s="34" t="s">
        <v>659</v>
      </c>
      <c s="35" t="s">
        <v>5</v>
      </c>
      <c s="6" t="s">
        <v>660</v>
      </c>
      <c s="36" t="s">
        <v>81</v>
      </c>
      <c s="37">
        <v>264</v>
      </c>
      <c s="36">
        <v>0</v>
      </c>
      <c s="36">
        <f>ROUND(G371*H371,6)</f>
      </c>
      <c r="L371" s="38">
        <v>0</v>
      </c>
      <c s="32">
        <f>ROUND(ROUND(L371,2)*ROUND(G371,3),2)</f>
      </c>
      <c s="36" t="s">
        <v>53</v>
      </c>
      <c>
        <f>(M371*21)/100</f>
      </c>
      <c t="s">
        <v>27</v>
      </c>
    </row>
    <row r="372" spans="1:5" ht="12.75">
      <c r="A372" s="35" t="s">
        <v>54</v>
      </c>
      <c r="E372" s="39" t="s">
        <v>5</v>
      </c>
    </row>
    <row r="373" spans="1:5" ht="38.25">
      <c r="A373" s="35" t="s">
        <v>55</v>
      </c>
      <c r="E373" s="40" t="s">
        <v>661</v>
      </c>
    </row>
    <row r="374" spans="1:5" ht="102">
      <c r="A374" t="s">
        <v>56</v>
      </c>
      <c r="E374" s="39" t="s">
        <v>662</v>
      </c>
    </row>
    <row r="375" spans="1:16" ht="12.75">
      <c r="A375" t="s">
        <v>49</v>
      </c>
      <c s="34" t="s">
        <v>663</v>
      </c>
      <c s="34" t="s">
        <v>664</v>
      </c>
      <c s="35" t="s">
        <v>5</v>
      </c>
      <c s="6" t="s">
        <v>665</v>
      </c>
      <c s="36" t="s">
        <v>81</v>
      </c>
      <c s="37">
        <v>264</v>
      </c>
      <c s="36">
        <v>0</v>
      </c>
      <c s="36">
        <f>ROUND(G375*H375,6)</f>
      </c>
      <c r="L375" s="38">
        <v>0</v>
      </c>
      <c s="32">
        <f>ROUND(ROUND(L375,2)*ROUND(G375,3),2)</f>
      </c>
      <c s="36" t="s">
        <v>53</v>
      </c>
      <c>
        <f>(M375*21)/100</f>
      </c>
      <c t="s">
        <v>27</v>
      </c>
    </row>
    <row r="376" spans="1:5" ht="12.75">
      <c r="A376" s="35" t="s">
        <v>54</v>
      </c>
      <c r="E376" s="39" t="s">
        <v>5</v>
      </c>
    </row>
    <row r="377" spans="1:5" ht="38.25">
      <c r="A377" s="35" t="s">
        <v>55</v>
      </c>
      <c r="E377" s="40" t="s">
        <v>661</v>
      </c>
    </row>
    <row r="378" spans="1:5" ht="102">
      <c r="A378" t="s">
        <v>56</v>
      </c>
      <c r="E378" s="39" t="s">
        <v>666</v>
      </c>
    </row>
    <row r="379" spans="1:16" ht="12.75">
      <c r="A379" t="s">
        <v>49</v>
      </c>
      <c s="34" t="s">
        <v>667</v>
      </c>
      <c s="34" t="s">
        <v>668</v>
      </c>
      <c s="35" t="s">
        <v>5</v>
      </c>
      <c s="6" t="s">
        <v>669</v>
      </c>
      <c s="36" t="s">
        <v>81</v>
      </c>
      <c s="37">
        <v>30</v>
      </c>
      <c s="36">
        <v>0</v>
      </c>
      <c s="36">
        <f>ROUND(G379*H379,6)</f>
      </c>
      <c r="L379" s="38">
        <v>0</v>
      </c>
      <c s="32">
        <f>ROUND(ROUND(L379,2)*ROUND(G379,3),2)</f>
      </c>
      <c s="36" t="s">
        <v>53</v>
      </c>
      <c>
        <f>(M379*21)/100</f>
      </c>
      <c t="s">
        <v>27</v>
      </c>
    </row>
    <row r="380" spans="1:5" ht="12.75">
      <c r="A380" s="35" t="s">
        <v>54</v>
      </c>
      <c r="E380" s="39" t="s">
        <v>5</v>
      </c>
    </row>
    <row r="381" spans="1:5" ht="38.25">
      <c r="A381" s="35" t="s">
        <v>55</v>
      </c>
      <c r="E381" s="40" t="s">
        <v>451</v>
      </c>
    </row>
    <row r="382" spans="1:5" ht="102">
      <c r="A382" t="s">
        <v>56</v>
      </c>
      <c r="E382" s="39" t="s">
        <v>662</v>
      </c>
    </row>
    <row r="383" spans="1:16" ht="12.75">
      <c r="A383" t="s">
        <v>49</v>
      </c>
      <c s="34" t="s">
        <v>670</v>
      </c>
      <c s="34" t="s">
        <v>671</v>
      </c>
      <c s="35" t="s">
        <v>5</v>
      </c>
      <c s="6" t="s">
        <v>672</v>
      </c>
      <c s="36" t="s">
        <v>81</v>
      </c>
      <c s="37">
        <v>30</v>
      </c>
      <c s="36">
        <v>0</v>
      </c>
      <c s="36">
        <f>ROUND(G383*H383,6)</f>
      </c>
      <c r="L383" s="38">
        <v>0</v>
      </c>
      <c s="32">
        <f>ROUND(ROUND(L383,2)*ROUND(G383,3),2)</f>
      </c>
      <c s="36" t="s">
        <v>53</v>
      </c>
      <c>
        <f>(M383*21)/100</f>
      </c>
      <c t="s">
        <v>27</v>
      </c>
    </row>
    <row r="384" spans="1:5" ht="12.75">
      <c r="A384" s="35" t="s">
        <v>54</v>
      </c>
      <c r="E384" s="39" t="s">
        <v>5</v>
      </c>
    </row>
    <row r="385" spans="1:5" ht="38.25">
      <c r="A385" s="35" t="s">
        <v>55</v>
      </c>
      <c r="E385" s="40" t="s">
        <v>451</v>
      </c>
    </row>
    <row r="386" spans="1:5" ht="102">
      <c r="A386" t="s">
        <v>56</v>
      </c>
      <c r="E386" s="39" t="s">
        <v>666</v>
      </c>
    </row>
    <row r="387" spans="1:16" ht="12.75">
      <c r="A387" t="s">
        <v>49</v>
      </c>
      <c s="34" t="s">
        <v>673</v>
      </c>
      <c s="34" t="s">
        <v>674</v>
      </c>
      <c s="35" t="s">
        <v>5</v>
      </c>
      <c s="6" t="s">
        <v>675</v>
      </c>
      <c s="36" t="s">
        <v>81</v>
      </c>
      <c s="37">
        <v>2</v>
      </c>
      <c s="36">
        <v>0</v>
      </c>
      <c s="36">
        <f>ROUND(G387*H387,6)</f>
      </c>
      <c r="L387" s="38">
        <v>0</v>
      </c>
      <c s="32">
        <f>ROUND(ROUND(L387,2)*ROUND(G387,3),2)</f>
      </c>
      <c s="36" t="s">
        <v>53</v>
      </c>
      <c>
        <f>(M387*21)/100</f>
      </c>
      <c t="s">
        <v>27</v>
      </c>
    </row>
    <row r="388" spans="1:5" ht="12.75">
      <c r="A388" s="35" t="s">
        <v>54</v>
      </c>
      <c r="E388" s="39" t="s">
        <v>5</v>
      </c>
    </row>
    <row r="389" spans="1:5" ht="38.25">
      <c r="A389" s="35" t="s">
        <v>55</v>
      </c>
      <c r="E389" s="40" t="s">
        <v>549</v>
      </c>
    </row>
    <row r="390" spans="1:5" ht="12.75">
      <c r="A390" t="s">
        <v>56</v>
      </c>
      <c r="E390" s="39" t="s">
        <v>676</v>
      </c>
    </row>
    <row r="391" spans="1:16" ht="12.75">
      <c r="A391" t="s">
        <v>49</v>
      </c>
      <c s="34" t="s">
        <v>677</v>
      </c>
      <c s="34" t="s">
        <v>678</v>
      </c>
      <c s="35" t="s">
        <v>5</v>
      </c>
      <c s="6" t="s">
        <v>679</v>
      </c>
      <c s="36" t="s">
        <v>81</v>
      </c>
      <c s="37">
        <v>2</v>
      </c>
      <c s="36">
        <v>0</v>
      </c>
      <c s="36">
        <f>ROUND(G391*H391,6)</f>
      </c>
      <c r="L391" s="38">
        <v>0</v>
      </c>
      <c s="32">
        <f>ROUND(ROUND(L391,2)*ROUND(G391,3),2)</f>
      </c>
      <c s="36" t="s">
        <v>53</v>
      </c>
      <c>
        <f>(M391*21)/100</f>
      </c>
      <c t="s">
        <v>27</v>
      </c>
    </row>
    <row r="392" spans="1:5" ht="12.75">
      <c r="A392" s="35" t="s">
        <v>54</v>
      </c>
      <c r="E392" s="39" t="s">
        <v>5</v>
      </c>
    </row>
    <row r="393" spans="1:5" ht="38.25">
      <c r="A393" s="35" t="s">
        <v>55</v>
      </c>
      <c r="E393" s="40" t="s">
        <v>549</v>
      </c>
    </row>
    <row r="394" spans="1:5" ht="12.75">
      <c r="A394" t="s">
        <v>56</v>
      </c>
      <c r="E394" s="39" t="s">
        <v>676</v>
      </c>
    </row>
    <row r="395" spans="1:16" ht="12.75">
      <c r="A395" t="s">
        <v>49</v>
      </c>
      <c s="34" t="s">
        <v>680</v>
      </c>
      <c s="34" t="s">
        <v>681</v>
      </c>
      <c s="35" t="s">
        <v>5</v>
      </c>
      <c s="6" t="s">
        <v>682</v>
      </c>
      <c s="36" t="s">
        <v>81</v>
      </c>
      <c s="37">
        <v>16</v>
      </c>
      <c s="36">
        <v>0</v>
      </c>
      <c s="36">
        <f>ROUND(G395*H395,6)</f>
      </c>
      <c r="L395" s="38">
        <v>0</v>
      </c>
      <c s="32">
        <f>ROUND(ROUND(L395,2)*ROUND(G395,3),2)</f>
      </c>
      <c s="36" t="s">
        <v>53</v>
      </c>
      <c>
        <f>(M395*21)/100</f>
      </c>
      <c t="s">
        <v>27</v>
      </c>
    </row>
    <row r="396" spans="1:5" ht="12.75">
      <c r="A396" s="35" t="s">
        <v>54</v>
      </c>
      <c r="E396" s="39" t="s">
        <v>5</v>
      </c>
    </row>
    <row r="397" spans="1:5" ht="38.25">
      <c r="A397" s="35" t="s">
        <v>55</v>
      </c>
      <c r="E397" s="40" t="s">
        <v>683</v>
      </c>
    </row>
    <row r="398" spans="1:5" ht="114.75">
      <c r="A398" t="s">
        <v>56</v>
      </c>
      <c r="E398" s="39" t="s">
        <v>557</v>
      </c>
    </row>
    <row r="399" spans="1:16" ht="12.75">
      <c r="A399" t="s">
        <v>49</v>
      </c>
      <c s="34" t="s">
        <v>684</v>
      </c>
      <c s="34" t="s">
        <v>685</v>
      </c>
      <c s="35" t="s">
        <v>5</v>
      </c>
      <c s="6" t="s">
        <v>686</v>
      </c>
      <c s="36" t="s">
        <v>81</v>
      </c>
      <c s="37">
        <v>16</v>
      </c>
      <c s="36">
        <v>0</v>
      </c>
      <c s="36">
        <f>ROUND(G399*H399,6)</f>
      </c>
      <c r="L399" s="38">
        <v>0</v>
      </c>
      <c s="32">
        <f>ROUND(ROUND(L399,2)*ROUND(G399,3),2)</f>
      </c>
      <c s="36" t="s">
        <v>53</v>
      </c>
      <c>
        <f>(M399*21)/100</f>
      </c>
      <c t="s">
        <v>27</v>
      </c>
    </row>
    <row r="400" spans="1:5" ht="12.75">
      <c r="A400" s="35" t="s">
        <v>54</v>
      </c>
      <c r="E400" s="39" t="s">
        <v>5</v>
      </c>
    </row>
    <row r="401" spans="1:5" ht="38.25">
      <c r="A401" s="35" t="s">
        <v>55</v>
      </c>
      <c r="E401" s="40" t="s">
        <v>683</v>
      </c>
    </row>
    <row r="402" spans="1:5" ht="140.25">
      <c r="A402" t="s">
        <v>56</v>
      </c>
      <c r="E402" s="39" t="s">
        <v>687</v>
      </c>
    </row>
    <row r="403" spans="1:16" ht="12.75">
      <c r="A403" t="s">
        <v>49</v>
      </c>
      <c s="34" t="s">
        <v>688</v>
      </c>
      <c s="34" t="s">
        <v>689</v>
      </c>
      <c s="35" t="s">
        <v>5</v>
      </c>
      <c s="6" t="s">
        <v>690</v>
      </c>
      <c s="36" t="s">
        <v>81</v>
      </c>
      <c s="37">
        <v>6</v>
      </c>
      <c s="36">
        <v>0</v>
      </c>
      <c s="36">
        <f>ROUND(G403*H403,6)</f>
      </c>
      <c r="L403" s="38">
        <v>0</v>
      </c>
      <c s="32">
        <f>ROUND(ROUND(L403,2)*ROUND(G403,3),2)</f>
      </c>
      <c s="36" t="s">
        <v>347</v>
      </c>
      <c>
        <f>(M403*21)/100</f>
      </c>
      <c t="s">
        <v>27</v>
      </c>
    </row>
    <row r="404" spans="1:5" ht="12.75">
      <c r="A404" s="35" t="s">
        <v>54</v>
      </c>
      <c r="E404" s="39" t="s">
        <v>5</v>
      </c>
    </row>
    <row r="405" spans="1:5" ht="38.25">
      <c r="A405" s="35" t="s">
        <v>55</v>
      </c>
      <c r="E405" s="40" t="s">
        <v>691</v>
      </c>
    </row>
    <row r="406" spans="1:5" ht="12.75">
      <c r="A406" t="s">
        <v>56</v>
      </c>
      <c r="E406" s="39" t="s">
        <v>676</v>
      </c>
    </row>
    <row r="407" spans="1:16" ht="12.75">
      <c r="A407" t="s">
        <v>49</v>
      </c>
      <c s="34" t="s">
        <v>692</v>
      </c>
      <c s="34" t="s">
        <v>693</v>
      </c>
      <c s="35" t="s">
        <v>5</v>
      </c>
      <c s="6" t="s">
        <v>694</v>
      </c>
      <c s="36" t="s">
        <v>81</v>
      </c>
      <c s="37">
        <v>6</v>
      </c>
      <c s="36">
        <v>0</v>
      </c>
      <c s="36">
        <f>ROUND(G407*H407,6)</f>
      </c>
      <c r="L407" s="38">
        <v>0</v>
      </c>
      <c s="32">
        <f>ROUND(ROUND(L407,2)*ROUND(G407,3),2)</f>
      </c>
      <c s="36" t="s">
        <v>347</v>
      </c>
      <c>
        <f>(M407*21)/100</f>
      </c>
      <c t="s">
        <v>27</v>
      </c>
    </row>
    <row r="408" spans="1:5" ht="12.75">
      <c r="A408" s="35" t="s">
        <v>54</v>
      </c>
      <c r="E408" s="39" t="s">
        <v>5</v>
      </c>
    </row>
    <row r="409" spans="1:5" ht="38.25">
      <c r="A409" s="35" t="s">
        <v>55</v>
      </c>
      <c r="E409" s="40" t="s">
        <v>691</v>
      </c>
    </row>
    <row r="410" spans="1:5" ht="12.75">
      <c r="A410" t="s">
        <v>56</v>
      </c>
      <c r="E410" s="39" t="s">
        <v>676</v>
      </c>
    </row>
    <row r="411" spans="1:16" ht="12.75">
      <c r="A411" t="s">
        <v>49</v>
      </c>
      <c s="34" t="s">
        <v>695</v>
      </c>
      <c s="34" t="s">
        <v>696</v>
      </c>
      <c s="35" t="s">
        <v>5</v>
      </c>
      <c s="6" t="s">
        <v>697</v>
      </c>
      <c s="36" t="s">
        <v>81</v>
      </c>
      <c s="37">
        <v>1</v>
      </c>
      <c s="36">
        <v>0</v>
      </c>
      <c s="36">
        <f>ROUND(G411*H411,6)</f>
      </c>
      <c r="L411" s="38">
        <v>0</v>
      </c>
      <c s="32">
        <f>ROUND(ROUND(L411,2)*ROUND(G411,3),2)</f>
      </c>
      <c s="36" t="s">
        <v>347</v>
      </c>
      <c>
        <f>(M411*21)/100</f>
      </c>
      <c t="s">
        <v>27</v>
      </c>
    </row>
    <row r="412" spans="1:5" ht="12.75">
      <c r="A412" s="35" t="s">
        <v>54</v>
      </c>
      <c r="E412" s="39" t="s">
        <v>5</v>
      </c>
    </row>
    <row r="413" spans="1:5" ht="38.25">
      <c r="A413" s="35" t="s">
        <v>55</v>
      </c>
      <c r="E413" s="40" t="s">
        <v>470</v>
      </c>
    </row>
    <row r="414" spans="1:5" ht="12.75">
      <c r="A414" t="s">
        <v>56</v>
      </c>
      <c r="E414" s="39" t="s">
        <v>676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3165</v>
      </c>
      <c s="41">
        <f>Rekapitulace!C77</f>
      </c>
      <c s="20" t="s">
        <v>0</v>
      </c>
      <c t="s">
        <v>23</v>
      </c>
      <c t="s">
        <v>27</v>
      </c>
    </row>
    <row r="4" spans="1:16" ht="32" customHeight="1">
      <c r="A4" s="24" t="s">
        <v>20</v>
      </c>
      <c s="25" t="s">
        <v>28</v>
      </c>
      <c s="27" t="s">
        <v>3165</v>
      </c>
      <c r="E4" s="26" t="s">
        <v>2411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COUNTIFS(L8:L94,"=0",A8:A94,"P")+COUNTIFS(L8:L94,"",A8:A94,"P")+SUM(Q8:Q94)</f>
      </c>
    </row>
    <row r="8" spans="1:13" ht="12.75">
      <c r="A8" t="s">
        <v>44</v>
      </c>
      <c r="C8" s="28" t="s">
        <v>3168</v>
      </c>
      <c r="E8" s="30" t="s">
        <v>3167</v>
      </c>
      <c r="J8" s="29">
        <f>0+J9</f>
      </c>
      <c s="29">
        <f>0+K9</f>
      </c>
      <c s="29">
        <f>0+L9</f>
      </c>
      <c s="29">
        <f>0+M9</f>
      </c>
    </row>
    <row r="9" spans="1:13" ht="12.75">
      <c r="A9" t="s">
        <v>46</v>
      </c>
      <c r="C9" s="31" t="s">
        <v>909</v>
      </c>
      <c r="E9" s="33" t="s">
        <v>2246</v>
      </c>
      <c r="J9" s="32">
        <f>0</f>
      </c>
      <c s="32">
        <f>0</f>
      </c>
      <c s="32">
        <f>0+L10+L14+L18+L22+L26+L30+L34+L38+L42+L46+L50+L54+L58+L62+L66+L70+L74+L78+L82+L86+L90+L94</f>
      </c>
      <c s="32">
        <f>0+M10+M14+M18+M22+M26+M30+M34+M38+M42+M46+M50+M54+M58+M62+M66+M70+M74+M78+M82+M86+M90+M94</f>
      </c>
    </row>
    <row r="10" spans="1:16" ht="38.25">
      <c r="A10" t="s">
        <v>49</v>
      </c>
      <c s="34" t="s">
        <v>4</v>
      </c>
      <c s="34" t="s">
        <v>911</v>
      </c>
      <c s="35" t="s">
        <v>912</v>
      </c>
      <c s="6" t="s">
        <v>913</v>
      </c>
      <c s="36" t="s">
        <v>346</v>
      </c>
      <c s="37">
        <v>76008.583</v>
      </c>
      <c s="36">
        <v>0</v>
      </c>
      <c s="36">
        <f>ROUND(G10*H10,6)</f>
      </c>
      <c r="L10" s="38">
        <v>0</v>
      </c>
      <c s="32">
        <f>ROUND(ROUND(L10,2)*ROUND(G10,3),2)</f>
      </c>
      <c s="36" t="s">
        <v>347</v>
      </c>
      <c>
        <f>(M10*21)/100</f>
      </c>
      <c t="s">
        <v>27</v>
      </c>
    </row>
    <row r="11" spans="1:5" ht="12.75">
      <c r="A11" s="35" t="s">
        <v>54</v>
      </c>
      <c r="E11" s="39" t="s">
        <v>5</v>
      </c>
    </row>
    <row r="12" spans="1:5" ht="63.75">
      <c r="A12" s="35" t="s">
        <v>55</v>
      </c>
      <c r="E12" s="40" t="s">
        <v>3169</v>
      </c>
    </row>
    <row r="13" spans="1:5" ht="153">
      <c r="A13" t="s">
        <v>56</v>
      </c>
      <c r="E13" s="39" t="s">
        <v>3170</v>
      </c>
    </row>
    <row r="14" spans="1:16" ht="38.25">
      <c r="A14" t="s">
        <v>49</v>
      </c>
      <c s="34" t="s">
        <v>27</v>
      </c>
      <c s="34" t="s">
        <v>343</v>
      </c>
      <c s="35" t="s">
        <v>344</v>
      </c>
      <c s="6" t="s">
        <v>345</v>
      </c>
      <c s="36" t="s">
        <v>346</v>
      </c>
      <c s="37">
        <v>97</v>
      </c>
      <c s="36">
        <v>0</v>
      </c>
      <c s="36">
        <f>ROUND(G14*H14,6)</f>
      </c>
      <c r="L14" s="38">
        <v>0</v>
      </c>
      <c s="32">
        <f>ROUND(ROUND(L14,2)*ROUND(G14,3),2)</f>
      </c>
      <c s="36" t="s">
        <v>347</v>
      </c>
      <c>
        <f>(M14*21)/100</f>
      </c>
      <c t="s">
        <v>27</v>
      </c>
    </row>
    <row r="15" spans="1:5" ht="12.75">
      <c r="A15" s="35" t="s">
        <v>54</v>
      </c>
      <c r="E15" s="39" t="s">
        <v>5</v>
      </c>
    </row>
    <row r="16" spans="1:5" ht="38.25">
      <c r="A16" s="35" t="s">
        <v>55</v>
      </c>
      <c r="E16" s="40" t="s">
        <v>3171</v>
      </c>
    </row>
    <row r="17" spans="1:5" ht="153">
      <c r="A17" t="s">
        <v>56</v>
      </c>
      <c r="E17" s="39" t="s">
        <v>3170</v>
      </c>
    </row>
    <row r="18" spans="1:16" ht="38.25">
      <c r="A18" t="s">
        <v>49</v>
      </c>
      <c s="34" t="s">
        <v>26</v>
      </c>
      <c s="34" t="s">
        <v>1806</v>
      </c>
      <c s="35" t="s">
        <v>1807</v>
      </c>
      <c s="6" t="s">
        <v>1808</v>
      </c>
      <c s="36" t="s">
        <v>346</v>
      </c>
      <c s="37">
        <v>208.252</v>
      </c>
      <c s="36">
        <v>0</v>
      </c>
      <c s="36">
        <f>ROUND(G18*H18,6)</f>
      </c>
      <c r="L18" s="38">
        <v>0</v>
      </c>
      <c s="32">
        <f>ROUND(ROUND(L18,2)*ROUND(G18,3),2)</f>
      </c>
      <c s="36" t="s">
        <v>347</v>
      </c>
      <c>
        <f>(M18*21)/100</f>
      </c>
      <c t="s">
        <v>27</v>
      </c>
    </row>
    <row r="19" spans="1:5" ht="12.75">
      <c r="A19" s="35" t="s">
        <v>54</v>
      </c>
      <c r="E19" s="39" t="s">
        <v>5</v>
      </c>
    </row>
    <row r="20" spans="1:5" ht="25.5">
      <c r="A20" s="35" t="s">
        <v>55</v>
      </c>
      <c r="E20" s="40" t="s">
        <v>3172</v>
      </c>
    </row>
    <row r="21" spans="1:5" ht="153">
      <c r="A21" t="s">
        <v>56</v>
      </c>
      <c r="E21" s="39" t="s">
        <v>3170</v>
      </c>
    </row>
    <row r="22" spans="1:16" ht="38.25">
      <c r="A22" t="s">
        <v>49</v>
      </c>
      <c s="34" t="s">
        <v>64</v>
      </c>
      <c s="34" t="s">
        <v>1301</v>
      </c>
      <c s="35" t="s">
        <v>1302</v>
      </c>
      <c s="6" t="s">
        <v>1303</v>
      </c>
      <c s="36" t="s">
        <v>346</v>
      </c>
      <c s="37">
        <v>1851.166</v>
      </c>
      <c s="36">
        <v>0</v>
      </c>
      <c s="36">
        <f>ROUND(G22*H22,6)</f>
      </c>
      <c r="L22" s="38">
        <v>0</v>
      </c>
      <c s="32">
        <f>ROUND(ROUND(L22,2)*ROUND(G22,3),2)</f>
      </c>
      <c s="36" t="s">
        <v>347</v>
      </c>
      <c>
        <f>(M22*21)/100</f>
      </c>
      <c t="s">
        <v>27</v>
      </c>
    </row>
    <row r="23" spans="1:5" ht="12.75">
      <c r="A23" s="35" t="s">
        <v>54</v>
      </c>
      <c r="E23" s="39" t="s">
        <v>5</v>
      </c>
    </row>
    <row r="24" spans="1:5" ht="38.25">
      <c r="A24" s="35" t="s">
        <v>55</v>
      </c>
      <c r="E24" s="40" t="s">
        <v>3173</v>
      </c>
    </row>
    <row r="25" spans="1:5" ht="153">
      <c r="A25" t="s">
        <v>56</v>
      </c>
      <c r="E25" s="39" t="s">
        <v>3170</v>
      </c>
    </row>
    <row r="26" spans="1:16" ht="38.25">
      <c r="A26" t="s">
        <v>49</v>
      </c>
      <c s="34" t="s">
        <v>69</v>
      </c>
      <c s="34" t="s">
        <v>351</v>
      </c>
      <c s="35" t="s">
        <v>352</v>
      </c>
      <c s="6" t="s">
        <v>353</v>
      </c>
      <c s="36" t="s">
        <v>346</v>
      </c>
      <c s="37">
        <v>9219.804</v>
      </c>
      <c s="36">
        <v>0</v>
      </c>
      <c s="36">
        <f>ROUND(G26*H26,6)</f>
      </c>
      <c r="L26" s="38">
        <v>0</v>
      </c>
      <c s="32">
        <f>ROUND(ROUND(L26,2)*ROUND(G26,3),2)</f>
      </c>
      <c s="36" t="s">
        <v>347</v>
      </c>
      <c>
        <f>(M26*21)/100</f>
      </c>
      <c t="s">
        <v>27</v>
      </c>
    </row>
    <row r="27" spans="1:5" ht="12.75">
      <c r="A27" s="35" t="s">
        <v>54</v>
      </c>
      <c r="E27" s="39" t="s">
        <v>5</v>
      </c>
    </row>
    <row r="28" spans="1:5" ht="89.25">
      <c r="A28" s="35" t="s">
        <v>55</v>
      </c>
      <c r="E28" s="40" t="s">
        <v>3174</v>
      </c>
    </row>
    <row r="29" spans="1:5" ht="153">
      <c r="A29" t="s">
        <v>56</v>
      </c>
      <c r="E29" s="39" t="s">
        <v>3170</v>
      </c>
    </row>
    <row r="30" spans="1:16" ht="38.25">
      <c r="A30" t="s">
        <v>49</v>
      </c>
      <c s="34" t="s">
        <v>73</v>
      </c>
      <c s="34" t="s">
        <v>989</v>
      </c>
      <c s="35" t="s">
        <v>990</v>
      </c>
      <c s="6" t="s">
        <v>991</v>
      </c>
      <c s="36" t="s">
        <v>346</v>
      </c>
      <c s="37">
        <v>11673.113</v>
      </c>
      <c s="36">
        <v>0</v>
      </c>
      <c s="36">
        <f>ROUND(G30*H30,6)</f>
      </c>
      <c r="L30" s="38">
        <v>0</v>
      </c>
      <c s="32">
        <f>ROUND(ROUND(L30,2)*ROUND(G30,3),2)</f>
      </c>
      <c s="36" t="s">
        <v>347</v>
      </c>
      <c>
        <f>(M30*21)/100</f>
      </c>
      <c t="s">
        <v>27</v>
      </c>
    </row>
    <row r="31" spans="1:5" ht="12.75">
      <c r="A31" s="35" t="s">
        <v>54</v>
      </c>
      <c r="E31" s="39" t="s">
        <v>5</v>
      </c>
    </row>
    <row r="32" spans="1:5" ht="25.5">
      <c r="A32" s="35" t="s">
        <v>55</v>
      </c>
      <c r="E32" s="40" t="s">
        <v>3175</v>
      </c>
    </row>
    <row r="33" spans="1:5" ht="153">
      <c r="A33" t="s">
        <v>56</v>
      </c>
      <c r="E33" s="39" t="s">
        <v>3170</v>
      </c>
    </row>
    <row r="34" spans="1:16" ht="25.5">
      <c r="A34" t="s">
        <v>49</v>
      </c>
      <c s="34" t="s">
        <v>78</v>
      </c>
      <c s="34" t="s">
        <v>355</v>
      </c>
      <c s="35" t="s">
        <v>356</v>
      </c>
      <c s="6" t="s">
        <v>357</v>
      </c>
      <c s="36" t="s">
        <v>346</v>
      </c>
      <c s="37">
        <v>167.3</v>
      </c>
      <c s="36">
        <v>0</v>
      </c>
      <c s="36">
        <f>ROUND(G34*H34,6)</f>
      </c>
      <c r="L34" s="38">
        <v>0</v>
      </c>
      <c s="32">
        <f>ROUND(ROUND(L34,2)*ROUND(G34,3),2)</f>
      </c>
      <c s="36" t="s">
        <v>347</v>
      </c>
      <c>
        <f>(M34*21)/100</f>
      </c>
      <c t="s">
        <v>27</v>
      </c>
    </row>
    <row r="35" spans="1:5" ht="12.75">
      <c r="A35" s="35" t="s">
        <v>54</v>
      </c>
      <c r="E35" s="39" t="s">
        <v>5</v>
      </c>
    </row>
    <row r="36" spans="1:5" ht="25.5">
      <c r="A36" s="35" t="s">
        <v>55</v>
      </c>
      <c r="E36" s="40" t="s">
        <v>3176</v>
      </c>
    </row>
    <row r="37" spans="1:5" ht="153">
      <c r="A37" t="s">
        <v>56</v>
      </c>
      <c r="E37" s="39" t="s">
        <v>3170</v>
      </c>
    </row>
    <row r="38" spans="1:16" ht="38.25">
      <c r="A38" t="s">
        <v>49</v>
      </c>
      <c s="34" t="s">
        <v>83</v>
      </c>
      <c s="34" t="s">
        <v>1106</v>
      </c>
      <c s="35" t="s">
        <v>1107</v>
      </c>
      <c s="6" t="s">
        <v>1108</v>
      </c>
      <c s="36" t="s">
        <v>346</v>
      </c>
      <c s="37">
        <v>229.559</v>
      </c>
      <c s="36">
        <v>0</v>
      </c>
      <c s="36">
        <f>ROUND(G38*H38,6)</f>
      </c>
      <c r="L38" s="38">
        <v>0</v>
      </c>
      <c s="32">
        <f>ROUND(ROUND(L38,2)*ROUND(G38,3),2)</f>
      </c>
      <c s="36" t="s">
        <v>347</v>
      </c>
      <c>
        <f>(M38*21)/100</f>
      </c>
      <c t="s">
        <v>27</v>
      </c>
    </row>
    <row r="39" spans="1:5" ht="12.75">
      <c r="A39" s="35" t="s">
        <v>54</v>
      </c>
      <c r="E39" s="39" t="s">
        <v>5</v>
      </c>
    </row>
    <row r="40" spans="1:5" ht="25.5">
      <c r="A40" s="35" t="s">
        <v>55</v>
      </c>
      <c r="E40" s="40" t="s">
        <v>3177</v>
      </c>
    </row>
    <row r="41" spans="1:5" ht="153">
      <c r="A41" t="s">
        <v>56</v>
      </c>
      <c r="E41" s="39" t="s">
        <v>3170</v>
      </c>
    </row>
    <row r="42" spans="1:16" ht="38.25">
      <c r="A42" t="s">
        <v>49</v>
      </c>
      <c s="34" t="s">
        <v>87</v>
      </c>
      <c s="34" t="s">
        <v>2503</v>
      </c>
      <c s="35" t="s">
        <v>2504</v>
      </c>
      <c s="6" t="s">
        <v>2505</v>
      </c>
      <c s="36" t="s">
        <v>346</v>
      </c>
      <c s="37">
        <v>1.119</v>
      </c>
      <c s="36">
        <v>0</v>
      </c>
      <c s="36">
        <f>ROUND(G42*H42,6)</f>
      </c>
      <c r="L42" s="38">
        <v>0</v>
      </c>
      <c s="32">
        <f>ROUND(ROUND(L42,2)*ROUND(G42,3),2)</f>
      </c>
      <c s="36" t="s">
        <v>347</v>
      </c>
      <c>
        <f>(M42*21)/100</f>
      </c>
      <c t="s">
        <v>27</v>
      </c>
    </row>
    <row r="43" spans="1:5" ht="12.75">
      <c r="A43" s="35" t="s">
        <v>54</v>
      </c>
      <c r="E43" s="39" t="s">
        <v>5</v>
      </c>
    </row>
    <row r="44" spans="1:5" ht="25.5">
      <c r="A44" s="35" t="s">
        <v>55</v>
      </c>
      <c r="E44" s="40" t="s">
        <v>3178</v>
      </c>
    </row>
    <row r="45" spans="1:5" ht="153">
      <c r="A45" t="s">
        <v>56</v>
      </c>
      <c r="E45" s="39" t="s">
        <v>3170</v>
      </c>
    </row>
    <row r="46" spans="1:16" ht="38.25">
      <c r="A46" t="s">
        <v>49</v>
      </c>
      <c s="34" t="s">
        <v>91</v>
      </c>
      <c s="34" t="s">
        <v>994</v>
      </c>
      <c s="35" t="s">
        <v>995</v>
      </c>
      <c s="6" t="s">
        <v>996</v>
      </c>
      <c s="36" t="s">
        <v>346</v>
      </c>
      <c s="37">
        <v>9.124</v>
      </c>
      <c s="36">
        <v>0</v>
      </c>
      <c s="36">
        <f>ROUND(G46*H46,6)</f>
      </c>
      <c r="L46" s="38">
        <v>0</v>
      </c>
      <c s="32">
        <f>ROUND(ROUND(L46,2)*ROUND(G46,3),2)</f>
      </c>
      <c s="36" t="s">
        <v>347</v>
      </c>
      <c>
        <f>(M46*21)/100</f>
      </c>
      <c t="s">
        <v>27</v>
      </c>
    </row>
    <row r="47" spans="1:5" ht="12.75">
      <c r="A47" s="35" t="s">
        <v>54</v>
      </c>
      <c r="E47" s="39" t="s">
        <v>5</v>
      </c>
    </row>
    <row r="48" spans="1:5" ht="38.25">
      <c r="A48" s="35" t="s">
        <v>55</v>
      </c>
      <c r="E48" s="40" t="s">
        <v>3179</v>
      </c>
    </row>
    <row r="49" spans="1:5" ht="153">
      <c r="A49" t="s">
        <v>56</v>
      </c>
      <c r="E49" s="39" t="s">
        <v>3170</v>
      </c>
    </row>
    <row r="50" spans="1:16" ht="38.25">
      <c r="A50" t="s">
        <v>49</v>
      </c>
      <c s="34" t="s">
        <v>94</v>
      </c>
      <c s="34" t="s">
        <v>2928</v>
      </c>
      <c s="35" t="s">
        <v>2929</v>
      </c>
      <c s="6" t="s">
        <v>3180</v>
      </c>
      <c s="36" t="s">
        <v>346</v>
      </c>
      <c s="37">
        <v>134</v>
      </c>
      <c s="36">
        <v>0</v>
      </c>
      <c s="36">
        <f>ROUND(G50*H50,6)</f>
      </c>
      <c r="L50" s="38">
        <v>0</v>
      </c>
      <c s="32">
        <f>ROUND(ROUND(L50,2)*ROUND(G50,3),2)</f>
      </c>
      <c s="36" t="s">
        <v>347</v>
      </c>
      <c>
        <f>(M50*21)/100</f>
      </c>
      <c t="s">
        <v>27</v>
      </c>
    </row>
    <row r="51" spans="1:5" ht="12.75">
      <c r="A51" s="35" t="s">
        <v>54</v>
      </c>
      <c r="E51" s="39" t="s">
        <v>5</v>
      </c>
    </row>
    <row r="52" spans="1:5" ht="25.5">
      <c r="A52" s="35" t="s">
        <v>55</v>
      </c>
      <c r="E52" s="40" t="s">
        <v>3181</v>
      </c>
    </row>
    <row r="53" spans="1:5" ht="153">
      <c r="A53" t="s">
        <v>56</v>
      </c>
      <c r="E53" s="39" t="s">
        <v>3170</v>
      </c>
    </row>
    <row r="54" spans="1:16" ht="38.25">
      <c r="A54" t="s">
        <v>49</v>
      </c>
      <c s="34" t="s">
        <v>98</v>
      </c>
      <c s="34" t="s">
        <v>2009</v>
      </c>
      <c s="35" t="s">
        <v>2010</v>
      </c>
      <c s="6" t="s">
        <v>3182</v>
      </c>
      <c s="36" t="s">
        <v>346</v>
      </c>
      <c s="37">
        <v>0.6</v>
      </c>
      <c s="36">
        <v>0</v>
      </c>
      <c s="36">
        <f>ROUND(G54*H54,6)</f>
      </c>
      <c r="L54" s="38">
        <v>0</v>
      </c>
      <c s="32">
        <f>ROUND(ROUND(L54,2)*ROUND(G54,3),2)</f>
      </c>
      <c s="36" t="s">
        <v>347</v>
      </c>
      <c>
        <f>(M54*21)/100</f>
      </c>
      <c t="s">
        <v>27</v>
      </c>
    </row>
    <row r="55" spans="1:5" ht="12.75">
      <c r="A55" s="35" t="s">
        <v>54</v>
      </c>
      <c r="E55" s="39" t="s">
        <v>5</v>
      </c>
    </row>
    <row r="56" spans="1:5" ht="25.5">
      <c r="A56" s="35" t="s">
        <v>55</v>
      </c>
      <c r="E56" s="40" t="s">
        <v>3183</v>
      </c>
    </row>
    <row r="57" spans="1:5" ht="153">
      <c r="A57" t="s">
        <v>56</v>
      </c>
      <c r="E57" s="39" t="s">
        <v>3170</v>
      </c>
    </row>
    <row r="58" spans="1:16" ht="38.25">
      <c r="A58" t="s">
        <v>49</v>
      </c>
      <c s="34" t="s">
        <v>102</v>
      </c>
      <c s="34" t="s">
        <v>999</v>
      </c>
      <c s="35" t="s">
        <v>1000</v>
      </c>
      <c s="6" t="s">
        <v>1001</v>
      </c>
      <c s="36" t="s">
        <v>346</v>
      </c>
      <c s="37">
        <v>3.86</v>
      </c>
      <c s="36">
        <v>0</v>
      </c>
      <c s="36">
        <f>ROUND(G58*H58,6)</f>
      </c>
      <c r="L58" s="38">
        <v>0</v>
      </c>
      <c s="32">
        <f>ROUND(ROUND(L58,2)*ROUND(G58,3),2)</f>
      </c>
      <c s="36" t="s">
        <v>347</v>
      </c>
      <c>
        <f>(M58*21)/100</f>
      </c>
      <c t="s">
        <v>27</v>
      </c>
    </row>
    <row r="59" spans="1:5" ht="12.75">
      <c r="A59" s="35" t="s">
        <v>54</v>
      </c>
      <c r="E59" s="39" t="s">
        <v>5</v>
      </c>
    </row>
    <row r="60" spans="1:5" ht="25.5">
      <c r="A60" s="35" t="s">
        <v>55</v>
      </c>
      <c r="E60" s="40" t="s">
        <v>3184</v>
      </c>
    </row>
    <row r="61" spans="1:5" ht="153">
      <c r="A61" t="s">
        <v>56</v>
      </c>
      <c r="E61" s="39" t="s">
        <v>3170</v>
      </c>
    </row>
    <row r="62" spans="1:16" ht="25.5">
      <c r="A62" t="s">
        <v>49</v>
      </c>
      <c s="34" t="s">
        <v>106</v>
      </c>
      <c s="34" t="s">
        <v>2932</v>
      </c>
      <c s="35" t="s">
        <v>2933</v>
      </c>
      <c s="6" t="s">
        <v>3185</v>
      </c>
      <c s="36" t="s">
        <v>346</v>
      </c>
      <c s="37">
        <v>4.224</v>
      </c>
      <c s="36">
        <v>0</v>
      </c>
      <c s="36">
        <f>ROUND(G62*H62,6)</f>
      </c>
      <c r="L62" s="38">
        <v>0</v>
      </c>
      <c s="32">
        <f>ROUND(ROUND(L62,2)*ROUND(G62,3),2)</f>
      </c>
      <c s="36" t="s">
        <v>347</v>
      </c>
      <c>
        <f>(M62*21)/100</f>
      </c>
      <c t="s">
        <v>27</v>
      </c>
    </row>
    <row r="63" spans="1:5" ht="12.75">
      <c r="A63" s="35" t="s">
        <v>54</v>
      </c>
      <c r="E63" s="39" t="s">
        <v>5</v>
      </c>
    </row>
    <row r="64" spans="1:5" ht="25.5">
      <c r="A64" s="35" t="s">
        <v>55</v>
      </c>
      <c r="E64" s="40" t="s">
        <v>3186</v>
      </c>
    </row>
    <row r="65" spans="1:5" ht="153">
      <c r="A65" t="s">
        <v>56</v>
      </c>
      <c r="E65" s="39" t="s">
        <v>3170</v>
      </c>
    </row>
    <row r="66" spans="1:16" ht="25.5">
      <c r="A66" t="s">
        <v>49</v>
      </c>
      <c s="34" t="s">
        <v>110</v>
      </c>
      <c s="34" t="s">
        <v>916</v>
      </c>
      <c s="35" t="s">
        <v>917</v>
      </c>
      <c s="6" t="s">
        <v>918</v>
      </c>
      <c s="36" t="s">
        <v>346</v>
      </c>
      <c s="37">
        <v>948.193</v>
      </c>
      <c s="36">
        <v>0</v>
      </c>
      <c s="36">
        <f>ROUND(G66*H66,6)</f>
      </c>
      <c r="L66" s="38">
        <v>0</v>
      </c>
      <c s="32">
        <f>ROUND(ROUND(L66,2)*ROUND(G66,3),2)</f>
      </c>
      <c s="36" t="s">
        <v>347</v>
      </c>
      <c>
        <f>(M66*21)/100</f>
      </c>
      <c t="s">
        <v>27</v>
      </c>
    </row>
    <row r="67" spans="1:5" ht="12.75">
      <c r="A67" s="35" t="s">
        <v>54</v>
      </c>
      <c r="E67" s="39" t="s">
        <v>5</v>
      </c>
    </row>
    <row r="68" spans="1:5" ht="51">
      <c r="A68" s="35" t="s">
        <v>55</v>
      </c>
      <c r="E68" s="40" t="s">
        <v>3187</v>
      </c>
    </row>
    <row r="69" spans="1:5" ht="153">
      <c r="A69" t="s">
        <v>56</v>
      </c>
      <c r="E69" s="39" t="s">
        <v>3170</v>
      </c>
    </row>
    <row r="70" spans="1:16" ht="25.5">
      <c r="A70" t="s">
        <v>49</v>
      </c>
      <c s="34" t="s">
        <v>114</v>
      </c>
      <c s="34" t="s">
        <v>2013</v>
      </c>
      <c s="35" t="s">
        <v>2014</v>
      </c>
      <c s="6" t="s">
        <v>2015</v>
      </c>
      <c s="36" t="s">
        <v>346</v>
      </c>
      <c s="37">
        <v>509.767</v>
      </c>
      <c s="36">
        <v>0</v>
      </c>
      <c s="36">
        <f>ROUND(G70*H70,6)</f>
      </c>
      <c r="L70" s="38">
        <v>0</v>
      </c>
      <c s="32">
        <f>ROUND(ROUND(L70,2)*ROUND(G70,3),2)</f>
      </c>
      <c s="36" t="s">
        <v>347</v>
      </c>
      <c>
        <f>(M70*21)/100</f>
      </c>
      <c t="s">
        <v>27</v>
      </c>
    </row>
    <row r="71" spans="1:5" ht="12.75">
      <c r="A71" s="35" t="s">
        <v>54</v>
      </c>
      <c r="E71" s="39" t="s">
        <v>5</v>
      </c>
    </row>
    <row r="72" spans="1:5" ht="25.5">
      <c r="A72" s="35" t="s">
        <v>55</v>
      </c>
      <c r="E72" s="40" t="s">
        <v>3188</v>
      </c>
    </row>
    <row r="73" spans="1:5" ht="153">
      <c r="A73" t="s">
        <v>56</v>
      </c>
      <c r="E73" s="39" t="s">
        <v>3170</v>
      </c>
    </row>
    <row r="74" spans="1:16" ht="38.25">
      <c r="A74" t="s">
        <v>49</v>
      </c>
      <c s="34" t="s">
        <v>118</v>
      </c>
      <c s="34" t="s">
        <v>2671</v>
      </c>
      <c s="35" t="s">
        <v>2672</v>
      </c>
      <c s="6" t="s">
        <v>2673</v>
      </c>
      <c s="36" t="s">
        <v>346</v>
      </c>
      <c s="37">
        <v>0.58</v>
      </c>
      <c s="36">
        <v>0</v>
      </c>
      <c s="36">
        <f>ROUND(G74*H74,6)</f>
      </c>
      <c r="L74" s="38">
        <v>0</v>
      </c>
      <c s="32">
        <f>ROUND(ROUND(L74,2)*ROUND(G74,3),2)</f>
      </c>
      <c s="36" t="s">
        <v>347</v>
      </c>
      <c>
        <f>(M74*21)/100</f>
      </c>
      <c t="s">
        <v>27</v>
      </c>
    </row>
    <row r="75" spans="1:5" ht="12.75">
      <c r="A75" s="35" t="s">
        <v>54</v>
      </c>
      <c r="E75" s="39" t="s">
        <v>5</v>
      </c>
    </row>
    <row r="76" spans="1:5" ht="25.5">
      <c r="A76" s="35" t="s">
        <v>55</v>
      </c>
      <c r="E76" s="40" t="s">
        <v>3189</v>
      </c>
    </row>
    <row r="77" spans="1:5" ht="153">
      <c r="A77" t="s">
        <v>56</v>
      </c>
      <c r="E77" s="39" t="s">
        <v>3170</v>
      </c>
    </row>
    <row r="78" spans="1:16" ht="38.25">
      <c r="A78" t="s">
        <v>49</v>
      </c>
      <c s="34" t="s">
        <v>121</v>
      </c>
      <c s="34" t="s">
        <v>2250</v>
      </c>
      <c s="35" t="s">
        <v>2251</v>
      </c>
      <c s="6" t="s">
        <v>2252</v>
      </c>
      <c s="36" t="s">
        <v>346</v>
      </c>
      <c s="37">
        <v>245.95</v>
      </c>
      <c s="36">
        <v>0</v>
      </c>
      <c s="36">
        <f>ROUND(G78*H78,6)</f>
      </c>
      <c r="L78" s="38">
        <v>0</v>
      </c>
      <c s="32">
        <f>ROUND(ROUND(L78,2)*ROUND(G78,3),2)</f>
      </c>
      <c s="36" t="s">
        <v>347</v>
      </c>
      <c>
        <f>(M78*21)/100</f>
      </c>
      <c t="s">
        <v>27</v>
      </c>
    </row>
    <row r="79" spans="1:5" ht="12.75">
      <c r="A79" s="35" t="s">
        <v>54</v>
      </c>
      <c r="E79" s="39" t="s">
        <v>5</v>
      </c>
    </row>
    <row r="80" spans="1:5" ht="25.5">
      <c r="A80" s="35" t="s">
        <v>55</v>
      </c>
      <c r="E80" s="40" t="s">
        <v>3190</v>
      </c>
    </row>
    <row r="81" spans="1:5" ht="153">
      <c r="A81" t="s">
        <v>56</v>
      </c>
      <c r="E81" s="39" t="s">
        <v>3170</v>
      </c>
    </row>
    <row r="82" spans="1:16" ht="25.5">
      <c r="A82" t="s">
        <v>49</v>
      </c>
      <c s="34" t="s">
        <v>124</v>
      </c>
      <c s="34" t="s">
        <v>2017</v>
      </c>
      <c s="35" t="s">
        <v>2018</v>
      </c>
      <c s="6" t="s">
        <v>2019</v>
      </c>
      <c s="36" t="s">
        <v>346</v>
      </c>
      <c s="37">
        <v>0.838</v>
      </c>
      <c s="36">
        <v>0</v>
      </c>
      <c s="36">
        <f>ROUND(G82*H82,6)</f>
      </c>
      <c r="L82" s="38">
        <v>0</v>
      </c>
      <c s="32">
        <f>ROUND(ROUND(L82,2)*ROUND(G82,3),2)</f>
      </c>
      <c s="36" t="s">
        <v>347</v>
      </c>
      <c>
        <f>(M82*21)/100</f>
      </c>
      <c t="s">
        <v>27</v>
      </c>
    </row>
    <row r="83" spans="1:5" ht="12.75">
      <c r="A83" s="35" t="s">
        <v>54</v>
      </c>
      <c r="E83" s="39" t="s">
        <v>5</v>
      </c>
    </row>
    <row r="84" spans="1:5" ht="25.5">
      <c r="A84" s="35" t="s">
        <v>55</v>
      </c>
      <c r="E84" s="40" t="s">
        <v>3191</v>
      </c>
    </row>
    <row r="85" spans="1:5" ht="153">
      <c r="A85" t="s">
        <v>56</v>
      </c>
      <c r="E85" s="39" t="s">
        <v>3170</v>
      </c>
    </row>
    <row r="86" spans="1:16" ht="25.5">
      <c r="A86" t="s">
        <v>49</v>
      </c>
      <c s="34" t="s">
        <v>127</v>
      </c>
      <c s="34" t="s">
        <v>1960</v>
      </c>
      <c s="35" t="s">
        <v>1961</v>
      </c>
      <c s="6" t="s">
        <v>1962</v>
      </c>
      <c s="36" t="s">
        <v>346</v>
      </c>
      <c s="37">
        <v>0.451</v>
      </c>
      <c s="36">
        <v>0</v>
      </c>
      <c s="36">
        <f>ROUND(G86*H86,6)</f>
      </c>
      <c r="L86" s="38">
        <v>0</v>
      </c>
      <c s="32">
        <f>ROUND(ROUND(L86,2)*ROUND(G86,3),2)</f>
      </c>
      <c s="36" t="s">
        <v>347</v>
      </c>
      <c>
        <f>(M86*21)/100</f>
      </c>
      <c t="s">
        <v>27</v>
      </c>
    </row>
    <row r="87" spans="1:5" ht="12.75">
      <c r="A87" s="35" t="s">
        <v>54</v>
      </c>
      <c r="E87" s="39" t="s">
        <v>5</v>
      </c>
    </row>
    <row r="88" spans="1:5" ht="25.5">
      <c r="A88" s="35" t="s">
        <v>55</v>
      </c>
      <c r="E88" s="40" t="s">
        <v>3192</v>
      </c>
    </row>
    <row r="89" spans="1:5" ht="153">
      <c r="A89" t="s">
        <v>56</v>
      </c>
      <c r="E89" s="39" t="s">
        <v>3170</v>
      </c>
    </row>
    <row r="90" spans="1:16" ht="25.5">
      <c r="A90" t="s">
        <v>49</v>
      </c>
      <c s="34" t="s">
        <v>131</v>
      </c>
      <c s="34" t="s">
        <v>1813</v>
      </c>
      <c s="35" t="s">
        <v>1814</v>
      </c>
      <c s="6" t="s">
        <v>1815</v>
      </c>
      <c s="36" t="s">
        <v>346</v>
      </c>
      <c s="37">
        <v>1.083</v>
      </c>
      <c s="36">
        <v>0</v>
      </c>
      <c s="36">
        <f>ROUND(G90*H90,6)</f>
      </c>
      <c r="L90" s="38">
        <v>0</v>
      </c>
      <c s="32">
        <f>ROUND(ROUND(L90,2)*ROUND(G90,3),2)</f>
      </c>
      <c s="36" t="s">
        <v>347</v>
      </c>
      <c>
        <f>(M90*21)/100</f>
      </c>
      <c t="s">
        <v>27</v>
      </c>
    </row>
    <row r="91" spans="1:5" ht="12.75">
      <c r="A91" s="35" t="s">
        <v>54</v>
      </c>
      <c r="E91" s="39" t="s">
        <v>5</v>
      </c>
    </row>
    <row r="92" spans="1:5" ht="25.5">
      <c r="A92" s="35" t="s">
        <v>55</v>
      </c>
      <c r="E92" s="40" t="s">
        <v>3193</v>
      </c>
    </row>
    <row r="93" spans="1:5" ht="153">
      <c r="A93" t="s">
        <v>56</v>
      </c>
      <c r="E93" s="39" t="s">
        <v>3170</v>
      </c>
    </row>
    <row r="94" spans="1:16" ht="25.5">
      <c r="A94" t="s">
        <v>49</v>
      </c>
      <c s="34" t="s">
        <v>134</v>
      </c>
      <c s="34" t="s">
        <v>359</v>
      </c>
      <c s="35" t="s">
        <v>360</v>
      </c>
      <c s="6" t="s">
        <v>361</v>
      </c>
      <c s="36" t="s">
        <v>346</v>
      </c>
      <c s="37">
        <v>15.1</v>
      </c>
      <c s="36">
        <v>0</v>
      </c>
      <c s="36">
        <f>ROUND(G94*H94,6)</f>
      </c>
      <c r="L94" s="38">
        <v>0</v>
      </c>
      <c s="32">
        <f>ROUND(ROUND(L94,2)*ROUND(G94,3),2)</f>
      </c>
      <c s="36" t="s">
        <v>347</v>
      </c>
      <c>
        <f>(M94*21)/100</f>
      </c>
      <c t="s">
        <v>27</v>
      </c>
    </row>
    <row r="95" spans="1:5" ht="12.75">
      <c r="A95" s="35" t="s">
        <v>54</v>
      </c>
      <c r="E95" s="39" t="s">
        <v>5</v>
      </c>
    </row>
    <row r="96" spans="1:5" ht="25.5">
      <c r="A96" s="35" t="s">
        <v>55</v>
      </c>
      <c r="E96" s="40" t="s">
        <v>3194</v>
      </c>
    </row>
    <row r="97" spans="1:5" ht="153">
      <c r="A97" t="s">
        <v>56</v>
      </c>
      <c r="E97" s="39" t="s">
        <v>3170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v>
      </c>
      <c s="41">
        <f>Rekapitulace!C13</f>
      </c>
      <c s="20" t="s">
        <v>0</v>
      </c>
      <c t="s">
        <v>23</v>
      </c>
      <c t="s">
        <v>27</v>
      </c>
    </row>
    <row r="4" spans="1:16" ht="32" customHeight="1">
      <c r="A4" s="24" t="s">
        <v>20</v>
      </c>
      <c s="25" t="s">
        <v>28</v>
      </c>
      <c s="27" t="s">
        <v>365</v>
      </c>
      <c r="E4" s="26" t="s">
        <v>366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700</v>
      </c>
      <c r="E8" s="30" t="s">
        <v>699</v>
      </c>
      <c r="J8" s="29">
        <f>0+J9</f>
      </c>
      <c s="29">
        <f>0+K9</f>
      </c>
      <c s="29">
        <f>0+L9</f>
      </c>
      <c s="29">
        <f>0+M9</f>
      </c>
    </row>
    <row r="9" spans="1:13" ht="12.75">
      <c r="A9" t="s">
        <v>46</v>
      </c>
      <c r="C9" s="31" t="s">
        <v>4</v>
      </c>
      <c r="E9" s="33" t="s">
        <v>396</v>
      </c>
      <c r="J9" s="32">
        <f>0</f>
      </c>
      <c s="32">
        <f>0</f>
      </c>
      <c s="32">
        <f>0+L10+L14+L18+L22</f>
      </c>
      <c s="32">
        <f>0+M10+M14+M18+M22</f>
      </c>
    </row>
    <row r="10" spans="1:16" ht="12.75">
      <c r="A10" t="s">
        <v>49</v>
      </c>
      <c s="34" t="s">
        <v>4</v>
      </c>
      <c s="34" t="s">
        <v>701</v>
      </c>
      <c s="35" t="s">
        <v>5</v>
      </c>
      <c s="6" t="s">
        <v>702</v>
      </c>
      <c s="36" t="s">
        <v>469</v>
      </c>
      <c s="37">
        <v>8</v>
      </c>
      <c s="36">
        <v>0</v>
      </c>
      <c s="36">
        <f>ROUND(G10*H10,6)</f>
      </c>
      <c r="L10" s="38">
        <v>0</v>
      </c>
      <c s="32">
        <f>ROUND(ROUND(L10,2)*ROUND(G10,3),2)</f>
      </c>
      <c s="36" t="s">
        <v>53</v>
      </c>
      <c>
        <f>(M10*21)/100</f>
      </c>
      <c t="s">
        <v>27</v>
      </c>
    </row>
    <row r="11" spans="1:5" ht="12.75">
      <c r="A11" s="35" t="s">
        <v>54</v>
      </c>
      <c r="E11" s="39" t="s">
        <v>5</v>
      </c>
    </row>
    <row r="12" spans="1:5" ht="38.25">
      <c r="A12" s="35" t="s">
        <v>55</v>
      </c>
      <c r="E12" s="40" t="s">
        <v>429</v>
      </c>
    </row>
    <row r="13" spans="1:5" ht="242.25">
      <c r="A13" t="s">
        <v>56</v>
      </c>
      <c r="E13" s="39" t="s">
        <v>703</v>
      </c>
    </row>
    <row r="14" spans="1:16" ht="12.75">
      <c r="A14" t="s">
        <v>49</v>
      </c>
      <c s="34" t="s">
        <v>27</v>
      </c>
      <c s="34" t="s">
        <v>704</v>
      </c>
      <c s="35" t="s">
        <v>5</v>
      </c>
      <c s="6" t="s">
        <v>705</v>
      </c>
      <c s="36" t="s">
        <v>60</v>
      </c>
      <c s="37">
        <v>8</v>
      </c>
      <c s="36">
        <v>0</v>
      </c>
      <c s="36">
        <f>ROUND(G14*H14,6)</f>
      </c>
      <c r="L14" s="38">
        <v>0</v>
      </c>
      <c s="32">
        <f>ROUND(ROUND(L14,2)*ROUND(G14,3),2)</f>
      </c>
      <c s="36" t="s">
        <v>53</v>
      </c>
      <c>
        <f>(M14*21)/100</f>
      </c>
      <c t="s">
        <v>27</v>
      </c>
    </row>
    <row r="15" spans="1:5" ht="12.75">
      <c r="A15" s="35" t="s">
        <v>54</v>
      </c>
      <c r="E15" s="39" t="s">
        <v>5</v>
      </c>
    </row>
    <row r="16" spans="1:5" ht="38.25">
      <c r="A16" s="35" t="s">
        <v>55</v>
      </c>
      <c r="E16" s="40" t="s">
        <v>429</v>
      </c>
    </row>
    <row r="17" spans="1:5" ht="25.5">
      <c r="A17" t="s">
        <v>56</v>
      </c>
      <c r="E17" s="39" t="s">
        <v>706</v>
      </c>
    </row>
    <row r="18" spans="1:16" ht="12.75">
      <c r="A18" t="s">
        <v>49</v>
      </c>
      <c s="34" t="s">
        <v>26</v>
      </c>
      <c s="34" t="s">
        <v>707</v>
      </c>
      <c s="35" t="s">
        <v>5</v>
      </c>
      <c s="6" t="s">
        <v>708</v>
      </c>
      <c s="36" t="s">
        <v>60</v>
      </c>
      <c s="37">
        <v>8</v>
      </c>
      <c s="36">
        <v>0</v>
      </c>
      <c s="36">
        <f>ROUND(G18*H18,6)</f>
      </c>
      <c r="L18" s="38">
        <v>0</v>
      </c>
      <c s="32">
        <f>ROUND(ROUND(L18,2)*ROUND(G18,3),2)</f>
      </c>
      <c s="36" t="s">
        <v>53</v>
      </c>
      <c>
        <f>(M18*21)/100</f>
      </c>
      <c t="s">
        <v>27</v>
      </c>
    </row>
    <row r="19" spans="1:5" ht="12.75">
      <c r="A19" s="35" t="s">
        <v>54</v>
      </c>
      <c r="E19" s="39" t="s">
        <v>5</v>
      </c>
    </row>
    <row r="20" spans="1:5" ht="38.25">
      <c r="A20" s="35" t="s">
        <v>55</v>
      </c>
      <c r="E20" s="40" t="s">
        <v>429</v>
      </c>
    </row>
    <row r="21" spans="1:5" ht="38.25">
      <c r="A21" t="s">
        <v>56</v>
      </c>
      <c r="E21" s="39" t="s">
        <v>709</v>
      </c>
    </row>
    <row r="22" spans="1:16" ht="25.5">
      <c r="A22" t="s">
        <v>49</v>
      </c>
      <c s="34" t="s">
        <v>64</v>
      </c>
      <c s="34" t="s">
        <v>467</v>
      </c>
      <c s="35" t="s">
        <v>5</v>
      </c>
      <c s="6" t="s">
        <v>468</v>
      </c>
      <c s="36" t="s">
        <v>469</v>
      </c>
      <c s="37">
        <v>1</v>
      </c>
      <c s="36">
        <v>0</v>
      </c>
      <c s="36">
        <f>ROUND(G22*H22,6)</f>
      </c>
      <c r="L22" s="38">
        <v>0</v>
      </c>
      <c s="32">
        <f>ROUND(ROUND(L22,2)*ROUND(G22,3),2)</f>
      </c>
      <c s="36" t="s">
        <v>347</v>
      </c>
      <c>
        <f>(M22*21)/100</f>
      </c>
      <c t="s">
        <v>27</v>
      </c>
    </row>
    <row r="23" spans="1:5" ht="12.75">
      <c r="A23" s="35" t="s">
        <v>54</v>
      </c>
      <c r="E23" s="39" t="s">
        <v>5</v>
      </c>
    </row>
    <row r="24" spans="1:5" ht="38.25">
      <c r="A24" s="35" t="s">
        <v>55</v>
      </c>
      <c r="E24" s="40" t="s">
        <v>470</v>
      </c>
    </row>
    <row r="25" spans="1:5" ht="12.75">
      <c r="A25" t="s">
        <v>56</v>
      </c>
      <c r="E25" s="39" t="s">
        <v>471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v>
      </c>
      <c s="41">
        <f>Rekapitulace!C13</f>
      </c>
      <c s="20" t="s">
        <v>0</v>
      </c>
      <c t="s">
        <v>23</v>
      </c>
      <c t="s">
        <v>27</v>
      </c>
    </row>
    <row r="4" spans="1:16" ht="32" customHeight="1">
      <c r="A4" s="24" t="s">
        <v>20</v>
      </c>
      <c s="25" t="s">
        <v>28</v>
      </c>
      <c s="27" t="s">
        <v>365</v>
      </c>
      <c r="E4" s="26" t="s">
        <v>366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COUNTIFS(L8:L202,"=0",A8:A202,"P")+COUNTIFS(L8:L202,"",A8:A202,"P")+SUM(Q8:Q202)</f>
      </c>
    </row>
    <row r="8" spans="1:13" ht="12.75">
      <c r="A8" t="s">
        <v>44</v>
      </c>
      <c r="C8" s="28" t="s">
        <v>712</v>
      </c>
      <c r="E8" s="30" t="s">
        <v>711</v>
      </c>
      <c r="J8" s="29">
        <f>0+J9</f>
      </c>
      <c s="29">
        <f>0+K9</f>
      </c>
      <c s="29">
        <f>0+L9</f>
      </c>
      <c s="29">
        <f>0+M9</f>
      </c>
    </row>
    <row r="9" spans="1:13" ht="12.75">
      <c r="A9" t="s">
        <v>46</v>
      </c>
      <c r="C9" s="31" t="s">
        <v>4</v>
      </c>
      <c r="E9" s="33" t="s">
        <v>713</v>
      </c>
      <c r="J9" s="32">
        <f>0</f>
      </c>
      <c s="32">
        <f>0</f>
      </c>
      <c s="32">
        <f>0+L10+L14+L18+L22+L26+L30+L34+L38+L42+L46+L50+L54+L58+L62+L66+L70+L74+L78+L82+L86+L90+L94+L98+L102+L106+L110+L114+L118+L122+L126+L130+L134+L138+L142+L146+L150+L154+L158+L162+L166+L170+L174+L178+L182+L186+L190+L194+L198+L202</f>
      </c>
      <c s="32">
        <f>0+M10+M14+M18+M22+M26+M30+M34+M38+M42+M46+M50+M54+M58+M62+M66+M70+M74+M78+M82+M86+M90+M94+M98+M102+M106+M110+M114+M118+M122+M126+M130+M134+M138+M142+M146+M150+M154+M158+M162+M166+M170+M174+M178+M182+M186+M190+M194+M198+M202</f>
      </c>
    </row>
    <row r="10" spans="1:16" ht="12.75">
      <c r="A10" t="s">
        <v>49</v>
      </c>
      <c s="34" t="s">
        <v>4</v>
      </c>
      <c s="34" t="s">
        <v>449</v>
      </c>
      <c s="35" t="s">
        <v>5</v>
      </c>
      <c s="6" t="s">
        <v>450</v>
      </c>
      <c s="36" t="s">
        <v>81</v>
      </c>
      <c s="37">
        <v>10</v>
      </c>
      <c s="36">
        <v>0</v>
      </c>
      <c s="36">
        <f>ROUND(G10*H10,6)</f>
      </c>
      <c r="L10" s="38">
        <v>0</v>
      </c>
      <c s="32">
        <f>ROUND(ROUND(L10,2)*ROUND(G10,3),2)</f>
      </c>
      <c s="36" t="s">
        <v>53</v>
      </c>
      <c>
        <f>(M10*21)/100</f>
      </c>
      <c t="s">
        <v>27</v>
      </c>
    </row>
    <row r="11" spans="1:5" ht="12.75">
      <c r="A11" s="35" t="s">
        <v>54</v>
      </c>
      <c r="E11" s="39" t="s">
        <v>5</v>
      </c>
    </row>
    <row r="12" spans="1:5" ht="38.25">
      <c r="A12" s="35" t="s">
        <v>55</v>
      </c>
      <c r="E12" s="40" t="s">
        <v>714</v>
      </c>
    </row>
    <row r="13" spans="1:5" ht="89.25">
      <c r="A13" t="s">
        <v>56</v>
      </c>
      <c r="E13" s="39" t="s">
        <v>452</v>
      </c>
    </row>
    <row r="14" spans="1:16" ht="12.75">
      <c r="A14" t="s">
        <v>49</v>
      </c>
      <c s="34" t="s">
        <v>27</v>
      </c>
      <c s="34" t="s">
        <v>715</v>
      </c>
      <c s="35" t="s">
        <v>5</v>
      </c>
      <c s="6" t="s">
        <v>716</v>
      </c>
      <c s="36" t="s">
        <v>67</v>
      </c>
      <c s="37">
        <v>200</v>
      </c>
      <c s="36">
        <v>0</v>
      </c>
      <c s="36">
        <f>ROUND(G14*H14,6)</f>
      </c>
      <c r="L14" s="38">
        <v>0</v>
      </c>
      <c s="32">
        <f>ROUND(ROUND(L14,2)*ROUND(G14,3),2)</f>
      </c>
      <c s="36" t="s">
        <v>53</v>
      </c>
      <c>
        <f>(M14*21)/100</f>
      </c>
      <c t="s">
        <v>27</v>
      </c>
    </row>
    <row r="15" spans="1:5" ht="12.75">
      <c r="A15" s="35" t="s">
        <v>54</v>
      </c>
      <c r="E15" s="39" t="s">
        <v>5</v>
      </c>
    </row>
    <row r="16" spans="1:5" ht="38.25">
      <c r="A16" s="35" t="s">
        <v>55</v>
      </c>
      <c r="E16" s="40" t="s">
        <v>717</v>
      </c>
    </row>
    <row r="17" spans="1:5" ht="89.25">
      <c r="A17" t="s">
        <v>56</v>
      </c>
      <c r="E17" s="39" t="s">
        <v>718</v>
      </c>
    </row>
    <row r="18" spans="1:16" ht="12.75">
      <c r="A18" t="s">
        <v>49</v>
      </c>
      <c s="34" t="s">
        <v>26</v>
      </c>
      <c s="34" t="s">
        <v>719</v>
      </c>
      <c s="35" t="s">
        <v>5</v>
      </c>
      <c s="6" t="s">
        <v>720</v>
      </c>
      <c s="36" t="s">
        <v>81</v>
      </c>
      <c s="37">
        <v>10</v>
      </c>
      <c s="36">
        <v>0</v>
      </c>
      <c s="36">
        <f>ROUND(G18*H18,6)</f>
      </c>
      <c r="L18" s="38">
        <v>0</v>
      </c>
      <c s="32">
        <f>ROUND(ROUND(L18,2)*ROUND(G18,3),2)</f>
      </c>
      <c s="36" t="s">
        <v>53</v>
      </c>
      <c>
        <f>(M18*21)/100</f>
      </c>
      <c t="s">
        <v>27</v>
      </c>
    </row>
    <row r="19" spans="1:5" ht="12.75">
      <c r="A19" s="35" t="s">
        <v>54</v>
      </c>
      <c r="E19" s="39" t="s">
        <v>5</v>
      </c>
    </row>
    <row r="20" spans="1:5" ht="38.25">
      <c r="A20" s="35" t="s">
        <v>55</v>
      </c>
      <c r="E20" s="40" t="s">
        <v>714</v>
      </c>
    </row>
    <row r="21" spans="1:5" ht="89.25">
      <c r="A21" t="s">
        <v>56</v>
      </c>
      <c r="E21" s="39" t="s">
        <v>721</v>
      </c>
    </row>
    <row r="22" spans="1:16" ht="12.75">
      <c r="A22" t="s">
        <v>49</v>
      </c>
      <c s="34" t="s">
        <v>64</v>
      </c>
      <c s="34" t="s">
        <v>722</v>
      </c>
      <c s="35" t="s">
        <v>5</v>
      </c>
      <c s="6" t="s">
        <v>723</v>
      </c>
      <c s="36" t="s">
        <v>81</v>
      </c>
      <c s="37">
        <v>5</v>
      </c>
      <c s="36">
        <v>0</v>
      </c>
      <c s="36">
        <f>ROUND(G22*H22,6)</f>
      </c>
      <c r="L22" s="38">
        <v>0</v>
      </c>
      <c s="32">
        <f>ROUND(ROUND(L22,2)*ROUND(G22,3),2)</f>
      </c>
      <c s="36" t="s">
        <v>53</v>
      </c>
      <c>
        <f>(M22*21)/100</f>
      </c>
      <c t="s">
        <v>27</v>
      </c>
    </row>
    <row r="23" spans="1:5" ht="12.75">
      <c r="A23" s="35" t="s">
        <v>54</v>
      </c>
      <c r="E23" s="39" t="s">
        <v>5</v>
      </c>
    </row>
    <row r="24" spans="1:5" ht="38.25">
      <c r="A24" s="35" t="s">
        <v>55</v>
      </c>
      <c r="E24" s="40" t="s">
        <v>403</v>
      </c>
    </row>
    <row r="25" spans="1:5" ht="204">
      <c r="A25" t="s">
        <v>56</v>
      </c>
      <c r="E25" s="39" t="s">
        <v>724</v>
      </c>
    </row>
    <row r="26" spans="1:16" ht="25.5">
      <c r="A26" t="s">
        <v>49</v>
      </c>
      <c s="34" t="s">
        <v>69</v>
      </c>
      <c s="34" t="s">
        <v>476</v>
      </c>
      <c s="35" t="s">
        <v>5</v>
      </c>
      <c s="6" t="s">
        <v>477</v>
      </c>
      <c s="36" t="s">
        <v>81</v>
      </c>
      <c s="37">
        <v>3</v>
      </c>
      <c s="36">
        <v>0</v>
      </c>
      <c s="36">
        <f>ROUND(G26*H26,6)</f>
      </c>
      <c r="L26" s="38">
        <v>0</v>
      </c>
      <c s="32">
        <f>ROUND(ROUND(L26,2)*ROUND(G26,3),2)</f>
      </c>
      <c s="36" t="s">
        <v>53</v>
      </c>
      <c>
        <f>(M26*21)/100</f>
      </c>
      <c t="s">
        <v>27</v>
      </c>
    </row>
    <row r="27" spans="1:5" ht="12.75">
      <c r="A27" s="35" t="s">
        <v>54</v>
      </c>
      <c r="E27" s="39" t="s">
        <v>5</v>
      </c>
    </row>
    <row r="28" spans="1:5" ht="38.25">
      <c r="A28" s="35" t="s">
        <v>55</v>
      </c>
      <c r="E28" s="40" t="s">
        <v>507</v>
      </c>
    </row>
    <row r="29" spans="1:5" ht="89.25">
      <c r="A29" t="s">
        <v>56</v>
      </c>
      <c r="E29" s="39" t="s">
        <v>478</v>
      </c>
    </row>
    <row r="30" spans="1:16" ht="12.75">
      <c r="A30" t="s">
        <v>49</v>
      </c>
      <c s="34" t="s">
        <v>73</v>
      </c>
      <c s="34" t="s">
        <v>725</v>
      </c>
      <c s="35" t="s">
        <v>5</v>
      </c>
      <c s="6" t="s">
        <v>726</v>
      </c>
      <c s="36" t="s">
        <v>312</v>
      </c>
      <c s="37">
        <v>40</v>
      </c>
      <c s="36">
        <v>0</v>
      </c>
      <c s="36">
        <f>ROUND(G30*H30,6)</f>
      </c>
      <c r="L30" s="38">
        <v>0</v>
      </c>
      <c s="32">
        <f>ROUND(ROUND(L30,2)*ROUND(G30,3),2)</f>
      </c>
      <c s="36" t="s">
        <v>53</v>
      </c>
      <c>
        <f>(M30*21)/100</f>
      </c>
      <c t="s">
        <v>27</v>
      </c>
    </row>
    <row r="31" spans="1:5" ht="12.75">
      <c r="A31" s="35" t="s">
        <v>54</v>
      </c>
      <c r="E31" s="39" t="s">
        <v>5</v>
      </c>
    </row>
    <row r="32" spans="1:5" ht="38.25">
      <c r="A32" s="35" t="s">
        <v>55</v>
      </c>
      <c r="E32" s="40" t="s">
        <v>727</v>
      </c>
    </row>
    <row r="33" spans="1:5" ht="191.25">
      <c r="A33" t="s">
        <v>56</v>
      </c>
      <c r="E33" s="39" t="s">
        <v>728</v>
      </c>
    </row>
    <row r="34" spans="1:16" ht="12.75">
      <c r="A34" t="s">
        <v>49</v>
      </c>
      <c s="34" t="s">
        <v>78</v>
      </c>
      <c s="34" t="s">
        <v>729</v>
      </c>
      <c s="35" t="s">
        <v>5</v>
      </c>
      <c s="6" t="s">
        <v>730</v>
      </c>
      <c s="36" t="s">
        <v>312</v>
      </c>
      <c s="37">
        <v>40</v>
      </c>
      <c s="36">
        <v>0</v>
      </c>
      <c s="36">
        <f>ROUND(G34*H34,6)</f>
      </c>
      <c r="L34" s="38">
        <v>0</v>
      </c>
      <c s="32">
        <f>ROUND(ROUND(L34,2)*ROUND(G34,3),2)</f>
      </c>
      <c s="36" t="s">
        <v>53</v>
      </c>
      <c>
        <f>(M34*21)/100</f>
      </c>
      <c t="s">
        <v>27</v>
      </c>
    </row>
    <row r="35" spans="1:5" ht="12.75">
      <c r="A35" s="35" t="s">
        <v>54</v>
      </c>
      <c r="E35" s="39" t="s">
        <v>5</v>
      </c>
    </row>
    <row r="36" spans="1:5" ht="38.25">
      <c r="A36" s="35" t="s">
        <v>55</v>
      </c>
      <c r="E36" s="40" t="s">
        <v>727</v>
      </c>
    </row>
    <row r="37" spans="1:5" ht="140.25">
      <c r="A37" t="s">
        <v>56</v>
      </c>
      <c r="E37" s="39" t="s">
        <v>687</v>
      </c>
    </row>
    <row r="38" spans="1:16" ht="12.75">
      <c r="A38" t="s">
        <v>49</v>
      </c>
      <c s="34" t="s">
        <v>83</v>
      </c>
      <c s="34" t="s">
        <v>479</v>
      </c>
      <c s="35" t="s">
        <v>5</v>
      </c>
      <c s="6" t="s">
        <v>480</v>
      </c>
      <c s="36" t="s">
        <v>312</v>
      </c>
      <c s="37">
        <v>48</v>
      </c>
      <c s="36">
        <v>0</v>
      </c>
      <c s="36">
        <f>ROUND(G38*H38,6)</f>
      </c>
      <c r="L38" s="38">
        <v>0</v>
      </c>
      <c s="32">
        <f>ROUND(ROUND(L38,2)*ROUND(G38,3),2)</f>
      </c>
      <c s="36" t="s">
        <v>53</v>
      </c>
      <c>
        <f>(M38*21)/100</f>
      </c>
      <c t="s">
        <v>27</v>
      </c>
    </row>
    <row r="39" spans="1:5" ht="12.75">
      <c r="A39" s="35" t="s">
        <v>54</v>
      </c>
      <c r="E39" s="39" t="s">
        <v>5</v>
      </c>
    </row>
    <row r="40" spans="1:5" ht="38.25">
      <c r="A40" s="35" t="s">
        <v>55</v>
      </c>
      <c r="E40" s="40" t="s">
        <v>731</v>
      </c>
    </row>
    <row r="41" spans="1:5" ht="102">
      <c r="A41" t="s">
        <v>56</v>
      </c>
      <c r="E41" s="39" t="s">
        <v>482</v>
      </c>
    </row>
    <row r="42" spans="1:16" ht="12.75">
      <c r="A42" t="s">
        <v>49</v>
      </c>
      <c s="34" t="s">
        <v>87</v>
      </c>
      <c s="34" t="s">
        <v>732</v>
      </c>
      <c s="35" t="s">
        <v>5</v>
      </c>
      <c s="6" t="s">
        <v>733</v>
      </c>
      <c s="36" t="s">
        <v>81</v>
      </c>
      <c s="37">
        <v>3</v>
      </c>
      <c s="36">
        <v>0</v>
      </c>
      <c s="36">
        <f>ROUND(G42*H42,6)</f>
      </c>
      <c r="L42" s="38">
        <v>0</v>
      </c>
      <c s="32">
        <f>ROUND(ROUND(L42,2)*ROUND(G42,3),2)</f>
      </c>
      <c s="36" t="s">
        <v>53</v>
      </c>
      <c>
        <f>(M42*21)/100</f>
      </c>
      <c t="s">
        <v>27</v>
      </c>
    </row>
    <row r="43" spans="1:5" ht="12.75">
      <c r="A43" s="35" t="s">
        <v>54</v>
      </c>
      <c r="E43" s="39" t="s">
        <v>5</v>
      </c>
    </row>
    <row r="44" spans="1:5" ht="38.25">
      <c r="A44" s="35" t="s">
        <v>55</v>
      </c>
      <c r="E44" s="40" t="s">
        <v>507</v>
      </c>
    </row>
    <row r="45" spans="1:5" ht="89.25">
      <c r="A45" t="s">
        <v>56</v>
      </c>
      <c r="E45" s="39" t="s">
        <v>734</v>
      </c>
    </row>
    <row r="46" spans="1:16" ht="12.75">
      <c r="A46" t="s">
        <v>49</v>
      </c>
      <c s="34" t="s">
        <v>91</v>
      </c>
      <c s="34" t="s">
        <v>339</v>
      </c>
      <c s="35" t="s">
        <v>5</v>
      </c>
      <c s="6" t="s">
        <v>340</v>
      </c>
      <c s="36" t="s">
        <v>81</v>
      </c>
      <c s="37">
        <v>1</v>
      </c>
      <c s="36">
        <v>0</v>
      </c>
      <c s="36">
        <f>ROUND(G46*H46,6)</f>
      </c>
      <c r="L46" s="38">
        <v>0</v>
      </c>
      <c s="32">
        <f>ROUND(ROUND(L46,2)*ROUND(G46,3),2)</f>
      </c>
      <c s="36" t="s">
        <v>53</v>
      </c>
      <c>
        <f>(M46*21)/100</f>
      </c>
      <c t="s">
        <v>27</v>
      </c>
    </row>
    <row r="47" spans="1:5" ht="12.75">
      <c r="A47" s="35" t="s">
        <v>54</v>
      </c>
      <c r="E47" s="39" t="s">
        <v>5</v>
      </c>
    </row>
    <row r="48" spans="1:5" ht="38.25">
      <c r="A48" s="35" t="s">
        <v>55</v>
      </c>
      <c r="E48" s="40" t="s">
        <v>470</v>
      </c>
    </row>
    <row r="49" spans="1:5" ht="89.25">
      <c r="A49" t="s">
        <v>56</v>
      </c>
      <c r="E49" s="39" t="s">
        <v>735</v>
      </c>
    </row>
    <row r="50" spans="1:16" ht="12.75">
      <c r="A50" t="s">
        <v>49</v>
      </c>
      <c s="34" t="s">
        <v>94</v>
      </c>
      <c s="34" t="s">
        <v>736</v>
      </c>
      <c s="35" t="s">
        <v>5</v>
      </c>
      <c s="6" t="s">
        <v>737</v>
      </c>
      <c s="36" t="s">
        <v>81</v>
      </c>
      <c s="37">
        <v>6</v>
      </c>
      <c s="36">
        <v>0</v>
      </c>
      <c s="36">
        <f>ROUND(G50*H50,6)</f>
      </c>
      <c r="L50" s="38">
        <v>0</v>
      </c>
      <c s="32">
        <f>ROUND(ROUND(L50,2)*ROUND(G50,3),2)</f>
      </c>
      <c s="36" t="s">
        <v>53</v>
      </c>
      <c>
        <f>(M50*21)/100</f>
      </c>
      <c t="s">
        <v>27</v>
      </c>
    </row>
    <row r="51" spans="1:5" ht="12.75">
      <c r="A51" s="35" t="s">
        <v>54</v>
      </c>
      <c r="E51" s="39" t="s">
        <v>5</v>
      </c>
    </row>
    <row r="52" spans="1:5" ht="38.25">
      <c r="A52" s="35" t="s">
        <v>55</v>
      </c>
      <c r="E52" s="40" t="s">
        <v>691</v>
      </c>
    </row>
    <row r="53" spans="1:5" ht="178.5">
      <c r="A53" t="s">
        <v>56</v>
      </c>
      <c r="E53" s="39" t="s">
        <v>508</v>
      </c>
    </row>
    <row r="54" spans="1:16" ht="12.75">
      <c r="A54" t="s">
        <v>49</v>
      </c>
      <c s="34" t="s">
        <v>98</v>
      </c>
      <c s="34" t="s">
        <v>738</v>
      </c>
      <c s="35" t="s">
        <v>5</v>
      </c>
      <c s="6" t="s">
        <v>739</v>
      </c>
      <c s="36" t="s">
        <v>81</v>
      </c>
      <c s="37">
        <v>6</v>
      </c>
      <c s="36">
        <v>0</v>
      </c>
      <c s="36">
        <f>ROUND(G54*H54,6)</f>
      </c>
      <c r="L54" s="38">
        <v>0</v>
      </c>
      <c s="32">
        <f>ROUND(ROUND(L54,2)*ROUND(G54,3),2)</f>
      </c>
      <c s="36" t="s">
        <v>53</v>
      </c>
      <c>
        <f>(M54*21)/100</f>
      </c>
      <c t="s">
        <v>27</v>
      </c>
    </row>
    <row r="55" spans="1:5" ht="12.75">
      <c r="A55" s="35" t="s">
        <v>54</v>
      </c>
      <c r="E55" s="39" t="s">
        <v>5</v>
      </c>
    </row>
    <row r="56" spans="1:5" ht="38.25">
      <c r="A56" s="35" t="s">
        <v>55</v>
      </c>
      <c r="E56" s="40" t="s">
        <v>691</v>
      </c>
    </row>
    <row r="57" spans="1:5" ht="127.5">
      <c r="A57" t="s">
        <v>56</v>
      </c>
      <c r="E57" s="39" t="s">
        <v>459</v>
      </c>
    </row>
    <row r="58" spans="1:16" ht="12.75">
      <c r="A58" t="s">
        <v>49</v>
      </c>
      <c s="34" t="s">
        <v>102</v>
      </c>
      <c s="34" t="s">
        <v>740</v>
      </c>
      <c s="35" t="s">
        <v>5</v>
      </c>
      <c s="6" t="s">
        <v>741</v>
      </c>
      <c s="36" t="s">
        <v>67</v>
      </c>
      <c s="37">
        <v>3</v>
      </c>
      <c s="36">
        <v>0</v>
      </c>
      <c s="36">
        <f>ROUND(G58*H58,6)</f>
      </c>
      <c r="L58" s="38">
        <v>0</v>
      </c>
      <c s="32">
        <f>ROUND(ROUND(L58,2)*ROUND(G58,3),2)</f>
      </c>
      <c s="36" t="s">
        <v>53</v>
      </c>
      <c>
        <f>(M58*21)/100</f>
      </c>
      <c t="s">
        <v>27</v>
      </c>
    </row>
    <row r="59" spans="1:5" ht="12.75">
      <c r="A59" s="35" t="s">
        <v>54</v>
      </c>
      <c r="E59" s="39" t="s">
        <v>5</v>
      </c>
    </row>
    <row r="60" spans="1:5" ht="38.25">
      <c r="A60" s="35" t="s">
        <v>55</v>
      </c>
      <c r="E60" s="40" t="s">
        <v>507</v>
      </c>
    </row>
    <row r="61" spans="1:5" ht="114.75">
      <c r="A61" t="s">
        <v>56</v>
      </c>
      <c r="E61" s="39" t="s">
        <v>742</v>
      </c>
    </row>
    <row r="62" spans="1:16" ht="12.75">
      <c r="A62" t="s">
        <v>49</v>
      </c>
      <c s="34" t="s">
        <v>106</v>
      </c>
      <c s="34" t="s">
        <v>743</v>
      </c>
      <c s="35" t="s">
        <v>5</v>
      </c>
      <c s="6" t="s">
        <v>744</v>
      </c>
      <c s="36" t="s">
        <v>67</v>
      </c>
      <c s="37">
        <v>3</v>
      </c>
      <c s="36">
        <v>0</v>
      </c>
      <c s="36">
        <f>ROUND(G62*H62,6)</f>
      </c>
      <c r="L62" s="38">
        <v>0</v>
      </c>
      <c s="32">
        <f>ROUND(ROUND(L62,2)*ROUND(G62,3),2)</f>
      </c>
      <c s="36" t="s">
        <v>53</v>
      </c>
      <c>
        <f>(M62*21)/100</f>
      </c>
      <c t="s">
        <v>27</v>
      </c>
    </row>
    <row r="63" spans="1:5" ht="12.75">
      <c r="A63" s="35" t="s">
        <v>54</v>
      </c>
      <c r="E63" s="39" t="s">
        <v>5</v>
      </c>
    </row>
    <row r="64" spans="1:5" ht="38.25">
      <c r="A64" s="35" t="s">
        <v>55</v>
      </c>
      <c r="E64" s="40" t="s">
        <v>507</v>
      </c>
    </row>
    <row r="65" spans="1:5" ht="127.5">
      <c r="A65" t="s">
        <v>56</v>
      </c>
      <c r="E65" s="39" t="s">
        <v>745</v>
      </c>
    </row>
    <row r="66" spans="1:16" ht="12.75">
      <c r="A66" t="s">
        <v>49</v>
      </c>
      <c s="34" t="s">
        <v>110</v>
      </c>
      <c s="34" t="s">
        <v>746</v>
      </c>
      <c s="35" t="s">
        <v>5</v>
      </c>
      <c s="6" t="s">
        <v>747</v>
      </c>
      <c s="36" t="s">
        <v>156</v>
      </c>
      <c s="37">
        <v>1</v>
      </c>
      <c s="36">
        <v>0</v>
      </c>
      <c s="36">
        <f>ROUND(G66*H66,6)</f>
      </c>
      <c r="L66" s="38">
        <v>0</v>
      </c>
      <c s="32">
        <f>ROUND(ROUND(L66,2)*ROUND(G66,3),2)</f>
      </c>
      <c s="36" t="s">
        <v>53</v>
      </c>
      <c>
        <f>(M66*21)/100</f>
      </c>
      <c t="s">
        <v>27</v>
      </c>
    </row>
    <row r="67" spans="1:5" ht="12.75">
      <c r="A67" s="35" t="s">
        <v>54</v>
      </c>
      <c r="E67" s="39" t="s">
        <v>5</v>
      </c>
    </row>
    <row r="68" spans="1:5" ht="38.25">
      <c r="A68" s="35" t="s">
        <v>55</v>
      </c>
      <c r="E68" s="40" t="s">
        <v>470</v>
      </c>
    </row>
    <row r="69" spans="1:5" ht="102">
      <c r="A69" t="s">
        <v>56</v>
      </c>
      <c r="E69" s="39" t="s">
        <v>748</v>
      </c>
    </row>
    <row r="70" spans="1:16" ht="12.75">
      <c r="A70" t="s">
        <v>49</v>
      </c>
      <c s="34" t="s">
        <v>114</v>
      </c>
      <c s="34" t="s">
        <v>749</v>
      </c>
      <c s="35" t="s">
        <v>5</v>
      </c>
      <c s="6" t="s">
        <v>750</v>
      </c>
      <c s="36" t="s">
        <v>156</v>
      </c>
      <c s="37">
        <v>1</v>
      </c>
      <c s="36">
        <v>0</v>
      </c>
      <c s="36">
        <f>ROUND(G70*H70,6)</f>
      </c>
      <c r="L70" s="38">
        <v>0</v>
      </c>
      <c s="32">
        <f>ROUND(ROUND(L70,2)*ROUND(G70,3),2)</f>
      </c>
      <c s="36" t="s">
        <v>53</v>
      </c>
      <c>
        <f>(M70*21)/100</f>
      </c>
      <c t="s">
        <v>27</v>
      </c>
    </row>
    <row r="71" spans="1:5" ht="12.75">
      <c r="A71" s="35" t="s">
        <v>54</v>
      </c>
      <c r="E71" s="39" t="s">
        <v>5</v>
      </c>
    </row>
    <row r="72" spans="1:5" ht="38.25">
      <c r="A72" s="35" t="s">
        <v>55</v>
      </c>
      <c r="E72" s="40" t="s">
        <v>470</v>
      </c>
    </row>
    <row r="73" spans="1:5" ht="102">
      <c r="A73" t="s">
        <v>56</v>
      </c>
      <c r="E73" s="39" t="s">
        <v>657</v>
      </c>
    </row>
    <row r="74" spans="1:16" ht="12.75">
      <c r="A74" t="s">
        <v>49</v>
      </c>
      <c s="34" t="s">
        <v>118</v>
      </c>
      <c s="34" t="s">
        <v>668</v>
      </c>
      <c s="35" t="s">
        <v>5</v>
      </c>
      <c s="6" t="s">
        <v>669</v>
      </c>
      <c s="36" t="s">
        <v>81</v>
      </c>
      <c s="37">
        <v>14</v>
      </c>
      <c s="36">
        <v>0</v>
      </c>
      <c s="36">
        <f>ROUND(G74*H74,6)</f>
      </c>
      <c r="L74" s="38">
        <v>0</v>
      </c>
      <c s="32">
        <f>ROUND(ROUND(L74,2)*ROUND(G74,3),2)</f>
      </c>
      <c s="36" t="s">
        <v>53</v>
      </c>
      <c>
        <f>(M74*21)/100</f>
      </c>
      <c t="s">
        <v>27</v>
      </c>
    </row>
    <row r="75" spans="1:5" ht="12.75">
      <c r="A75" s="35" t="s">
        <v>54</v>
      </c>
      <c r="E75" s="39" t="s">
        <v>5</v>
      </c>
    </row>
    <row r="76" spans="1:5" ht="38.25">
      <c r="A76" s="35" t="s">
        <v>55</v>
      </c>
      <c r="E76" s="40" t="s">
        <v>751</v>
      </c>
    </row>
    <row r="77" spans="1:5" ht="102">
      <c r="A77" t="s">
        <v>56</v>
      </c>
      <c r="E77" s="39" t="s">
        <v>662</v>
      </c>
    </row>
    <row r="78" spans="1:16" ht="12.75">
      <c r="A78" t="s">
        <v>49</v>
      </c>
      <c s="34" t="s">
        <v>121</v>
      </c>
      <c s="34" t="s">
        <v>671</v>
      </c>
      <c s="35" t="s">
        <v>5</v>
      </c>
      <c s="6" t="s">
        <v>672</v>
      </c>
      <c s="36" t="s">
        <v>81</v>
      </c>
      <c s="37">
        <v>14</v>
      </c>
      <c s="36">
        <v>0</v>
      </c>
      <c s="36">
        <f>ROUND(G78*H78,6)</f>
      </c>
      <c r="L78" s="38">
        <v>0</v>
      </c>
      <c s="32">
        <f>ROUND(ROUND(L78,2)*ROUND(G78,3),2)</f>
      </c>
      <c s="36" t="s">
        <v>53</v>
      </c>
      <c>
        <f>(M78*21)/100</f>
      </c>
      <c t="s">
        <v>27</v>
      </c>
    </row>
    <row r="79" spans="1:5" ht="12.75">
      <c r="A79" s="35" t="s">
        <v>54</v>
      </c>
      <c r="E79" s="39" t="s">
        <v>5</v>
      </c>
    </row>
    <row r="80" spans="1:5" ht="38.25">
      <c r="A80" s="35" t="s">
        <v>55</v>
      </c>
      <c r="E80" s="40" t="s">
        <v>751</v>
      </c>
    </row>
    <row r="81" spans="1:5" ht="102">
      <c r="A81" t="s">
        <v>56</v>
      </c>
      <c r="E81" s="39" t="s">
        <v>666</v>
      </c>
    </row>
    <row r="82" spans="1:16" ht="12.75">
      <c r="A82" t="s">
        <v>49</v>
      </c>
      <c s="34" t="s">
        <v>124</v>
      </c>
      <c s="34" t="s">
        <v>674</v>
      </c>
      <c s="35" t="s">
        <v>5</v>
      </c>
      <c s="6" t="s">
        <v>675</v>
      </c>
      <c s="36" t="s">
        <v>81</v>
      </c>
      <c s="37">
        <v>6</v>
      </c>
      <c s="36">
        <v>0</v>
      </c>
      <c s="36">
        <f>ROUND(G82*H82,6)</f>
      </c>
      <c r="L82" s="38">
        <v>0</v>
      </c>
      <c s="32">
        <f>ROUND(ROUND(L82,2)*ROUND(G82,3),2)</f>
      </c>
      <c s="36" t="s">
        <v>53</v>
      </c>
      <c>
        <f>(M82*21)/100</f>
      </c>
      <c t="s">
        <v>27</v>
      </c>
    </row>
    <row r="83" spans="1:5" ht="12.75">
      <c r="A83" s="35" t="s">
        <v>54</v>
      </c>
      <c r="E83" s="39" t="s">
        <v>5</v>
      </c>
    </row>
    <row r="84" spans="1:5" ht="38.25">
      <c r="A84" s="35" t="s">
        <v>55</v>
      </c>
      <c r="E84" s="40" t="s">
        <v>691</v>
      </c>
    </row>
    <row r="85" spans="1:5" ht="114.75">
      <c r="A85" t="s">
        <v>56</v>
      </c>
      <c r="E85" s="39" t="s">
        <v>557</v>
      </c>
    </row>
    <row r="86" spans="1:16" ht="12.75">
      <c r="A86" t="s">
        <v>49</v>
      </c>
      <c s="34" t="s">
        <v>127</v>
      </c>
      <c s="34" t="s">
        <v>752</v>
      </c>
      <c s="35" t="s">
        <v>5</v>
      </c>
      <c s="6" t="s">
        <v>753</v>
      </c>
      <c s="36" t="s">
        <v>81</v>
      </c>
      <c s="37">
        <v>2</v>
      </c>
      <c s="36">
        <v>0</v>
      </c>
      <c s="36">
        <f>ROUND(G86*H86,6)</f>
      </c>
      <c r="L86" s="38">
        <v>0</v>
      </c>
      <c s="32">
        <f>ROUND(ROUND(L86,2)*ROUND(G86,3),2)</f>
      </c>
      <c s="36" t="s">
        <v>53</v>
      </c>
      <c>
        <f>(M86*21)/100</f>
      </c>
      <c t="s">
        <v>27</v>
      </c>
    </row>
    <row r="87" spans="1:5" ht="12.75">
      <c r="A87" s="35" t="s">
        <v>54</v>
      </c>
      <c r="E87" s="39" t="s">
        <v>5</v>
      </c>
    </row>
    <row r="88" spans="1:5" ht="38.25">
      <c r="A88" s="35" t="s">
        <v>55</v>
      </c>
      <c r="E88" s="40" t="s">
        <v>549</v>
      </c>
    </row>
    <row r="89" spans="1:5" ht="114.75">
      <c r="A89" t="s">
        <v>56</v>
      </c>
      <c r="E89" s="39" t="s">
        <v>557</v>
      </c>
    </row>
    <row r="90" spans="1:16" ht="12.75">
      <c r="A90" t="s">
        <v>49</v>
      </c>
      <c s="34" t="s">
        <v>131</v>
      </c>
      <c s="34" t="s">
        <v>678</v>
      </c>
      <c s="35" t="s">
        <v>5</v>
      </c>
      <c s="6" t="s">
        <v>679</v>
      </c>
      <c s="36" t="s">
        <v>81</v>
      </c>
      <c s="37">
        <v>8</v>
      </c>
      <c s="36">
        <v>0</v>
      </c>
      <c s="36">
        <f>ROUND(G90*H90,6)</f>
      </c>
      <c r="L90" s="38">
        <v>0</v>
      </c>
      <c s="32">
        <f>ROUND(ROUND(L90,2)*ROUND(G90,3),2)</f>
      </c>
      <c s="36" t="s">
        <v>53</v>
      </c>
      <c>
        <f>(M90*21)/100</f>
      </c>
      <c t="s">
        <v>27</v>
      </c>
    </row>
    <row r="91" spans="1:5" ht="12.75">
      <c r="A91" s="35" t="s">
        <v>54</v>
      </c>
      <c r="E91" s="39" t="s">
        <v>5</v>
      </c>
    </row>
    <row r="92" spans="1:5" ht="38.25">
      <c r="A92" s="35" t="s">
        <v>55</v>
      </c>
      <c r="E92" s="40" t="s">
        <v>429</v>
      </c>
    </row>
    <row r="93" spans="1:5" ht="140.25">
      <c r="A93" t="s">
        <v>56</v>
      </c>
      <c r="E93" s="39" t="s">
        <v>687</v>
      </c>
    </row>
    <row r="94" spans="1:16" ht="12.75">
      <c r="A94" t="s">
        <v>49</v>
      </c>
      <c s="34" t="s">
        <v>134</v>
      </c>
      <c s="34" t="s">
        <v>754</v>
      </c>
      <c s="35" t="s">
        <v>5</v>
      </c>
      <c s="6" t="s">
        <v>755</v>
      </c>
      <c s="36" t="s">
        <v>81</v>
      </c>
      <c s="37">
        <v>2</v>
      </c>
      <c s="36">
        <v>0</v>
      </c>
      <c s="36">
        <f>ROUND(G94*H94,6)</f>
      </c>
      <c r="L94" s="38">
        <v>0</v>
      </c>
      <c s="32">
        <f>ROUND(ROUND(L94,2)*ROUND(G94,3),2)</f>
      </c>
      <c s="36" t="s">
        <v>53</v>
      </c>
      <c>
        <f>(M94*21)/100</f>
      </c>
      <c t="s">
        <v>27</v>
      </c>
    </row>
    <row r="95" spans="1:5" ht="12.75">
      <c r="A95" s="35" t="s">
        <v>54</v>
      </c>
      <c r="E95" s="39" t="s">
        <v>5</v>
      </c>
    </row>
    <row r="96" spans="1:5" ht="38.25">
      <c r="A96" s="35" t="s">
        <v>55</v>
      </c>
      <c r="E96" s="40" t="s">
        <v>549</v>
      </c>
    </row>
    <row r="97" spans="1:5" ht="114.75">
      <c r="A97" t="s">
        <v>56</v>
      </c>
      <c r="E97" s="39" t="s">
        <v>557</v>
      </c>
    </row>
    <row r="98" spans="1:16" ht="12.75">
      <c r="A98" t="s">
        <v>49</v>
      </c>
      <c s="34" t="s">
        <v>137</v>
      </c>
      <c s="34" t="s">
        <v>756</v>
      </c>
      <c s="35" t="s">
        <v>5</v>
      </c>
      <c s="6" t="s">
        <v>757</v>
      </c>
      <c s="36" t="s">
        <v>81</v>
      </c>
      <c s="37">
        <v>2</v>
      </c>
      <c s="36">
        <v>0</v>
      </c>
      <c s="36">
        <f>ROUND(G98*H98,6)</f>
      </c>
      <c r="L98" s="38">
        <v>0</v>
      </c>
      <c s="32">
        <f>ROUND(ROUND(L98,2)*ROUND(G98,3),2)</f>
      </c>
      <c s="36" t="s">
        <v>53</v>
      </c>
      <c>
        <f>(M98*21)/100</f>
      </c>
      <c t="s">
        <v>27</v>
      </c>
    </row>
    <row r="99" spans="1:5" ht="12.75">
      <c r="A99" s="35" t="s">
        <v>54</v>
      </c>
      <c r="E99" s="39" t="s">
        <v>5</v>
      </c>
    </row>
    <row r="100" spans="1:5" ht="38.25">
      <c r="A100" s="35" t="s">
        <v>55</v>
      </c>
      <c r="E100" s="40" t="s">
        <v>549</v>
      </c>
    </row>
    <row r="101" spans="1:5" ht="140.25">
      <c r="A101" t="s">
        <v>56</v>
      </c>
      <c r="E101" s="39" t="s">
        <v>687</v>
      </c>
    </row>
    <row r="102" spans="1:16" ht="12.75">
      <c r="A102" t="s">
        <v>49</v>
      </c>
      <c s="34" t="s">
        <v>141</v>
      </c>
      <c s="34" t="s">
        <v>758</v>
      </c>
      <c s="35" t="s">
        <v>5</v>
      </c>
      <c s="6" t="s">
        <v>759</v>
      </c>
      <c s="36" t="s">
        <v>81</v>
      </c>
      <c s="37">
        <v>1</v>
      </c>
      <c s="36">
        <v>0</v>
      </c>
      <c s="36">
        <f>ROUND(G102*H102,6)</f>
      </c>
      <c r="L102" s="38">
        <v>0</v>
      </c>
      <c s="32">
        <f>ROUND(ROUND(L102,2)*ROUND(G102,3),2)</f>
      </c>
      <c s="36" t="s">
        <v>53</v>
      </c>
      <c>
        <f>(M102*21)/100</f>
      </c>
      <c t="s">
        <v>27</v>
      </c>
    </row>
    <row r="103" spans="1:5" ht="12.75">
      <c r="A103" s="35" t="s">
        <v>54</v>
      </c>
      <c r="E103" s="39" t="s">
        <v>5</v>
      </c>
    </row>
    <row r="104" spans="1:5" ht="38.25">
      <c r="A104" s="35" t="s">
        <v>55</v>
      </c>
      <c r="E104" s="40" t="s">
        <v>470</v>
      </c>
    </row>
    <row r="105" spans="1:5" ht="12.75">
      <c r="A105" t="s">
        <v>56</v>
      </c>
      <c r="E105" s="39" t="s">
        <v>760</v>
      </c>
    </row>
    <row r="106" spans="1:16" ht="12.75">
      <c r="A106" t="s">
        <v>49</v>
      </c>
      <c s="34" t="s">
        <v>145</v>
      </c>
      <c s="34" t="s">
        <v>761</v>
      </c>
      <c s="35" t="s">
        <v>5</v>
      </c>
      <c s="6" t="s">
        <v>762</v>
      </c>
      <c s="36" t="s">
        <v>81</v>
      </c>
      <c s="37">
        <v>2</v>
      </c>
      <c s="36">
        <v>0</v>
      </c>
      <c s="36">
        <f>ROUND(G106*H106,6)</f>
      </c>
      <c r="L106" s="38">
        <v>0</v>
      </c>
      <c s="32">
        <f>ROUND(ROUND(L106,2)*ROUND(G106,3),2)</f>
      </c>
      <c s="36" t="s">
        <v>53</v>
      </c>
      <c>
        <f>(M106*21)/100</f>
      </c>
      <c t="s">
        <v>27</v>
      </c>
    </row>
    <row r="107" spans="1:5" ht="12.75">
      <c r="A107" s="35" t="s">
        <v>54</v>
      </c>
      <c r="E107" s="39" t="s">
        <v>5</v>
      </c>
    </row>
    <row r="108" spans="1:5" ht="38.25">
      <c r="A108" s="35" t="s">
        <v>55</v>
      </c>
      <c r="E108" s="40" t="s">
        <v>549</v>
      </c>
    </row>
    <row r="109" spans="1:5" ht="114.75">
      <c r="A109" t="s">
        <v>56</v>
      </c>
      <c r="E109" s="39" t="s">
        <v>557</v>
      </c>
    </row>
    <row r="110" spans="1:16" ht="12.75">
      <c r="A110" t="s">
        <v>49</v>
      </c>
      <c s="34" t="s">
        <v>149</v>
      </c>
      <c s="34" t="s">
        <v>763</v>
      </c>
      <c s="35" t="s">
        <v>5</v>
      </c>
      <c s="6" t="s">
        <v>764</v>
      </c>
      <c s="36" t="s">
        <v>81</v>
      </c>
      <c s="37">
        <v>2</v>
      </c>
      <c s="36">
        <v>0</v>
      </c>
      <c s="36">
        <f>ROUND(G110*H110,6)</f>
      </c>
      <c r="L110" s="38">
        <v>0</v>
      </c>
      <c s="32">
        <f>ROUND(ROUND(L110,2)*ROUND(G110,3),2)</f>
      </c>
      <c s="36" t="s">
        <v>53</v>
      </c>
      <c>
        <f>(M110*21)/100</f>
      </c>
      <c t="s">
        <v>27</v>
      </c>
    </row>
    <row r="111" spans="1:5" ht="12.75">
      <c r="A111" s="35" t="s">
        <v>54</v>
      </c>
      <c r="E111" s="39" t="s">
        <v>5</v>
      </c>
    </row>
    <row r="112" spans="1:5" ht="38.25">
      <c r="A112" s="35" t="s">
        <v>55</v>
      </c>
      <c r="E112" s="40" t="s">
        <v>549</v>
      </c>
    </row>
    <row r="113" spans="1:5" ht="127.5">
      <c r="A113" t="s">
        <v>56</v>
      </c>
      <c r="E113" s="39" t="s">
        <v>459</v>
      </c>
    </row>
    <row r="114" spans="1:16" ht="12.75">
      <c r="A114" t="s">
        <v>49</v>
      </c>
      <c s="34" t="s">
        <v>153</v>
      </c>
      <c s="34" t="s">
        <v>765</v>
      </c>
      <c s="35" t="s">
        <v>5</v>
      </c>
      <c s="6" t="s">
        <v>766</v>
      </c>
      <c s="36" t="s">
        <v>81</v>
      </c>
      <c s="37">
        <v>2</v>
      </c>
      <c s="36">
        <v>0</v>
      </c>
      <c s="36">
        <f>ROUND(G114*H114,6)</f>
      </c>
      <c r="L114" s="38">
        <v>0</v>
      </c>
      <c s="32">
        <f>ROUND(ROUND(L114,2)*ROUND(G114,3),2)</f>
      </c>
      <c s="36" t="s">
        <v>53</v>
      </c>
      <c>
        <f>(M114*21)/100</f>
      </c>
      <c t="s">
        <v>27</v>
      </c>
    </row>
    <row r="115" spans="1:5" ht="12.75">
      <c r="A115" s="35" t="s">
        <v>54</v>
      </c>
      <c r="E115" s="39" t="s">
        <v>5</v>
      </c>
    </row>
    <row r="116" spans="1:5" ht="38.25">
      <c r="A116" s="35" t="s">
        <v>55</v>
      </c>
      <c r="E116" s="40" t="s">
        <v>549</v>
      </c>
    </row>
    <row r="117" spans="1:5" ht="114.75">
      <c r="A117" t="s">
        <v>56</v>
      </c>
      <c r="E117" s="39" t="s">
        <v>557</v>
      </c>
    </row>
    <row r="118" spans="1:16" ht="12.75">
      <c r="A118" t="s">
        <v>49</v>
      </c>
      <c s="34" t="s">
        <v>158</v>
      </c>
      <c s="34" t="s">
        <v>767</v>
      </c>
      <c s="35" t="s">
        <v>5</v>
      </c>
      <c s="6" t="s">
        <v>768</v>
      </c>
      <c s="36" t="s">
        <v>81</v>
      </c>
      <c s="37">
        <v>2</v>
      </c>
      <c s="36">
        <v>0</v>
      </c>
      <c s="36">
        <f>ROUND(G118*H118,6)</f>
      </c>
      <c r="L118" s="38">
        <v>0</v>
      </c>
      <c s="32">
        <f>ROUND(ROUND(L118,2)*ROUND(G118,3),2)</f>
      </c>
      <c s="36" t="s">
        <v>53</v>
      </c>
      <c>
        <f>(M118*21)/100</f>
      </c>
      <c t="s">
        <v>27</v>
      </c>
    </row>
    <row r="119" spans="1:5" ht="12.75">
      <c r="A119" s="35" t="s">
        <v>54</v>
      </c>
      <c r="E119" s="39" t="s">
        <v>5</v>
      </c>
    </row>
    <row r="120" spans="1:5" ht="38.25">
      <c r="A120" s="35" t="s">
        <v>55</v>
      </c>
      <c r="E120" s="40" t="s">
        <v>549</v>
      </c>
    </row>
    <row r="121" spans="1:5" ht="127.5">
      <c r="A121" t="s">
        <v>56</v>
      </c>
      <c r="E121" s="39" t="s">
        <v>459</v>
      </c>
    </row>
    <row r="122" spans="1:16" ht="12.75">
      <c r="A122" t="s">
        <v>49</v>
      </c>
      <c s="34" t="s">
        <v>161</v>
      </c>
      <c s="34" t="s">
        <v>769</v>
      </c>
      <c s="35" t="s">
        <v>5</v>
      </c>
      <c s="6" t="s">
        <v>770</v>
      </c>
      <c s="36" t="s">
        <v>81</v>
      </c>
      <c s="37">
        <v>2</v>
      </c>
      <c s="36">
        <v>0</v>
      </c>
      <c s="36">
        <f>ROUND(G122*H122,6)</f>
      </c>
      <c r="L122" s="38">
        <v>0</v>
      </c>
      <c s="32">
        <f>ROUND(ROUND(L122,2)*ROUND(G122,3),2)</f>
      </c>
      <c s="36" t="s">
        <v>53</v>
      </c>
      <c>
        <f>(M122*21)/100</f>
      </c>
      <c t="s">
        <v>27</v>
      </c>
    </row>
    <row r="123" spans="1:5" ht="12.75">
      <c r="A123" s="35" t="s">
        <v>54</v>
      </c>
      <c r="E123" s="39" t="s">
        <v>5</v>
      </c>
    </row>
    <row r="124" spans="1:5" ht="38.25">
      <c r="A124" s="35" t="s">
        <v>55</v>
      </c>
      <c r="E124" s="40" t="s">
        <v>549</v>
      </c>
    </row>
    <row r="125" spans="1:5" ht="114.75">
      <c r="A125" t="s">
        <v>56</v>
      </c>
      <c r="E125" s="39" t="s">
        <v>557</v>
      </c>
    </row>
    <row r="126" spans="1:16" ht="12.75">
      <c r="A126" t="s">
        <v>49</v>
      </c>
      <c s="34" t="s">
        <v>164</v>
      </c>
      <c s="34" t="s">
        <v>771</v>
      </c>
      <c s="35" t="s">
        <v>5</v>
      </c>
      <c s="6" t="s">
        <v>772</v>
      </c>
      <c s="36" t="s">
        <v>81</v>
      </c>
      <c s="37">
        <v>2</v>
      </c>
      <c s="36">
        <v>0</v>
      </c>
      <c s="36">
        <f>ROUND(G126*H126,6)</f>
      </c>
      <c r="L126" s="38">
        <v>0</v>
      </c>
      <c s="32">
        <f>ROUND(ROUND(L126,2)*ROUND(G126,3),2)</f>
      </c>
      <c s="36" t="s">
        <v>53</v>
      </c>
      <c>
        <f>(M126*21)/100</f>
      </c>
      <c t="s">
        <v>27</v>
      </c>
    </row>
    <row r="127" spans="1:5" ht="12.75">
      <c r="A127" s="35" t="s">
        <v>54</v>
      </c>
      <c r="E127" s="39" t="s">
        <v>5</v>
      </c>
    </row>
    <row r="128" spans="1:5" ht="38.25">
      <c r="A128" s="35" t="s">
        <v>55</v>
      </c>
      <c r="E128" s="40" t="s">
        <v>549</v>
      </c>
    </row>
    <row r="129" spans="1:5" ht="127.5">
      <c r="A129" t="s">
        <v>56</v>
      </c>
      <c r="E129" s="39" t="s">
        <v>459</v>
      </c>
    </row>
    <row r="130" spans="1:16" ht="12.75">
      <c r="A130" t="s">
        <v>49</v>
      </c>
      <c s="34" t="s">
        <v>167</v>
      </c>
      <c s="34" t="s">
        <v>773</v>
      </c>
      <c s="35" t="s">
        <v>5</v>
      </c>
      <c s="6" t="s">
        <v>774</v>
      </c>
      <c s="36" t="s">
        <v>81</v>
      </c>
      <c s="37">
        <v>6</v>
      </c>
      <c s="36">
        <v>0</v>
      </c>
      <c s="36">
        <f>ROUND(G130*H130,6)</f>
      </c>
      <c r="L130" s="38">
        <v>0</v>
      </c>
      <c s="32">
        <f>ROUND(ROUND(L130,2)*ROUND(G130,3),2)</f>
      </c>
      <c s="36" t="s">
        <v>53</v>
      </c>
      <c>
        <f>(M130*21)/100</f>
      </c>
      <c t="s">
        <v>27</v>
      </c>
    </row>
    <row r="131" spans="1:5" ht="12.75">
      <c r="A131" s="35" t="s">
        <v>54</v>
      </c>
      <c r="E131" s="39" t="s">
        <v>5</v>
      </c>
    </row>
    <row r="132" spans="1:5" ht="38.25">
      <c r="A132" s="35" t="s">
        <v>55</v>
      </c>
      <c r="E132" s="40" t="s">
        <v>691</v>
      </c>
    </row>
    <row r="133" spans="1:5" ht="140.25">
      <c r="A133" t="s">
        <v>56</v>
      </c>
      <c r="E133" s="39" t="s">
        <v>687</v>
      </c>
    </row>
    <row r="134" spans="1:16" ht="12.75">
      <c r="A134" t="s">
        <v>49</v>
      </c>
      <c s="34" t="s">
        <v>171</v>
      </c>
      <c s="34" t="s">
        <v>775</v>
      </c>
      <c s="35" t="s">
        <v>5</v>
      </c>
      <c s="6" t="s">
        <v>776</v>
      </c>
      <c s="36" t="s">
        <v>81</v>
      </c>
      <c s="37">
        <v>2</v>
      </c>
      <c s="36">
        <v>0</v>
      </c>
      <c s="36">
        <f>ROUND(G134*H134,6)</f>
      </c>
      <c r="L134" s="38">
        <v>0</v>
      </c>
      <c s="32">
        <f>ROUND(ROUND(L134,2)*ROUND(G134,3),2)</f>
      </c>
      <c s="36" t="s">
        <v>53</v>
      </c>
      <c>
        <f>(M134*21)/100</f>
      </c>
      <c t="s">
        <v>27</v>
      </c>
    </row>
    <row r="135" spans="1:5" ht="12.75">
      <c r="A135" s="35" t="s">
        <v>54</v>
      </c>
      <c r="E135" s="39" t="s">
        <v>5</v>
      </c>
    </row>
    <row r="136" spans="1:5" ht="38.25">
      <c r="A136" s="35" t="s">
        <v>55</v>
      </c>
      <c r="E136" s="40" t="s">
        <v>549</v>
      </c>
    </row>
    <row r="137" spans="1:5" ht="102">
      <c r="A137" t="s">
        <v>56</v>
      </c>
      <c r="E137" s="39" t="s">
        <v>777</v>
      </c>
    </row>
    <row r="138" spans="1:16" ht="12.75">
      <c r="A138" t="s">
        <v>49</v>
      </c>
      <c s="34" t="s">
        <v>175</v>
      </c>
      <c s="34" t="s">
        <v>778</v>
      </c>
      <c s="35" t="s">
        <v>5</v>
      </c>
      <c s="6" t="s">
        <v>779</v>
      </c>
      <c s="36" t="s">
        <v>81</v>
      </c>
      <c s="37">
        <v>1</v>
      </c>
      <c s="36">
        <v>0</v>
      </c>
      <c s="36">
        <f>ROUND(G138*H138,6)</f>
      </c>
      <c r="L138" s="38">
        <v>0</v>
      </c>
      <c s="32">
        <f>ROUND(ROUND(L138,2)*ROUND(G138,3),2)</f>
      </c>
      <c s="36" t="s">
        <v>53</v>
      </c>
      <c>
        <f>(M138*21)/100</f>
      </c>
      <c t="s">
        <v>27</v>
      </c>
    </row>
    <row r="139" spans="1:5" ht="12.75">
      <c r="A139" s="35" t="s">
        <v>54</v>
      </c>
      <c r="E139" s="39" t="s">
        <v>5</v>
      </c>
    </row>
    <row r="140" spans="1:5" ht="38.25">
      <c r="A140" s="35" t="s">
        <v>55</v>
      </c>
      <c r="E140" s="40" t="s">
        <v>470</v>
      </c>
    </row>
    <row r="141" spans="1:5" ht="114.75">
      <c r="A141" t="s">
        <v>56</v>
      </c>
      <c r="E141" s="39" t="s">
        <v>557</v>
      </c>
    </row>
    <row r="142" spans="1:16" ht="12.75">
      <c r="A142" t="s">
        <v>49</v>
      </c>
      <c s="34" t="s">
        <v>179</v>
      </c>
      <c s="34" t="s">
        <v>780</v>
      </c>
      <c s="35" t="s">
        <v>5</v>
      </c>
      <c s="6" t="s">
        <v>781</v>
      </c>
      <c s="36" t="s">
        <v>81</v>
      </c>
      <c s="37">
        <v>1</v>
      </c>
      <c s="36">
        <v>0</v>
      </c>
      <c s="36">
        <f>ROUND(G142*H142,6)</f>
      </c>
      <c r="L142" s="38">
        <v>0</v>
      </c>
      <c s="32">
        <f>ROUND(ROUND(L142,2)*ROUND(G142,3),2)</f>
      </c>
      <c s="36" t="s">
        <v>53</v>
      </c>
      <c>
        <f>(M142*21)/100</f>
      </c>
      <c t="s">
        <v>27</v>
      </c>
    </row>
    <row r="143" spans="1:5" ht="12.75">
      <c r="A143" s="35" t="s">
        <v>54</v>
      </c>
      <c r="E143" s="39" t="s">
        <v>5</v>
      </c>
    </row>
    <row r="144" spans="1:5" ht="38.25">
      <c r="A144" s="35" t="s">
        <v>55</v>
      </c>
      <c r="E144" s="40" t="s">
        <v>470</v>
      </c>
    </row>
    <row r="145" spans="1:5" ht="114.75">
      <c r="A145" t="s">
        <v>56</v>
      </c>
      <c r="E145" s="39" t="s">
        <v>557</v>
      </c>
    </row>
    <row r="146" spans="1:16" ht="12.75">
      <c r="A146" t="s">
        <v>49</v>
      </c>
      <c s="34" t="s">
        <v>182</v>
      </c>
      <c s="34" t="s">
        <v>782</v>
      </c>
      <c s="35" t="s">
        <v>5</v>
      </c>
      <c s="6" t="s">
        <v>783</v>
      </c>
      <c s="36" t="s">
        <v>81</v>
      </c>
      <c s="37">
        <v>2</v>
      </c>
      <c s="36">
        <v>0</v>
      </c>
      <c s="36">
        <f>ROUND(G146*H146,6)</f>
      </c>
      <c r="L146" s="38">
        <v>0</v>
      </c>
      <c s="32">
        <f>ROUND(ROUND(L146,2)*ROUND(G146,3),2)</f>
      </c>
      <c s="36" t="s">
        <v>53</v>
      </c>
      <c>
        <f>(M146*21)/100</f>
      </c>
      <c t="s">
        <v>27</v>
      </c>
    </row>
    <row r="147" spans="1:5" ht="12.75">
      <c r="A147" s="35" t="s">
        <v>54</v>
      </c>
      <c r="E147" s="39" t="s">
        <v>5</v>
      </c>
    </row>
    <row r="148" spans="1:5" ht="38.25">
      <c r="A148" s="35" t="s">
        <v>55</v>
      </c>
      <c r="E148" s="40" t="s">
        <v>549</v>
      </c>
    </row>
    <row r="149" spans="1:5" ht="140.25">
      <c r="A149" t="s">
        <v>56</v>
      </c>
      <c r="E149" s="39" t="s">
        <v>687</v>
      </c>
    </row>
    <row r="150" spans="1:16" ht="12.75">
      <c r="A150" t="s">
        <v>49</v>
      </c>
      <c s="34" t="s">
        <v>186</v>
      </c>
      <c s="34" t="s">
        <v>784</v>
      </c>
      <c s="35" t="s">
        <v>5</v>
      </c>
      <c s="6" t="s">
        <v>785</v>
      </c>
      <c s="36" t="s">
        <v>81</v>
      </c>
      <c s="37">
        <v>1</v>
      </c>
      <c s="36">
        <v>0</v>
      </c>
      <c s="36">
        <f>ROUND(G150*H150,6)</f>
      </c>
      <c r="L150" s="38">
        <v>0</v>
      </c>
      <c s="32">
        <f>ROUND(ROUND(L150,2)*ROUND(G150,3),2)</f>
      </c>
      <c s="36" t="s">
        <v>53</v>
      </c>
      <c>
        <f>(M150*21)/100</f>
      </c>
      <c t="s">
        <v>27</v>
      </c>
    </row>
    <row r="151" spans="1:5" ht="12.75">
      <c r="A151" s="35" t="s">
        <v>54</v>
      </c>
      <c r="E151" s="39" t="s">
        <v>5</v>
      </c>
    </row>
    <row r="152" spans="1:5" ht="38.25">
      <c r="A152" s="35" t="s">
        <v>55</v>
      </c>
      <c r="E152" s="40" t="s">
        <v>470</v>
      </c>
    </row>
    <row r="153" spans="1:5" ht="102">
      <c r="A153" t="s">
        <v>56</v>
      </c>
      <c r="E153" s="39" t="s">
        <v>777</v>
      </c>
    </row>
    <row r="154" spans="1:16" ht="12.75">
      <c r="A154" t="s">
        <v>49</v>
      </c>
      <c s="34" t="s">
        <v>189</v>
      </c>
      <c s="34" t="s">
        <v>786</v>
      </c>
      <c s="35" t="s">
        <v>5</v>
      </c>
      <c s="6" t="s">
        <v>787</v>
      </c>
      <c s="36" t="s">
        <v>81</v>
      </c>
      <c s="37">
        <v>6</v>
      </c>
      <c s="36">
        <v>0</v>
      </c>
      <c s="36">
        <f>ROUND(G154*H154,6)</f>
      </c>
      <c r="L154" s="38">
        <v>0</v>
      </c>
      <c s="32">
        <f>ROUND(ROUND(L154,2)*ROUND(G154,3),2)</f>
      </c>
      <c s="36" t="s">
        <v>53</v>
      </c>
      <c>
        <f>(M154*21)/100</f>
      </c>
      <c t="s">
        <v>27</v>
      </c>
    </row>
    <row r="155" spans="1:5" ht="12.75">
      <c r="A155" s="35" t="s">
        <v>54</v>
      </c>
      <c r="E155" s="39" t="s">
        <v>5</v>
      </c>
    </row>
    <row r="156" spans="1:5" ht="38.25">
      <c r="A156" s="35" t="s">
        <v>55</v>
      </c>
      <c r="E156" s="40" t="s">
        <v>691</v>
      </c>
    </row>
    <row r="157" spans="1:5" ht="102">
      <c r="A157" t="s">
        <v>56</v>
      </c>
      <c r="E157" s="39" t="s">
        <v>777</v>
      </c>
    </row>
    <row r="158" spans="1:16" ht="25.5">
      <c r="A158" t="s">
        <v>49</v>
      </c>
      <c s="34" t="s">
        <v>192</v>
      </c>
      <c s="34" t="s">
        <v>788</v>
      </c>
      <c s="35" t="s">
        <v>5</v>
      </c>
      <c s="6" t="s">
        <v>789</v>
      </c>
      <c s="36" t="s">
        <v>81</v>
      </c>
      <c s="37">
        <v>1</v>
      </c>
      <c s="36">
        <v>0</v>
      </c>
      <c s="36">
        <f>ROUND(G158*H158,6)</f>
      </c>
      <c r="L158" s="38">
        <v>0</v>
      </c>
      <c s="32">
        <f>ROUND(ROUND(L158,2)*ROUND(G158,3),2)</f>
      </c>
      <c s="36" t="s">
        <v>53</v>
      </c>
      <c>
        <f>(M158*21)/100</f>
      </c>
      <c t="s">
        <v>27</v>
      </c>
    </row>
    <row r="159" spans="1:5" ht="12.75">
      <c r="A159" s="35" t="s">
        <v>54</v>
      </c>
      <c r="E159" s="39" t="s">
        <v>5</v>
      </c>
    </row>
    <row r="160" spans="1:5" ht="38.25">
      <c r="A160" s="35" t="s">
        <v>55</v>
      </c>
      <c r="E160" s="40" t="s">
        <v>470</v>
      </c>
    </row>
    <row r="161" spans="1:5" ht="178.5">
      <c r="A161" t="s">
        <v>56</v>
      </c>
      <c r="E161" s="39" t="s">
        <v>790</v>
      </c>
    </row>
    <row r="162" spans="1:16" ht="12.75">
      <c r="A162" t="s">
        <v>49</v>
      </c>
      <c s="34" t="s">
        <v>195</v>
      </c>
      <c s="34" t="s">
        <v>467</v>
      </c>
      <c s="35" t="s">
        <v>5</v>
      </c>
      <c s="6" t="s">
        <v>791</v>
      </c>
      <c s="36" t="s">
        <v>792</v>
      </c>
      <c s="37">
        <v>1</v>
      </c>
      <c s="36">
        <v>0</v>
      </c>
      <c s="36">
        <f>ROUND(G162*H162,6)</f>
      </c>
      <c r="L162" s="38">
        <v>0</v>
      </c>
      <c s="32">
        <f>ROUND(ROUND(L162,2)*ROUND(G162,3),2)</f>
      </c>
      <c s="36" t="s">
        <v>347</v>
      </c>
      <c>
        <f>(M162*21)/100</f>
      </c>
      <c t="s">
        <v>27</v>
      </c>
    </row>
    <row r="163" spans="1:5" ht="12.75">
      <c r="A163" s="35" t="s">
        <v>54</v>
      </c>
      <c r="E163" s="39" t="s">
        <v>5</v>
      </c>
    </row>
    <row r="164" spans="1:5" ht="38.25">
      <c r="A164" s="35" t="s">
        <v>55</v>
      </c>
      <c r="E164" s="40" t="s">
        <v>470</v>
      </c>
    </row>
    <row r="165" spans="1:5" ht="12.75">
      <c r="A165" t="s">
        <v>56</v>
      </c>
      <c r="E165" s="39" t="s">
        <v>793</v>
      </c>
    </row>
    <row r="166" spans="1:16" ht="25.5">
      <c r="A166" t="s">
        <v>49</v>
      </c>
      <c s="34" t="s">
        <v>199</v>
      </c>
      <c s="34" t="s">
        <v>794</v>
      </c>
      <c s="35" t="s">
        <v>5</v>
      </c>
      <c s="6" t="s">
        <v>795</v>
      </c>
      <c s="36" t="s">
        <v>81</v>
      </c>
      <c s="37">
        <v>2</v>
      </c>
      <c s="36">
        <v>0</v>
      </c>
      <c s="36">
        <f>ROUND(G166*H166,6)</f>
      </c>
      <c r="L166" s="38">
        <v>0</v>
      </c>
      <c s="32">
        <f>ROUND(ROUND(L166,2)*ROUND(G166,3),2)</f>
      </c>
      <c s="36" t="s">
        <v>347</v>
      </c>
      <c>
        <f>(M166*21)/100</f>
      </c>
      <c t="s">
        <v>27</v>
      </c>
    </row>
    <row r="167" spans="1:5" ht="12.75">
      <c r="A167" s="35" t="s">
        <v>54</v>
      </c>
      <c r="E167" s="39" t="s">
        <v>5</v>
      </c>
    </row>
    <row r="168" spans="1:5" ht="38.25">
      <c r="A168" s="35" t="s">
        <v>55</v>
      </c>
      <c r="E168" s="40" t="s">
        <v>549</v>
      </c>
    </row>
    <row r="169" spans="1:5" ht="12.75">
      <c r="A169" t="s">
        <v>56</v>
      </c>
      <c r="E169" s="39" t="s">
        <v>796</v>
      </c>
    </row>
    <row r="170" spans="1:16" ht="25.5">
      <c r="A170" t="s">
        <v>49</v>
      </c>
      <c s="34" t="s">
        <v>202</v>
      </c>
      <c s="34" t="s">
        <v>797</v>
      </c>
      <c s="35" t="s">
        <v>5</v>
      </c>
      <c s="6" t="s">
        <v>798</v>
      </c>
      <c s="36" t="s">
        <v>81</v>
      </c>
      <c s="37">
        <v>1</v>
      </c>
      <c s="36">
        <v>0</v>
      </c>
      <c s="36">
        <f>ROUND(G170*H170,6)</f>
      </c>
      <c r="L170" s="38">
        <v>0</v>
      </c>
      <c s="32">
        <f>ROUND(ROUND(L170,2)*ROUND(G170,3),2)</f>
      </c>
      <c s="36" t="s">
        <v>347</v>
      </c>
      <c>
        <f>(M170*21)/100</f>
      </c>
      <c t="s">
        <v>27</v>
      </c>
    </row>
    <row r="171" spans="1:5" ht="12.75">
      <c r="A171" s="35" t="s">
        <v>54</v>
      </c>
      <c r="E171" s="39" t="s">
        <v>5</v>
      </c>
    </row>
    <row r="172" spans="1:5" ht="38.25">
      <c r="A172" s="35" t="s">
        <v>55</v>
      </c>
      <c r="E172" s="40" t="s">
        <v>470</v>
      </c>
    </row>
    <row r="173" spans="1:5" ht="12.75">
      <c r="A173" t="s">
        <v>56</v>
      </c>
      <c r="E173" s="39" t="s">
        <v>799</v>
      </c>
    </row>
    <row r="174" spans="1:16" ht="12.75">
      <c r="A174" t="s">
        <v>49</v>
      </c>
      <c s="34" t="s">
        <v>206</v>
      </c>
      <c s="34" t="s">
        <v>689</v>
      </c>
      <c s="35" t="s">
        <v>5</v>
      </c>
      <c s="6" t="s">
        <v>800</v>
      </c>
      <c s="36" t="s">
        <v>81</v>
      </c>
      <c s="37">
        <v>2</v>
      </c>
      <c s="36">
        <v>0</v>
      </c>
      <c s="36">
        <f>ROUND(G174*H174,6)</f>
      </c>
      <c r="L174" s="38">
        <v>0</v>
      </c>
      <c s="32">
        <f>ROUND(ROUND(L174,2)*ROUND(G174,3),2)</f>
      </c>
      <c s="36" t="s">
        <v>347</v>
      </c>
      <c>
        <f>(M174*21)/100</f>
      </c>
      <c t="s">
        <v>27</v>
      </c>
    </row>
    <row r="175" spans="1:5" ht="12.75">
      <c r="A175" s="35" t="s">
        <v>54</v>
      </c>
      <c r="E175" s="39" t="s">
        <v>5</v>
      </c>
    </row>
    <row r="176" spans="1:5" ht="38.25">
      <c r="A176" s="35" t="s">
        <v>55</v>
      </c>
      <c r="E176" s="40" t="s">
        <v>549</v>
      </c>
    </row>
    <row r="177" spans="1:5" ht="114.75">
      <c r="A177" t="s">
        <v>56</v>
      </c>
      <c r="E177" s="39" t="s">
        <v>557</v>
      </c>
    </row>
    <row r="178" spans="1:16" ht="12.75">
      <c r="A178" t="s">
        <v>49</v>
      </c>
      <c s="34" t="s">
        <v>209</v>
      </c>
      <c s="34" t="s">
        <v>693</v>
      </c>
      <c s="35" t="s">
        <v>5</v>
      </c>
      <c s="6" t="s">
        <v>801</v>
      </c>
      <c s="36" t="s">
        <v>81</v>
      </c>
      <c s="37">
        <v>8</v>
      </c>
      <c s="36">
        <v>0</v>
      </c>
      <c s="36">
        <f>ROUND(G178*H178,6)</f>
      </c>
      <c r="L178" s="38">
        <v>0</v>
      </c>
      <c s="32">
        <f>ROUND(ROUND(L178,2)*ROUND(G178,3),2)</f>
      </c>
      <c s="36" t="s">
        <v>347</v>
      </c>
      <c>
        <f>(M178*21)/100</f>
      </c>
      <c t="s">
        <v>27</v>
      </c>
    </row>
    <row r="179" spans="1:5" ht="12.75">
      <c r="A179" s="35" t="s">
        <v>54</v>
      </c>
      <c r="E179" s="39" t="s">
        <v>5</v>
      </c>
    </row>
    <row r="180" spans="1:5" ht="38.25">
      <c r="A180" s="35" t="s">
        <v>55</v>
      </c>
      <c r="E180" s="40" t="s">
        <v>429</v>
      </c>
    </row>
    <row r="181" spans="1:5" ht="114.75">
      <c r="A181" t="s">
        <v>56</v>
      </c>
      <c r="E181" s="39" t="s">
        <v>557</v>
      </c>
    </row>
    <row r="182" spans="1:16" ht="12.75">
      <c r="A182" t="s">
        <v>49</v>
      </c>
      <c s="34" t="s">
        <v>213</v>
      </c>
      <c s="34" t="s">
        <v>696</v>
      </c>
      <c s="35" t="s">
        <v>5</v>
      </c>
      <c s="6" t="s">
        <v>802</v>
      </c>
      <c s="36" t="s">
        <v>81</v>
      </c>
      <c s="37">
        <v>2</v>
      </c>
      <c s="36">
        <v>0</v>
      </c>
      <c s="36">
        <f>ROUND(G182*H182,6)</f>
      </c>
      <c r="L182" s="38">
        <v>0</v>
      </c>
      <c s="32">
        <f>ROUND(ROUND(L182,2)*ROUND(G182,3),2)</f>
      </c>
      <c s="36" t="s">
        <v>347</v>
      </c>
      <c>
        <f>(M182*21)/100</f>
      </c>
      <c t="s">
        <v>27</v>
      </c>
    </row>
    <row r="183" spans="1:5" ht="12.75">
      <c r="A183" s="35" t="s">
        <v>54</v>
      </c>
      <c r="E183" s="39" t="s">
        <v>5</v>
      </c>
    </row>
    <row r="184" spans="1:5" ht="38.25">
      <c r="A184" s="35" t="s">
        <v>55</v>
      </c>
      <c r="E184" s="40" t="s">
        <v>549</v>
      </c>
    </row>
    <row r="185" spans="1:5" ht="12.75">
      <c r="A185" t="s">
        <v>56</v>
      </c>
      <c r="E185" s="39" t="s">
        <v>760</v>
      </c>
    </row>
    <row r="186" spans="1:16" ht="12.75">
      <c r="A186" t="s">
        <v>49</v>
      </c>
      <c s="34" t="s">
        <v>217</v>
      </c>
      <c s="34" t="s">
        <v>803</v>
      </c>
      <c s="35" t="s">
        <v>5</v>
      </c>
      <c s="6" t="s">
        <v>804</v>
      </c>
      <c s="36" t="s">
        <v>81</v>
      </c>
      <c s="37">
        <v>2</v>
      </c>
      <c s="36">
        <v>0</v>
      </c>
      <c s="36">
        <f>ROUND(G186*H186,6)</f>
      </c>
      <c r="L186" s="38">
        <v>0</v>
      </c>
      <c s="32">
        <f>ROUND(ROUND(L186,2)*ROUND(G186,3),2)</f>
      </c>
      <c s="36" t="s">
        <v>347</v>
      </c>
      <c>
        <f>(M186*21)/100</f>
      </c>
      <c t="s">
        <v>27</v>
      </c>
    </row>
    <row r="187" spans="1:5" ht="12.75">
      <c r="A187" s="35" t="s">
        <v>54</v>
      </c>
      <c r="E187" s="39" t="s">
        <v>5</v>
      </c>
    </row>
    <row r="188" spans="1:5" ht="38.25">
      <c r="A188" s="35" t="s">
        <v>55</v>
      </c>
      <c r="E188" s="40" t="s">
        <v>549</v>
      </c>
    </row>
    <row r="189" spans="1:5" ht="12.75">
      <c r="A189" t="s">
        <v>56</v>
      </c>
      <c r="E189" s="39" t="s">
        <v>760</v>
      </c>
    </row>
    <row r="190" spans="1:16" ht="12.75">
      <c r="A190" t="s">
        <v>49</v>
      </c>
      <c s="34" t="s">
        <v>221</v>
      </c>
      <c s="34" t="s">
        <v>805</v>
      </c>
      <c s="35" t="s">
        <v>5</v>
      </c>
      <c s="6" t="s">
        <v>806</v>
      </c>
      <c s="36" t="s">
        <v>81</v>
      </c>
      <c s="37">
        <v>2</v>
      </c>
      <c s="36">
        <v>0</v>
      </c>
      <c s="36">
        <f>ROUND(G190*H190,6)</f>
      </c>
      <c r="L190" s="38">
        <v>0</v>
      </c>
      <c s="32">
        <f>ROUND(ROUND(L190,2)*ROUND(G190,3),2)</f>
      </c>
      <c s="36" t="s">
        <v>347</v>
      </c>
      <c>
        <f>(M190*21)/100</f>
      </c>
      <c t="s">
        <v>27</v>
      </c>
    </row>
    <row r="191" spans="1:5" ht="12.75">
      <c r="A191" s="35" t="s">
        <v>54</v>
      </c>
      <c r="E191" s="39" t="s">
        <v>5</v>
      </c>
    </row>
    <row r="192" spans="1:5" ht="38.25">
      <c r="A192" s="35" t="s">
        <v>55</v>
      </c>
      <c r="E192" s="40" t="s">
        <v>549</v>
      </c>
    </row>
    <row r="193" spans="1:5" ht="12.75">
      <c r="A193" t="s">
        <v>56</v>
      </c>
      <c r="E193" s="39" t="s">
        <v>760</v>
      </c>
    </row>
    <row r="194" spans="1:16" ht="12.75">
      <c r="A194" t="s">
        <v>49</v>
      </c>
      <c s="34" t="s">
        <v>225</v>
      </c>
      <c s="34" t="s">
        <v>807</v>
      </c>
      <c s="35" t="s">
        <v>5</v>
      </c>
      <c s="6" t="s">
        <v>808</v>
      </c>
      <c s="36" t="s">
        <v>81</v>
      </c>
      <c s="37">
        <v>2</v>
      </c>
      <c s="36">
        <v>0</v>
      </c>
      <c s="36">
        <f>ROUND(G194*H194,6)</f>
      </c>
      <c r="L194" s="38">
        <v>0</v>
      </c>
      <c s="32">
        <f>ROUND(ROUND(L194,2)*ROUND(G194,3),2)</f>
      </c>
      <c s="36" t="s">
        <v>347</v>
      </c>
      <c>
        <f>(M194*21)/100</f>
      </c>
      <c t="s">
        <v>27</v>
      </c>
    </row>
    <row r="195" spans="1:5" ht="12.75">
      <c r="A195" s="35" t="s">
        <v>54</v>
      </c>
      <c r="E195" s="39" t="s">
        <v>5</v>
      </c>
    </row>
    <row r="196" spans="1:5" ht="38.25">
      <c r="A196" s="35" t="s">
        <v>55</v>
      </c>
      <c r="E196" s="40" t="s">
        <v>549</v>
      </c>
    </row>
    <row r="197" spans="1:5" ht="12.75">
      <c r="A197" t="s">
        <v>56</v>
      </c>
      <c r="E197" s="39" t="s">
        <v>760</v>
      </c>
    </row>
    <row r="198" spans="1:16" ht="12.75">
      <c r="A198" t="s">
        <v>49</v>
      </c>
      <c s="34" t="s">
        <v>229</v>
      </c>
      <c s="34" t="s">
        <v>809</v>
      </c>
      <c s="35" t="s">
        <v>5</v>
      </c>
      <c s="6" t="s">
        <v>810</v>
      </c>
      <c s="36" t="s">
        <v>81</v>
      </c>
      <c s="37">
        <v>2</v>
      </c>
      <c s="36">
        <v>0</v>
      </c>
      <c s="36">
        <f>ROUND(G198*H198,6)</f>
      </c>
      <c r="L198" s="38">
        <v>0</v>
      </c>
      <c s="32">
        <f>ROUND(ROUND(L198,2)*ROUND(G198,3),2)</f>
      </c>
      <c s="36" t="s">
        <v>347</v>
      </c>
      <c>
        <f>(M198*21)/100</f>
      </c>
      <c t="s">
        <v>27</v>
      </c>
    </row>
    <row r="199" spans="1:5" ht="12.75">
      <c r="A199" s="35" t="s">
        <v>54</v>
      </c>
      <c r="E199" s="39" t="s">
        <v>5</v>
      </c>
    </row>
    <row r="200" spans="1:5" ht="38.25">
      <c r="A200" s="35" t="s">
        <v>55</v>
      </c>
      <c r="E200" s="40" t="s">
        <v>549</v>
      </c>
    </row>
    <row r="201" spans="1:5" ht="12.75">
      <c r="A201" t="s">
        <v>56</v>
      </c>
      <c r="E201" s="39" t="s">
        <v>760</v>
      </c>
    </row>
    <row r="202" spans="1:16" ht="12.75">
      <c r="A202" t="s">
        <v>49</v>
      </c>
      <c s="34" t="s">
        <v>233</v>
      </c>
      <c s="34" t="s">
        <v>811</v>
      </c>
      <c s="35" t="s">
        <v>5</v>
      </c>
      <c s="6" t="s">
        <v>812</v>
      </c>
      <c s="36" t="s">
        <v>81</v>
      </c>
      <c s="37">
        <v>50</v>
      </c>
      <c s="36">
        <v>0</v>
      </c>
      <c s="36">
        <f>ROUND(G202*H202,6)</f>
      </c>
      <c r="L202" s="38">
        <v>0</v>
      </c>
      <c s="32">
        <f>ROUND(ROUND(L202,2)*ROUND(G202,3),2)</f>
      </c>
      <c s="36" t="s">
        <v>347</v>
      </c>
      <c>
        <f>(M202*21)/100</f>
      </c>
      <c t="s">
        <v>27</v>
      </c>
    </row>
    <row r="203" spans="1:5" ht="12.75">
      <c r="A203" s="35" t="s">
        <v>54</v>
      </c>
      <c r="E203" s="39" t="s">
        <v>5</v>
      </c>
    </row>
    <row r="204" spans="1:5" ht="38.25">
      <c r="A204" s="35" t="s">
        <v>55</v>
      </c>
      <c r="E204" s="40" t="s">
        <v>415</v>
      </c>
    </row>
    <row r="205" spans="1:5" ht="12.75">
      <c r="A205" t="s">
        <v>56</v>
      </c>
      <c r="E205" s="39" t="s">
        <v>471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v>
      </c>
      <c s="41">
        <f>Rekapitulace!C13</f>
      </c>
      <c s="20" t="s">
        <v>0</v>
      </c>
      <c t="s">
        <v>23</v>
      </c>
      <c t="s">
        <v>27</v>
      </c>
    </row>
    <row r="4" spans="1:16" ht="32" customHeight="1">
      <c r="A4" s="24" t="s">
        <v>20</v>
      </c>
      <c s="25" t="s">
        <v>28</v>
      </c>
      <c s="27" t="s">
        <v>365</v>
      </c>
      <c r="E4" s="26" t="s">
        <v>366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COUNTIFS(L8:L271,"=0",A8:A271,"P")+COUNTIFS(L8:L271,"",A8:A271,"P")+SUM(Q8:Q271)</f>
      </c>
    </row>
    <row r="8" spans="1:13" ht="12.75">
      <c r="A8" t="s">
        <v>44</v>
      </c>
      <c r="C8" s="28" t="s">
        <v>815</v>
      </c>
      <c r="E8" s="30" t="s">
        <v>814</v>
      </c>
      <c r="J8" s="29">
        <f>0+J9+J122</f>
      </c>
      <c s="29">
        <f>0+K9+K122</f>
      </c>
      <c s="29">
        <f>0+L9+L122</f>
      </c>
      <c s="29">
        <f>0+M9+M122</f>
      </c>
    </row>
    <row r="9" spans="1:13" ht="12.75">
      <c r="A9" t="s">
        <v>46</v>
      </c>
      <c r="C9" s="31" t="s">
        <v>4</v>
      </c>
      <c r="E9" s="33" t="s">
        <v>396</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4</v>
      </c>
      <c s="34" t="s">
        <v>401</v>
      </c>
      <c s="35" t="s">
        <v>5</v>
      </c>
      <c s="6" t="s">
        <v>402</v>
      </c>
      <c s="36" t="s">
        <v>60</v>
      </c>
      <c s="37">
        <v>1.2</v>
      </c>
      <c s="36">
        <v>0</v>
      </c>
      <c s="36">
        <f>ROUND(G10*H10,6)</f>
      </c>
      <c r="L10" s="38">
        <v>0</v>
      </c>
      <c s="32">
        <f>ROUND(ROUND(L10,2)*ROUND(G10,3),2)</f>
      </c>
      <c s="36" t="s">
        <v>53</v>
      </c>
      <c>
        <f>(M10*21)/100</f>
      </c>
      <c t="s">
        <v>27</v>
      </c>
    </row>
    <row r="11" spans="1:5" ht="12.75">
      <c r="A11" s="35" t="s">
        <v>54</v>
      </c>
      <c r="E11" s="39" t="s">
        <v>5</v>
      </c>
    </row>
    <row r="12" spans="1:5" ht="63.75">
      <c r="A12" s="35" t="s">
        <v>55</v>
      </c>
      <c r="E12" s="40" t="s">
        <v>816</v>
      </c>
    </row>
    <row r="13" spans="1:5" ht="357">
      <c r="A13" t="s">
        <v>56</v>
      </c>
      <c r="E13" s="39" t="s">
        <v>400</v>
      </c>
    </row>
    <row r="14" spans="1:16" ht="12.75">
      <c r="A14" t="s">
        <v>49</v>
      </c>
      <c s="34" t="s">
        <v>27</v>
      </c>
      <c s="34" t="s">
        <v>817</v>
      </c>
      <c s="35" t="s">
        <v>5</v>
      </c>
      <c s="6" t="s">
        <v>818</v>
      </c>
      <c s="36" t="s">
        <v>60</v>
      </c>
      <c s="37">
        <v>1.2</v>
      </c>
      <c s="36">
        <v>0</v>
      </c>
      <c s="36">
        <f>ROUND(G14*H14,6)</f>
      </c>
      <c r="L14" s="38">
        <v>0</v>
      </c>
      <c s="32">
        <f>ROUND(ROUND(L14,2)*ROUND(G14,3),2)</f>
      </c>
      <c s="36" t="s">
        <v>53</v>
      </c>
      <c>
        <f>(M14*21)/100</f>
      </c>
      <c t="s">
        <v>27</v>
      </c>
    </row>
    <row r="15" spans="1:5" ht="12.75">
      <c r="A15" s="35" t="s">
        <v>54</v>
      </c>
      <c r="E15" s="39" t="s">
        <v>5</v>
      </c>
    </row>
    <row r="16" spans="1:5" ht="63.75">
      <c r="A16" s="35" t="s">
        <v>55</v>
      </c>
      <c r="E16" s="40" t="s">
        <v>816</v>
      </c>
    </row>
    <row r="17" spans="1:5" ht="395.25">
      <c r="A17" t="s">
        <v>56</v>
      </c>
      <c r="E17" s="39" t="s">
        <v>819</v>
      </c>
    </row>
    <row r="18" spans="1:16" ht="12.75">
      <c r="A18" t="s">
        <v>49</v>
      </c>
      <c s="34" t="s">
        <v>26</v>
      </c>
      <c s="34" t="s">
        <v>79</v>
      </c>
      <c s="35" t="s">
        <v>5</v>
      </c>
      <c s="6" t="s">
        <v>80</v>
      </c>
      <c s="36" t="s">
        <v>81</v>
      </c>
      <c s="37">
        <v>10</v>
      </c>
      <c s="36">
        <v>0</v>
      </c>
      <c s="36">
        <f>ROUND(G18*H18,6)</f>
      </c>
      <c r="L18" s="38">
        <v>0</v>
      </c>
      <c s="32">
        <f>ROUND(ROUND(L18,2)*ROUND(G18,3),2)</f>
      </c>
      <c s="36" t="s">
        <v>53</v>
      </c>
      <c>
        <f>(M18*21)/100</f>
      </c>
      <c t="s">
        <v>27</v>
      </c>
    </row>
    <row r="19" spans="1:5" ht="12.75">
      <c r="A19" s="35" t="s">
        <v>54</v>
      </c>
      <c r="E19" s="39" t="s">
        <v>5</v>
      </c>
    </row>
    <row r="20" spans="1:5" ht="38.25">
      <c r="A20" s="35" t="s">
        <v>55</v>
      </c>
      <c r="E20" s="40" t="s">
        <v>714</v>
      </c>
    </row>
    <row r="21" spans="1:5" ht="114.75">
      <c r="A21" t="s">
        <v>56</v>
      </c>
      <c r="E21" s="39" t="s">
        <v>421</v>
      </c>
    </row>
    <row r="22" spans="1:16" ht="12.75">
      <c r="A22" t="s">
        <v>49</v>
      </c>
      <c s="34" t="s">
        <v>64</v>
      </c>
      <c s="34" t="s">
        <v>92</v>
      </c>
      <c s="35" t="s">
        <v>5</v>
      </c>
      <c s="6" t="s">
        <v>93</v>
      </c>
      <c s="36" t="s">
        <v>67</v>
      </c>
      <c s="37">
        <v>300</v>
      </c>
      <c s="36">
        <v>0</v>
      </c>
      <c s="36">
        <f>ROUND(G22*H22,6)</f>
      </c>
      <c r="L22" s="38">
        <v>0</v>
      </c>
      <c s="32">
        <f>ROUND(ROUND(L22,2)*ROUND(G22,3),2)</f>
      </c>
      <c s="36" t="s">
        <v>53</v>
      </c>
      <c>
        <f>(M22*21)/100</f>
      </c>
      <c t="s">
        <v>27</v>
      </c>
    </row>
    <row r="23" spans="1:5" ht="12.75">
      <c r="A23" s="35" t="s">
        <v>54</v>
      </c>
      <c r="E23" s="39" t="s">
        <v>5</v>
      </c>
    </row>
    <row r="24" spans="1:5" ht="38.25">
      <c r="A24" s="35" t="s">
        <v>55</v>
      </c>
      <c r="E24" s="40" t="s">
        <v>424</v>
      </c>
    </row>
    <row r="25" spans="1:5" ht="114.75">
      <c r="A25" t="s">
        <v>56</v>
      </c>
      <c r="E25" s="39" t="s">
        <v>423</v>
      </c>
    </row>
    <row r="26" spans="1:16" ht="12.75">
      <c r="A26" t="s">
        <v>49</v>
      </c>
      <c s="34" t="s">
        <v>69</v>
      </c>
      <c s="34" t="s">
        <v>820</v>
      </c>
      <c s="35" t="s">
        <v>5</v>
      </c>
      <c s="6" t="s">
        <v>821</v>
      </c>
      <c s="36" t="s">
        <v>67</v>
      </c>
      <c s="37">
        <v>300</v>
      </c>
      <c s="36">
        <v>0</v>
      </c>
      <c s="36">
        <f>ROUND(G26*H26,6)</f>
      </c>
      <c r="L26" s="38">
        <v>0</v>
      </c>
      <c s="32">
        <f>ROUND(ROUND(L26,2)*ROUND(G26,3),2)</f>
      </c>
      <c s="36" t="s">
        <v>53</v>
      </c>
      <c>
        <f>(M26*21)/100</f>
      </c>
      <c t="s">
        <v>27</v>
      </c>
    </row>
    <row r="27" spans="1:5" ht="12.75">
      <c r="A27" s="35" t="s">
        <v>54</v>
      </c>
      <c r="E27" s="39" t="s">
        <v>5</v>
      </c>
    </row>
    <row r="28" spans="1:5" ht="38.25">
      <c r="A28" s="35" t="s">
        <v>55</v>
      </c>
      <c r="E28" s="40" t="s">
        <v>424</v>
      </c>
    </row>
    <row r="29" spans="1:5" ht="102">
      <c r="A29" t="s">
        <v>56</v>
      </c>
      <c r="E29" s="39" t="s">
        <v>425</v>
      </c>
    </row>
    <row r="30" spans="1:16" ht="12.75">
      <c r="A30" t="s">
        <v>49</v>
      </c>
      <c s="34" t="s">
        <v>73</v>
      </c>
      <c s="34" t="s">
        <v>822</v>
      </c>
      <c s="35" t="s">
        <v>5</v>
      </c>
      <c s="6" t="s">
        <v>823</v>
      </c>
      <c s="36" t="s">
        <v>67</v>
      </c>
      <c s="37">
        <v>300</v>
      </c>
      <c s="36">
        <v>0</v>
      </c>
      <c s="36">
        <f>ROUND(G30*H30,6)</f>
      </c>
      <c r="L30" s="38">
        <v>0</v>
      </c>
      <c s="32">
        <f>ROUND(ROUND(L30,2)*ROUND(G30,3),2)</f>
      </c>
      <c s="36" t="s">
        <v>53</v>
      </c>
      <c>
        <f>(M30*21)/100</f>
      </c>
      <c t="s">
        <v>27</v>
      </c>
    </row>
    <row r="31" spans="1:5" ht="12.75">
      <c r="A31" s="35" t="s">
        <v>54</v>
      </c>
      <c r="E31" s="39" t="s">
        <v>5</v>
      </c>
    </row>
    <row r="32" spans="1:5" ht="38.25">
      <c r="A32" s="35" t="s">
        <v>55</v>
      </c>
      <c r="E32" s="40" t="s">
        <v>424</v>
      </c>
    </row>
    <row r="33" spans="1:5" ht="153">
      <c r="A33" t="s">
        <v>56</v>
      </c>
      <c r="E33" s="39" t="s">
        <v>824</v>
      </c>
    </row>
    <row r="34" spans="1:16" ht="25.5">
      <c r="A34" t="s">
        <v>49</v>
      </c>
      <c s="34" t="s">
        <v>78</v>
      </c>
      <c s="34" t="s">
        <v>825</v>
      </c>
      <c s="35" t="s">
        <v>5</v>
      </c>
      <c s="6" t="s">
        <v>826</v>
      </c>
      <c s="36" t="s">
        <v>81</v>
      </c>
      <c s="37">
        <v>1</v>
      </c>
      <c s="36">
        <v>0</v>
      </c>
      <c s="36">
        <f>ROUND(G34*H34,6)</f>
      </c>
      <c r="L34" s="38">
        <v>0</v>
      </c>
      <c s="32">
        <f>ROUND(ROUND(L34,2)*ROUND(G34,3),2)</f>
      </c>
      <c s="36" t="s">
        <v>53</v>
      </c>
      <c>
        <f>(M34*21)/100</f>
      </c>
      <c t="s">
        <v>27</v>
      </c>
    </row>
    <row r="35" spans="1:5" ht="12.75">
      <c r="A35" s="35" t="s">
        <v>54</v>
      </c>
      <c r="E35" s="39" t="s">
        <v>5</v>
      </c>
    </row>
    <row r="36" spans="1:5" ht="38.25">
      <c r="A36" s="35" t="s">
        <v>55</v>
      </c>
      <c r="E36" s="40" t="s">
        <v>470</v>
      </c>
    </row>
    <row r="37" spans="1:5" ht="140.25">
      <c r="A37" t="s">
        <v>56</v>
      </c>
      <c r="E37" s="39" t="s">
        <v>430</v>
      </c>
    </row>
    <row r="38" spans="1:16" ht="25.5">
      <c r="A38" t="s">
        <v>49</v>
      </c>
      <c s="34" t="s">
        <v>83</v>
      </c>
      <c s="34" t="s">
        <v>107</v>
      </c>
      <c s="35" t="s">
        <v>5</v>
      </c>
      <c s="6" t="s">
        <v>108</v>
      </c>
      <c s="36" t="s">
        <v>67</v>
      </c>
      <c s="37">
        <v>300</v>
      </c>
      <c s="36">
        <v>0</v>
      </c>
      <c s="36">
        <f>ROUND(G38*H38,6)</f>
      </c>
      <c r="L38" s="38">
        <v>0</v>
      </c>
      <c s="32">
        <f>ROUND(ROUND(L38,2)*ROUND(G38,3),2)</f>
      </c>
      <c s="36" t="s">
        <v>53</v>
      </c>
      <c>
        <f>(M38*21)/100</f>
      </c>
      <c t="s">
        <v>27</v>
      </c>
    </row>
    <row r="39" spans="1:5" ht="12.75">
      <c r="A39" s="35" t="s">
        <v>54</v>
      </c>
      <c r="E39" s="39" t="s">
        <v>5</v>
      </c>
    </row>
    <row r="40" spans="1:5" ht="38.25">
      <c r="A40" s="35" t="s">
        <v>55</v>
      </c>
      <c r="E40" s="40" t="s">
        <v>424</v>
      </c>
    </row>
    <row r="41" spans="1:5" ht="127.5">
      <c r="A41" t="s">
        <v>56</v>
      </c>
      <c r="E41" s="39" t="s">
        <v>431</v>
      </c>
    </row>
    <row r="42" spans="1:16" ht="25.5">
      <c r="A42" t="s">
        <v>49</v>
      </c>
      <c s="34" t="s">
        <v>87</v>
      </c>
      <c s="34" t="s">
        <v>435</v>
      </c>
      <c s="35" t="s">
        <v>5</v>
      </c>
      <c s="6" t="s">
        <v>436</v>
      </c>
      <c s="36" t="s">
        <v>81</v>
      </c>
      <c s="37">
        <v>1</v>
      </c>
      <c s="36">
        <v>0</v>
      </c>
      <c s="36">
        <f>ROUND(G42*H42,6)</f>
      </c>
      <c r="L42" s="38">
        <v>0</v>
      </c>
      <c s="32">
        <f>ROUND(ROUND(L42,2)*ROUND(G42,3),2)</f>
      </c>
      <c s="36" t="s">
        <v>53</v>
      </c>
      <c>
        <f>(M42*21)/100</f>
      </c>
      <c t="s">
        <v>27</v>
      </c>
    </row>
    <row r="43" spans="1:5" ht="12.75">
      <c r="A43" s="35" t="s">
        <v>54</v>
      </c>
      <c r="E43" s="39" t="s">
        <v>5</v>
      </c>
    </row>
    <row r="44" spans="1:5" ht="38.25">
      <c r="A44" s="35" t="s">
        <v>55</v>
      </c>
      <c r="E44" s="40" t="s">
        <v>470</v>
      </c>
    </row>
    <row r="45" spans="1:5" ht="38.25">
      <c r="A45" t="s">
        <v>56</v>
      </c>
      <c r="E45" s="39" t="s">
        <v>437</v>
      </c>
    </row>
    <row r="46" spans="1:16" ht="12.75">
      <c r="A46" t="s">
        <v>49</v>
      </c>
      <c s="34" t="s">
        <v>91</v>
      </c>
      <c s="34" t="s">
        <v>827</v>
      </c>
      <c s="35" t="s">
        <v>5</v>
      </c>
      <c s="6" t="s">
        <v>828</v>
      </c>
      <c s="36" t="s">
        <v>81</v>
      </c>
      <c s="37">
        <v>5</v>
      </c>
      <c s="36">
        <v>0</v>
      </c>
      <c s="36">
        <f>ROUND(G46*H46,6)</f>
      </c>
      <c r="L46" s="38">
        <v>0</v>
      </c>
      <c s="32">
        <f>ROUND(ROUND(L46,2)*ROUND(G46,3),2)</f>
      </c>
      <c s="36" t="s">
        <v>53</v>
      </c>
      <c>
        <f>(M46*21)/100</f>
      </c>
      <c t="s">
        <v>27</v>
      </c>
    </row>
    <row r="47" spans="1:5" ht="12.75">
      <c r="A47" s="35" t="s">
        <v>54</v>
      </c>
      <c r="E47" s="39" t="s">
        <v>5</v>
      </c>
    </row>
    <row r="48" spans="1:5" ht="38.25">
      <c r="A48" s="35" t="s">
        <v>55</v>
      </c>
      <c r="E48" s="40" t="s">
        <v>403</v>
      </c>
    </row>
    <row r="49" spans="1:5" ht="102">
      <c r="A49" t="s">
        <v>56</v>
      </c>
      <c r="E49" s="39" t="s">
        <v>829</v>
      </c>
    </row>
    <row r="50" spans="1:16" ht="12.75">
      <c r="A50" t="s">
        <v>49</v>
      </c>
      <c s="34" t="s">
        <v>94</v>
      </c>
      <c s="34" t="s">
        <v>830</v>
      </c>
      <c s="35" t="s">
        <v>5</v>
      </c>
      <c s="6" t="s">
        <v>831</v>
      </c>
      <c s="36" t="s">
        <v>792</v>
      </c>
      <c s="37">
        <v>1</v>
      </c>
      <c s="36">
        <v>0</v>
      </c>
      <c s="36">
        <f>ROUND(G50*H50,6)</f>
      </c>
      <c r="L50" s="38">
        <v>0</v>
      </c>
      <c s="32">
        <f>ROUND(ROUND(L50,2)*ROUND(G50,3),2)</f>
      </c>
      <c s="36" t="s">
        <v>53</v>
      </c>
      <c>
        <f>(M50*21)/100</f>
      </c>
      <c t="s">
        <v>27</v>
      </c>
    </row>
    <row r="51" spans="1:5" ht="12.75">
      <c r="A51" s="35" t="s">
        <v>54</v>
      </c>
      <c r="E51" s="39" t="s">
        <v>5</v>
      </c>
    </row>
    <row r="52" spans="1:5" ht="38.25">
      <c r="A52" s="35" t="s">
        <v>55</v>
      </c>
      <c r="E52" s="40" t="s">
        <v>470</v>
      </c>
    </row>
    <row r="53" spans="1:5" ht="102">
      <c r="A53" t="s">
        <v>56</v>
      </c>
      <c r="E53" s="39" t="s">
        <v>832</v>
      </c>
    </row>
    <row r="54" spans="1:16" ht="12.75">
      <c r="A54" t="s">
        <v>49</v>
      </c>
      <c s="34" t="s">
        <v>98</v>
      </c>
      <c s="34" t="s">
        <v>511</v>
      </c>
      <c s="35" t="s">
        <v>5</v>
      </c>
      <c s="6" t="s">
        <v>512</v>
      </c>
      <c s="36" t="s">
        <v>67</v>
      </c>
      <c s="37">
        <v>920</v>
      </c>
      <c s="36">
        <v>0</v>
      </c>
      <c s="36">
        <f>ROUND(G54*H54,6)</f>
      </c>
      <c r="L54" s="38">
        <v>0</v>
      </c>
      <c s="32">
        <f>ROUND(ROUND(L54,2)*ROUND(G54,3),2)</f>
      </c>
      <c s="36" t="s">
        <v>53</v>
      </c>
      <c>
        <f>(M54*21)/100</f>
      </c>
      <c t="s">
        <v>27</v>
      </c>
    </row>
    <row r="55" spans="1:5" ht="12.75">
      <c r="A55" s="35" t="s">
        <v>54</v>
      </c>
      <c r="E55" s="39" t="s">
        <v>5</v>
      </c>
    </row>
    <row r="56" spans="1:5" ht="38.25">
      <c r="A56" s="35" t="s">
        <v>55</v>
      </c>
      <c r="E56" s="40" t="s">
        <v>833</v>
      </c>
    </row>
    <row r="57" spans="1:5" ht="153">
      <c r="A57" t="s">
        <v>56</v>
      </c>
      <c r="E57" s="39" t="s">
        <v>514</v>
      </c>
    </row>
    <row r="58" spans="1:16" ht="12.75">
      <c r="A58" t="s">
        <v>49</v>
      </c>
      <c s="34" t="s">
        <v>102</v>
      </c>
      <c s="34" t="s">
        <v>515</v>
      </c>
      <c s="35" t="s">
        <v>5</v>
      </c>
      <c s="6" t="s">
        <v>516</v>
      </c>
      <c s="36" t="s">
        <v>67</v>
      </c>
      <c s="37">
        <v>920</v>
      </c>
      <c s="36">
        <v>0</v>
      </c>
      <c s="36">
        <f>ROUND(G58*H58,6)</f>
      </c>
      <c r="L58" s="38">
        <v>0</v>
      </c>
      <c s="32">
        <f>ROUND(ROUND(L58,2)*ROUND(G58,3),2)</f>
      </c>
      <c s="36" t="s">
        <v>53</v>
      </c>
      <c>
        <f>(M58*21)/100</f>
      </c>
      <c t="s">
        <v>27</v>
      </c>
    </row>
    <row r="59" spans="1:5" ht="12.75">
      <c r="A59" s="35" t="s">
        <v>54</v>
      </c>
      <c r="E59" s="39" t="s">
        <v>5</v>
      </c>
    </row>
    <row r="60" spans="1:5" ht="38.25">
      <c r="A60" s="35" t="s">
        <v>55</v>
      </c>
      <c r="E60" s="40" t="s">
        <v>833</v>
      </c>
    </row>
    <row r="61" spans="1:5" ht="114.75">
      <c r="A61" t="s">
        <v>56</v>
      </c>
      <c r="E61" s="39" t="s">
        <v>492</v>
      </c>
    </row>
    <row r="62" spans="1:16" ht="12.75">
      <c r="A62" t="s">
        <v>49</v>
      </c>
      <c s="34" t="s">
        <v>106</v>
      </c>
      <c s="34" t="s">
        <v>517</v>
      </c>
      <c s="35" t="s">
        <v>5</v>
      </c>
      <c s="6" t="s">
        <v>518</v>
      </c>
      <c s="36" t="s">
        <v>519</v>
      </c>
      <c s="37">
        <v>8</v>
      </c>
      <c s="36">
        <v>0</v>
      </c>
      <c s="36">
        <f>ROUND(G62*H62,6)</f>
      </c>
      <c r="L62" s="38">
        <v>0</v>
      </c>
      <c s="32">
        <f>ROUND(ROUND(L62,2)*ROUND(G62,3),2)</f>
      </c>
      <c s="36" t="s">
        <v>53</v>
      </c>
      <c>
        <f>(M62*21)/100</f>
      </c>
      <c t="s">
        <v>27</v>
      </c>
    </row>
    <row r="63" spans="1:5" ht="12.75">
      <c r="A63" s="35" t="s">
        <v>54</v>
      </c>
      <c r="E63" s="39" t="s">
        <v>5</v>
      </c>
    </row>
    <row r="64" spans="1:5" ht="38.25">
      <c r="A64" s="35" t="s">
        <v>55</v>
      </c>
      <c r="E64" s="40" t="s">
        <v>429</v>
      </c>
    </row>
    <row r="65" spans="1:5" ht="127.5">
      <c r="A65" t="s">
        <v>56</v>
      </c>
      <c r="E65" s="39" t="s">
        <v>521</v>
      </c>
    </row>
    <row r="66" spans="1:16" ht="12.75">
      <c r="A66" t="s">
        <v>49</v>
      </c>
      <c s="34" t="s">
        <v>110</v>
      </c>
      <c s="34" t="s">
        <v>522</v>
      </c>
      <c s="35" t="s">
        <v>5</v>
      </c>
      <c s="6" t="s">
        <v>523</v>
      </c>
      <c s="36" t="s">
        <v>67</v>
      </c>
      <c s="37">
        <v>920</v>
      </c>
      <c s="36">
        <v>0</v>
      </c>
      <c s="36">
        <f>ROUND(G66*H66,6)</f>
      </c>
      <c r="L66" s="38">
        <v>0</v>
      </c>
      <c s="32">
        <f>ROUND(ROUND(L66,2)*ROUND(G66,3),2)</f>
      </c>
      <c s="36" t="s">
        <v>53</v>
      </c>
      <c>
        <f>(M66*21)/100</f>
      </c>
      <c t="s">
        <v>27</v>
      </c>
    </row>
    <row r="67" spans="1:5" ht="12.75">
      <c r="A67" s="35" t="s">
        <v>54</v>
      </c>
      <c r="E67" s="39" t="s">
        <v>5</v>
      </c>
    </row>
    <row r="68" spans="1:5" ht="38.25">
      <c r="A68" s="35" t="s">
        <v>55</v>
      </c>
      <c r="E68" s="40" t="s">
        <v>833</v>
      </c>
    </row>
    <row r="69" spans="1:5" ht="127.5">
      <c r="A69" t="s">
        <v>56</v>
      </c>
      <c r="E69" s="39" t="s">
        <v>524</v>
      </c>
    </row>
    <row r="70" spans="1:16" ht="12.75">
      <c r="A70" t="s">
        <v>49</v>
      </c>
      <c s="34" t="s">
        <v>114</v>
      </c>
      <c s="34" t="s">
        <v>529</v>
      </c>
      <c s="35" t="s">
        <v>5</v>
      </c>
      <c s="6" t="s">
        <v>530</v>
      </c>
      <c s="36" t="s">
        <v>81</v>
      </c>
      <c s="37">
        <v>8</v>
      </c>
      <c s="36">
        <v>0</v>
      </c>
      <c s="36">
        <f>ROUND(G70*H70,6)</f>
      </c>
      <c r="L70" s="38">
        <v>0</v>
      </c>
      <c s="32">
        <f>ROUND(ROUND(L70,2)*ROUND(G70,3),2)</f>
      </c>
      <c s="36" t="s">
        <v>53</v>
      </c>
      <c>
        <f>(M70*21)/100</f>
      </c>
      <c t="s">
        <v>27</v>
      </c>
    </row>
    <row r="71" spans="1:5" ht="12.75">
      <c r="A71" s="35" t="s">
        <v>54</v>
      </c>
      <c r="E71" s="39" t="s">
        <v>5</v>
      </c>
    </row>
    <row r="72" spans="1:5" ht="38.25">
      <c r="A72" s="35" t="s">
        <v>55</v>
      </c>
      <c r="E72" s="40" t="s">
        <v>429</v>
      </c>
    </row>
    <row r="73" spans="1:5" ht="178.5">
      <c r="A73" t="s">
        <v>56</v>
      </c>
      <c r="E73" s="39" t="s">
        <v>508</v>
      </c>
    </row>
    <row r="74" spans="1:16" ht="12.75">
      <c r="A74" t="s">
        <v>49</v>
      </c>
      <c s="34" t="s">
        <v>118</v>
      </c>
      <c s="34" t="s">
        <v>532</v>
      </c>
      <c s="35" t="s">
        <v>5</v>
      </c>
      <c s="6" t="s">
        <v>533</v>
      </c>
      <c s="36" t="s">
        <v>81</v>
      </c>
      <c s="37">
        <v>8</v>
      </c>
      <c s="36">
        <v>0</v>
      </c>
      <c s="36">
        <f>ROUND(G74*H74,6)</f>
      </c>
      <c r="L74" s="38">
        <v>0</v>
      </c>
      <c s="32">
        <f>ROUND(ROUND(L74,2)*ROUND(G74,3),2)</f>
      </c>
      <c s="36" t="s">
        <v>53</v>
      </c>
      <c>
        <f>(M74*21)/100</f>
      </c>
      <c t="s">
        <v>27</v>
      </c>
    </row>
    <row r="75" spans="1:5" ht="12.75">
      <c r="A75" s="35" t="s">
        <v>54</v>
      </c>
      <c r="E75" s="39" t="s">
        <v>5</v>
      </c>
    </row>
    <row r="76" spans="1:5" ht="38.25">
      <c r="A76" s="35" t="s">
        <v>55</v>
      </c>
      <c r="E76" s="40" t="s">
        <v>429</v>
      </c>
    </row>
    <row r="77" spans="1:5" ht="127.5">
      <c r="A77" t="s">
        <v>56</v>
      </c>
      <c r="E77" s="39" t="s">
        <v>459</v>
      </c>
    </row>
    <row r="78" spans="1:16" ht="12.75">
      <c r="A78" t="s">
        <v>49</v>
      </c>
      <c s="34" t="s">
        <v>121</v>
      </c>
      <c s="34" t="s">
        <v>534</v>
      </c>
      <c s="35" t="s">
        <v>5</v>
      </c>
      <c s="6" t="s">
        <v>535</v>
      </c>
      <c s="36" t="s">
        <v>81</v>
      </c>
      <c s="37">
        <v>8</v>
      </c>
      <c s="36">
        <v>0</v>
      </c>
      <c s="36">
        <f>ROUND(G78*H78,6)</f>
      </c>
      <c r="L78" s="38">
        <v>0</v>
      </c>
      <c s="32">
        <f>ROUND(ROUND(L78,2)*ROUND(G78,3),2)</f>
      </c>
      <c s="36" t="s">
        <v>53</v>
      </c>
      <c>
        <f>(M78*21)/100</f>
      </c>
      <c t="s">
        <v>27</v>
      </c>
    </row>
    <row r="79" spans="1:5" ht="12.75">
      <c r="A79" s="35" t="s">
        <v>54</v>
      </c>
      <c r="E79" s="39" t="s">
        <v>5</v>
      </c>
    </row>
    <row r="80" spans="1:5" ht="38.25">
      <c r="A80" s="35" t="s">
        <v>55</v>
      </c>
      <c r="E80" s="40" t="s">
        <v>429</v>
      </c>
    </row>
    <row r="81" spans="1:5" ht="178.5">
      <c r="A81" t="s">
        <v>56</v>
      </c>
      <c r="E81" s="39" t="s">
        <v>508</v>
      </c>
    </row>
    <row r="82" spans="1:16" ht="12.75">
      <c r="A82" t="s">
        <v>49</v>
      </c>
      <c s="34" t="s">
        <v>124</v>
      </c>
      <c s="34" t="s">
        <v>536</v>
      </c>
      <c s="35" t="s">
        <v>5</v>
      </c>
      <c s="6" t="s">
        <v>537</v>
      </c>
      <c s="36" t="s">
        <v>81</v>
      </c>
      <c s="37">
        <v>8</v>
      </c>
      <c s="36">
        <v>0</v>
      </c>
      <c s="36">
        <f>ROUND(G82*H82,6)</f>
      </c>
      <c r="L82" s="38">
        <v>0</v>
      </c>
      <c s="32">
        <f>ROUND(ROUND(L82,2)*ROUND(G82,3),2)</f>
      </c>
      <c s="36" t="s">
        <v>53</v>
      </c>
      <c>
        <f>(M82*21)/100</f>
      </c>
      <c t="s">
        <v>27</v>
      </c>
    </row>
    <row r="83" spans="1:5" ht="12.75">
      <c r="A83" s="35" t="s">
        <v>54</v>
      </c>
      <c r="E83" s="39" t="s">
        <v>5</v>
      </c>
    </row>
    <row r="84" spans="1:5" ht="38.25">
      <c r="A84" s="35" t="s">
        <v>55</v>
      </c>
      <c r="E84" s="40" t="s">
        <v>429</v>
      </c>
    </row>
    <row r="85" spans="1:5" ht="127.5">
      <c r="A85" t="s">
        <v>56</v>
      </c>
      <c r="E85" s="39" t="s">
        <v>459</v>
      </c>
    </row>
    <row r="86" spans="1:16" ht="12.75">
      <c r="A86" t="s">
        <v>49</v>
      </c>
      <c s="34" t="s">
        <v>127</v>
      </c>
      <c s="34" t="s">
        <v>582</v>
      </c>
      <c s="35" t="s">
        <v>5</v>
      </c>
      <c s="6" t="s">
        <v>583</v>
      </c>
      <c s="36" t="s">
        <v>81</v>
      </c>
      <c s="37">
        <v>1</v>
      </c>
      <c s="36">
        <v>0</v>
      </c>
      <c s="36">
        <f>ROUND(G86*H86,6)</f>
      </c>
      <c r="L86" s="38">
        <v>0</v>
      </c>
      <c s="32">
        <f>ROUND(ROUND(L86,2)*ROUND(G86,3),2)</f>
      </c>
      <c s="36" t="s">
        <v>53</v>
      </c>
      <c>
        <f>(M86*21)/100</f>
      </c>
      <c t="s">
        <v>27</v>
      </c>
    </row>
    <row r="87" spans="1:5" ht="12.75">
      <c r="A87" s="35" t="s">
        <v>54</v>
      </c>
      <c r="E87" s="39" t="s">
        <v>5</v>
      </c>
    </row>
    <row r="88" spans="1:5" ht="38.25">
      <c r="A88" s="35" t="s">
        <v>55</v>
      </c>
      <c r="E88" s="40" t="s">
        <v>470</v>
      </c>
    </row>
    <row r="89" spans="1:5" ht="178.5">
      <c r="A89" t="s">
        <v>56</v>
      </c>
      <c r="E89" s="39" t="s">
        <v>508</v>
      </c>
    </row>
    <row r="90" spans="1:16" ht="12.75">
      <c r="A90" t="s">
        <v>49</v>
      </c>
      <c s="34" t="s">
        <v>131</v>
      </c>
      <c s="34" t="s">
        <v>584</v>
      </c>
      <c s="35" t="s">
        <v>5</v>
      </c>
      <c s="6" t="s">
        <v>585</v>
      </c>
      <c s="36" t="s">
        <v>81</v>
      </c>
      <c s="37">
        <v>1</v>
      </c>
      <c s="36">
        <v>0</v>
      </c>
      <c s="36">
        <f>ROUND(G90*H90,6)</f>
      </c>
      <c r="L90" s="38">
        <v>0</v>
      </c>
      <c s="32">
        <f>ROUND(ROUND(L90,2)*ROUND(G90,3),2)</f>
      </c>
      <c s="36" t="s">
        <v>53</v>
      </c>
      <c>
        <f>(M90*21)/100</f>
      </c>
      <c t="s">
        <v>27</v>
      </c>
    </row>
    <row r="91" spans="1:5" ht="12.75">
      <c r="A91" s="35" t="s">
        <v>54</v>
      </c>
      <c r="E91" s="39" t="s">
        <v>5</v>
      </c>
    </row>
    <row r="92" spans="1:5" ht="38.25">
      <c r="A92" s="35" t="s">
        <v>55</v>
      </c>
      <c r="E92" s="40" t="s">
        <v>470</v>
      </c>
    </row>
    <row r="93" spans="1:5" ht="127.5">
      <c r="A93" t="s">
        <v>56</v>
      </c>
      <c r="E93" s="39" t="s">
        <v>459</v>
      </c>
    </row>
    <row r="94" spans="1:16" ht="12.75">
      <c r="A94" t="s">
        <v>49</v>
      </c>
      <c s="34" t="s">
        <v>134</v>
      </c>
      <c s="34" t="s">
        <v>453</v>
      </c>
      <c s="35" t="s">
        <v>5</v>
      </c>
      <c s="6" t="s">
        <v>454</v>
      </c>
      <c s="36" t="s">
        <v>81</v>
      </c>
      <c s="37">
        <v>2</v>
      </c>
      <c s="36">
        <v>0</v>
      </c>
      <c s="36">
        <f>ROUND(G94*H94,6)</f>
      </c>
      <c r="L94" s="38">
        <v>0</v>
      </c>
      <c s="32">
        <f>ROUND(ROUND(L94,2)*ROUND(G94,3),2)</f>
      </c>
      <c s="36" t="s">
        <v>53</v>
      </c>
      <c>
        <f>(M94*21)/100</f>
      </c>
      <c t="s">
        <v>27</v>
      </c>
    </row>
    <row r="95" spans="1:5" ht="12.75">
      <c r="A95" s="35" t="s">
        <v>54</v>
      </c>
      <c r="E95" s="39" t="s">
        <v>5</v>
      </c>
    </row>
    <row r="96" spans="1:5" ht="38.25">
      <c r="A96" s="35" t="s">
        <v>55</v>
      </c>
      <c r="E96" s="40" t="s">
        <v>549</v>
      </c>
    </row>
    <row r="97" spans="1:5" ht="165.75">
      <c r="A97" t="s">
        <v>56</v>
      </c>
      <c r="E97" s="39" t="s">
        <v>456</v>
      </c>
    </row>
    <row r="98" spans="1:16" ht="12.75">
      <c r="A98" t="s">
        <v>49</v>
      </c>
      <c s="34" t="s">
        <v>137</v>
      </c>
      <c s="34" t="s">
        <v>457</v>
      </c>
      <c s="35" t="s">
        <v>5</v>
      </c>
      <c s="6" t="s">
        <v>458</v>
      </c>
      <c s="36" t="s">
        <v>81</v>
      </c>
      <c s="37">
        <v>2</v>
      </c>
      <c s="36">
        <v>0</v>
      </c>
      <c s="36">
        <f>ROUND(G98*H98,6)</f>
      </c>
      <c r="L98" s="38">
        <v>0</v>
      </c>
      <c s="32">
        <f>ROUND(ROUND(L98,2)*ROUND(G98,3),2)</f>
      </c>
      <c s="36" t="s">
        <v>53</v>
      </c>
      <c>
        <f>(M98*21)/100</f>
      </c>
      <c t="s">
        <v>27</v>
      </c>
    </row>
    <row r="99" spans="1:5" ht="12.75">
      <c r="A99" s="35" t="s">
        <v>54</v>
      </c>
      <c r="E99" s="39" t="s">
        <v>5</v>
      </c>
    </row>
    <row r="100" spans="1:5" ht="38.25">
      <c r="A100" s="35" t="s">
        <v>55</v>
      </c>
      <c r="E100" s="40" t="s">
        <v>549</v>
      </c>
    </row>
    <row r="101" spans="1:5" ht="127.5">
      <c r="A101" t="s">
        <v>56</v>
      </c>
      <c r="E101" s="39" t="s">
        <v>459</v>
      </c>
    </row>
    <row r="102" spans="1:16" ht="12.75">
      <c r="A102" t="s">
        <v>49</v>
      </c>
      <c s="34" t="s">
        <v>141</v>
      </c>
      <c s="34" t="s">
        <v>834</v>
      </c>
      <c s="35" t="s">
        <v>5</v>
      </c>
      <c s="6" t="s">
        <v>835</v>
      </c>
      <c s="36" t="s">
        <v>81</v>
      </c>
      <c s="37">
        <v>2</v>
      </c>
      <c s="36">
        <v>0</v>
      </c>
      <c s="36">
        <f>ROUND(G102*H102,6)</f>
      </c>
      <c r="L102" s="38">
        <v>0</v>
      </c>
      <c s="32">
        <f>ROUND(ROUND(L102,2)*ROUND(G102,3),2)</f>
      </c>
      <c s="36" t="s">
        <v>53</v>
      </c>
      <c>
        <f>(M102*21)/100</f>
      </c>
      <c t="s">
        <v>27</v>
      </c>
    </row>
    <row r="103" spans="1:5" ht="12.75">
      <c r="A103" s="35" t="s">
        <v>54</v>
      </c>
      <c r="E103" s="39" t="s">
        <v>5</v>
      </c>
    </row>
    <row r="104" spans="1:5" ht="38.25">
      <c r="A104" s="35" t="s">
        <v>55</v>
      </c>
      <c r="E104" s="40" t="s">
        <v>549</v>
      </c>
    </row>
    <row r="105" spans="1:5" ht="165.75">
      <c r="A105" t="s">
        <v>56</v>
      </c>
      <c r="E105" s="39" t="s">
        <v>456</v>
      </c>
    </row>
    <row r="106" spans="1:16" ht="12.75">
      <c r="A106" t="s">
        <v>49</v>
      </c>
      <c s="34" t="s">
        <v>145</v>
      </c>
      <c s="34" t="s">
        <v>836</v>
      </c>
      <c s="35" t="s">
        <v>5</v>
      </c>
      <c s="6" t="s">
        <v>837</v>
      </c>
      <c s="36" t="s">
        <v>81</v>
      </c>
      <c s="37">
        <v>2</v>
      </c>
      <c s="36">
        <v>0</v>
      </c>
      <c s="36">
        <f>ROUND(G106*H106,6)</f>
      </c>
      <c r="L106" s="38">
        <v>0</v>
      </c>
      <c s="32">
        <f>ROUND(ROUND(L106,2)*ROUND(G106,3),2)</f>
      </c>
      <c s="36" t="s">
        <v>53</v>
      </c>
      <c>
        <f>(M106*21)/100</f>
      </c>
      <c t="s">
        <v>27</v>
      </c>
    </row>
    <row r="107" spans="1:5" ht="12.75">
      <c r="A107" s="35" t="s">
        <v>54</v>
      </c>
      <c r="E107" s="39" t="s">
        <v>5</v>
      </c>
    </row>
    <row r="108" spans="1:5" ht="38.25">
      <c r="A108" s="35" t="s">
        <v>55</v>
      </c>
      <c r="E108" s="40" t="s">
        <v>549</v>
      </c>
    </row>
    <row r="109" spans="1:5" ht="127.5">
      <c r="A109" t="s">
        <v>56</v>
      </c>
      <c r="E109" s="39" t="s">
        <v>459</v>
      </c>
    </row>
    <row r="110" spans="1:16" ht="12.75">
      <c r="A110" t="s">
        <v>49</v>
      </c>
      <c s="34" t="s">
        <v>149</v>
      </c>
      <c s="34" t="s">
        <v>460</v>
      </c>
      <c s="35" t="s">
        <v>5</v>
      </c>
      <c s="6" t="s">
        <v>461</v>
      </c>
      <c s="36" t="s">
        <v>67</v>
      </c>
      <c s="37">
        <v>30</v>
      </c>
      <c s="36">
        <v>0</v>
      </c>
      <c s="36">
        <f>ROUND(G110*H110,6)</f>
      </c>
      <c r="L110" s="38">
        <v>0</v>
      </c>
      <c s="32">
        <f>ROUND(ROUND(L110,2)*ROUND(G110,3),2)</f>
      </c>
      <c s="36" t="s">
        <v>53</v>
      </c>
      <c>
        <f>(M110*21)/100</f>
      </c>
      <c t="s">
        <v>27</v>
      </c>
    </row>
    <row r="111" spans="1:5" ht="12.75">
      <c r="A111" s="35" t="s">
        <v>54</v>
      </c>
      <c r="E111" s="39" t="s">
        <v>5</v>
      </c>
    </row>
    <row r="112" spans="1:5" ht="38.25">
      <c r="A112" s="35" t="s">
        <v>55</v>
      </c>
      <c r="E112" s="40" t="s">
        <v>451</v>
      </c>
    </row>
    <row r="113" spans="1:5" ht="140.25">
      <c r="A113" t="s">
        <v>56</v>
      </c>
      <c r="E113" s="39" t="s">
        <v>463</v>
      </c>
    </row>
    <row r="114" spans="1:16" ht="12.75">
      <c r="A114" t="s">
        <v>49</v>
      </c>
      <c s="34" t="s">
        <v>153</v>
      </c>
      <c s="34" t="s">
        <v>464</v>
      </c>
      <c s="35" t="s">
        <v>5</v>
      </c>
      <c s="6" t="s">
        <v>465</v>
      </c>
      <c s="36" t="s">
        <v>67</v>
      </c>
      <c s="37">
        <v>30</v>
      </c>
      <c s="36">
        <v>0</v>
      </c>
      <c s="36">
        <f>ROUND(G114*H114,6)</f>
      </c>
      <c r="L114" s="38">
        <v>0</v>
      </c>
      <c s="32">
        <f>ROUND(ROUND(L114,2)*ROUND(G114,3),2)</f>
      </c>
      <c s="36" t="s">
        <v>53</v>
      </c>
      <c>
        <f>(M114*21)/100</f>
      </c>
      <c t="s">
        <v>27</v>
      </c>
    </row>
    <row r="115" spans="1:5" ht="12.75">
      <c r="A115" s="35" t="s">
        <v>54</v>
      </c>
      <c r="E115" s="39" t="s">
        <v>5</v>
      </c>
    </row>
    <row r="116" spans="1:5" ht="12.75">
      <c r="A116" s="35" t="s">
        <v>55</v>
      </c>
      <c r="E116" s="40" t="s">
        <v>5</v>
      </c>
    </row>
    <row r="117" spans="1:5" ht="102">
      <c r="A117" t="s">
        <v>56</v>
      </c>
      <c r="E117" s="39" t="s">
        <v>466</v>
      </c>
    </row>
    <row r="118" spans="1:16" ht="25.5">
      <c r="A118" t="s">
        <v>49</v>
      </c>
      <c s="34" t="s">
        <v>158</v>
      </c>
      <c s="34" t="s">
        <v>467</v>
      </c>
      <c s="35" t="s">
        <v>5</v>
      </c>
      <c s="6" t="s">
        <v>838</v>
      </c>
      <c s="36" t="s">
        <v>469</v>
      </c>
      <c s="37">
        <v>1</v>
      </c>
      <c s="36">
        <v>0</v>
      </c>
      <c s="36">
        <f>ROUND(G118*H118,6)</f>
      </c>
      <c r="L118" s="38">
        <v>0</v>
      </c>
      <c s="32">
        <f>ROUND(ROUND(L118,2)*ROUND(G118,3),2)</f>
      </c>
      <c s="36" t="s">
        <v>347</v>
      </c>
      <c>
        <f>(M118*21)/100</f>
      </c>
      <c t="s">
        <v>27</v>
      </c>
    </row>
    <row r="119" spans="1:5" ht="12.75">
      <c r="A119" s="35" t="s">
        <v>54</v>
      </c>
      <c r="E119" s="39" t="s">
        <v>5</v>
      </c>
    </row>
    <row r="120" spans="1:5" ht="38.25">
      <c r="A120" s="35" t="s">
        <v>55</v>
      </c>
      <c r="E120" s="40" t="s">
        <v>470</v>
      </c>
    </row>
    <row r="121" spans="1:5" ht="12.75">
      <c r="A121" t="s">
        <v>56</v>
      </c>
      <c r="E121" s="39" t="s">
        <v>471</v>
      </c>
    </row>
    <row r="122" spans="1:13" ht="12.75">
      <c r="A122" t="s">
        <v>46</v>
      </c>
      <c r="C122" s="31" t="s">
        <v>69</v>
      </c>
      <c r="E122" s="33" t="s">
        <v>839</v>
      </c>
      <c r="J122" s="32">
        <f>0</f>
      </c>
      <c s="32">
        <f>0</f>
      </c>
      <c s="32">
        <f>0+L123+L127+L131+L135+L139+L143+L147+L151+L155+L159+L163+L167+L171+L175+L179+L183+L187+L191+L195+L199+L203+L207+L211+L215+L219+L223+L227+L231+L235+L239+L243+L247+L251+L255+L259+L263+L267+L271</f>
      </c>
      <c s="32">
        <f>0+M123+M127+M131+M135+M139+M143+M147+M151+M155+M159+M163+M167+M171+M175+M179+M183+M187+M191+M195+M199+M203+M207+M211+M215+M219+M223+M227+M231+M235+M239+M243+M247+M251+M255+M259+M263+M267+M271</f>
      </c>
    </row>
    <row r="123" spans="1:16" ht="12.75">
      <c r="A123" t="s">
        <v>49</v>
      </c>
      <c s="34" t="s">
        <v>161</v>
      </c>
      <c s="34" t="s">
        <v>449</v>
      </c>
      <c s="35" t="s">
        <v>5</v>
      </c>
      <c s="6" t="s">
        <v>450</v>
      </c>
      <c s="36" t="s">
        <v>81</v>
      </c>
      <c s="37">
        <v>3</v>
      </c>
      <c s="36">
        <v>0</v>
      </c>
      <c s="36">
        <f>ROUND(G123*H123,6)</f>
      </c>
      <c r="L123" s="38">
        <v>0</v>
      </c>
      <c s="32">
        <f>ROUND(ROUND(L123,2)*ROUND(G123,3),2)</f>
      </c>
      <c s="36" t="s">
        <v>53</v>
      </c>
      <c>
        <f>(M123*21)/100</f>
      </c>
      <c t="s">
        <v>27</v>
      </c>
    </row>
    <row r="124" spans="1:5" ht="12.75">
      <c r="A124" s="35" t="s">
        <v>54</v>
      </c>
      <c r="E124" s="39" t="s">
        <v>5</v>
      </c>
    </row>
    <row r="125" spans="1:5" ht="38.25">
      <c r="A125" s="35" t="s">
        <v>55</v>
      </c>
      <c r="E125" s="40" t="s">
        <v>507</v>
      </c>
    </row>
    <row r="126" spans="1:5" ht="89.25">
      <c r="A126" t="s">
        <v>56</v>
      </c>
      <c r="E126" s="39" t="s">
        <v>452</v>
      </c>
    </row>
    <row r="127" spans="1:16" ht="12.75">
      <c r="A127" t="s">
        <v>49</v>
      </c>
      <c s="34" t="s">
        <v>164</v>
      </c>
      <c s="34" t="s">
        <v>715</v>
      </c>
      <c s="35" t="s">
        <v>5</v>
      </c>
      <c s="6" t="s">
        <v>716</v>
      </c>
      <c s="36" t="s">
        <v>67</v>
      </c>
      <c s="37">
        <v>300</v>
      </c>
      <c s="36">
        <v>0</v>
      </c>
      <c s="36">
        <f>ROUND(G127*H127,6)</f>
      </c>
      <c r="L127" s="38">
        <v>0</v>
      </c>
      <c s="32">
        <f>ROUND(ROUND(L127,2)*ROUND(G127,3),2)</f>
      </c>
      <c s="36" t="s">
        <v>53</v>
      </c>
      <c>
        <f>(M127*21)/100</f>
      </c>
      <c t="s">
        <v>27</v>
      </c>
    </row>
    <row r="128" spans="1:5" ht="12.75">
      <c r="A128" s="35" t="s">
        <v>54</v>
      </c>
      <c r="E128" s="39" t="s">
        <v>5</v>
      </c>
    </row>
    <row r="129" spans="1:5" ht="38.25">
      <c r="A129" s="35" t="s">
        <v>55</v>
      </c>
      <c r="E129" s="40" t="s">
        <v>424</v>
      </c>
    </row>
    <row r="130" spans="1:5" ht="89.25">
      <c r="A130" t="s">
        <v>56</v>
      </c>
      <c r="E130" s="39" t="s">
        <v>718</v>
      </c>
    </row>
    <row r="131" spans="1:16" ht="25.5">
      <c r="A131" t="s">
        <v>49</v>
      </c>
      <c s="34" t="s">
        <v>167</v>
      </c>
      <c s="34" t="s">
        <v>840</v>
      </c>
      <c s="35" t="s">
        <v>5</v>
      </c>
      <c s="6" t="s">
        <v>841</v>
      </c>
      <c s="36" t="s">
        <v>81</v>
      </c>
      <c s="37">
        <v>16</v>
      </c>
      <c s="36">
        <v>0</v>
      </c>
      <c s="36">
        <f>ROUND(G131*H131,6)</f>
      </c>
      <c r="L131" s="38">
        <v>0</v>
      </c>
      <c s="32">
        <f>ROUND(ROUND(L131,2)*ROUND(G131,3),2)</f>
      </c>
      <c s="36" t="s">
        <v>53</v>
      </c>
      <c>
        <f>(M131*21)/100</f>
      </c>
      <c t="s">
        <v>27</v>
      </c>
    </row>
    <row r="132" spans="1:5" ht="12.75">
      <c r="A132" s="35" t="s">
        <v>54</v>
      </c>
      <c r="E132" s="39" t="s">
        <v>5</v>
      </c>
    </row>
    <row r="133" spans="1:5" ht="38.25">
      <c r="A133" s="35" t="s">
        <v>55</v>
      </c>
      <c r="E133" s="40" t="s">
        <v>683</v>
      </c>
    </row>
    <row r="134" spans="1:5" ht="89.25">
      <c r="A134" t="s">
        <v>56</v>
      </c>
      <c r="E134" s="39" t="s">
        <v>842</v>
      </c>
    </row>
    <row r="135" spans="1:16" ht="12.75">
      <c r="A135" t="s">
        <v>49</v>
      </c>
      <c s="34" t="s">
        <v>171</v>
      </c>
      <c s="34" t="s">
        <v>138</v>
      </c>
      <c s="35" t="s">
        <v>5</v>
      </c>
      <c s="6" t="s">
        <v>139</v>
      </c>
      <c s="36" t="s">
        <v>67</v>
      </c>
      <c s="37">
        <v>300</v>
      </c>
      <c s="36">
        <v>0</v>
      </c>
      <c s="36">
        <f>ROUND(G135*H135,6)</f>
      </c>
      <c r="L135" s="38">
        <v>0</v>
      </c>
      <c s="32">
        <f>ROUND(ROUND(L135,2)*ROUND(G135,3),2)</f>
      </c>
      <c s="36" t="s">
        <v>53</v>
      </c>
      <c>
        <f>(M135*21)/100</f>
      </c>
      <c t="s">
        <v>27</v>
      </c>
    </row>
    <row r="136" spans="1:5" ht="12.75">
      <c r="A136" s="35" t="s">
        <v>54</v>
      </c>
      <c r="E136" s="39" t="s">
        <v>5</v>
      </c>
    </row>
    <row r="137" spans="1:5" ht="38.25">
      <c r="A137" s="35" t="s">
        <v>55</v>
      </c>
      <c r="E137" s="40" t="s">
        <v>424</v>
      </c>
    </row>
    <row r="138" spans="1:5" ht="76.5">
      <c r="A138" t="s">
        <v>56</v>
      </c>
      <c r="E138" s="39" t="s">
        <v>843</v>
      </c>
    </row>
    <row r="139" spans="1:16" ht="25.5">
      <c r="A139" t="s">
        <v>49</v>
      </c>
      <c s="34" t="s">
        <v>175</v>
      </c>
      <c s="34" t="s">
        <v>844</v>
      </c>
      <c s="35" t="s">
        <v>5</v>
      </c>
      <c s="6" t="s">
        <v>845</v>
      </c>
      <c s="36" t="s">
        <v>81</v>
      </c>
      <c s="37">
        <v>8</v>
      </c>
      <c s="36">
        <v>0</v>
      </c>
      <c s="36">
        <f>ROUND(G139*H139,6)</f>
      </c>
      <c r="L139" s="38">
        <v>0</v>
      </c>
      <c s="32">
        <f>ROUND(ROUND(L139,2)*ROUND(G139,3),2)</f>
      </c>
      <c s="36" t="s">
        <v>53</v>
      </c>
      <c>
        <f>(M139*21)/100</f>
      </c>
      <c t="s">
        <v>27</v>
      </c>
    </row>
    <row r="140" spans="1:5" ht="12.75">
      <c r="A140" s="35" t="s">
        <v>54</v>
      </c>
      <c r="E140" s="39" t="s">
        <v>5</v>
      </c>
    </row>
    <row r="141" spans="1:5" ht="38.25">
      <c r="A141" s="35" t="s">
        <v>55</v>
      </c>
      <c r="E141" s="40" t="s">
        <v>429</v>
      </c>
    </row>
    <row r="142" spans="1:5" ht="76.5">
      <c r="A142" t="s">
        <v>56</v>
      </c>
      <c r="E142" s="39" t="s">
        <v>846</v>
      </c>
    </row>
    <row r="143" spans="1:16" ht="12.75">
      <c r="A143" t="s">
        <v>49</v>
      </c>
      <c s="34" t="s">
        <v>179</v>
      </c>
      <c s="34" t="s">
        <v>719</v>
      </c>
      <c s="35" t="s">
        <v>5</v>
      </c>
      <c s="6" t="s">
        <v>720</v>
      </c>
      <c s="36" t="s">
        <v>81</v>
      </c>
      <c s="37">
        <v>2</v>
      </c>
      <c s="36">
        <v>0</v>
      </c>
      <c s="36">
        <f>ROUND(G143*H143,6)</f>
      </c>
      <c r="L143" s="38">
        <v>0</v>
      </c>
      <c s="32">
        <f>ROUND(ROUND(L143,2)*ROUND(G143,3),2)</f>
      </c>
      <c s="36" t="s">
        <v>53</v>
      </c>
      <c>
        <f>(M143*21)/100</f>
      </c>
      <c t="s">
        <v>27</v>
      </c>
    </row>
    <row r="144" spans="1:5" ht="12.75">
      <c r="A144" s="35" t="s">
        <v>54</v>
      </c>
      <c r="E144" s="39" t="s">
        <v>5</v>
      </c>
    </row>
    <row r="145" spans="1:5" ht="38.25">
      <c r="A145" s="35" t="s">
        <v>55</v>
      </c>
      <c r="E145" s="40" t="s">
        <v>549</v>
      </c>
    </row>
    <row r="146" spans="1:5" ht="89.25">
      <c r="A146" t="s">
        <v>56</v>
      </c>
      <c r="E146" s="39" t="s">
        <v>721</v>
      </c>
    </row>
    <row r="147" spans="1:16" ht="25.5">
      <c r="A147" t="s">
        <v>49</v>
      </c>
      <c s="34" t="s">
        <v>182</v>
      </c>
      <c s="34" t="s">
        <v>476</v>
      </c>
      <c s="35" t="s">
        <v>5</v>
      </c>
      <c s="6" t="s">
        <v>477</v>
      </c>
      <c s="36" t="s">
        <v>81</v>
      </c>
      <c s="37">
        <v>1</v>
      </c>
      <c s="36">
        <v>0</v>
      </c>
      <c s="36">
        <f>ROUND(G147*H147,6)</f>
      </c>
      <c r="L147" s="38">
        <v>0</v>
      </c>
      <c s="32">
        <f>ROUND(ROUND(L147,2)*ROUND(G147,3),2)</f>
      </c>
      <c s="36" t="s">
        <v>53</v>
      </c>
      <c>
        <f>(M147*21)/100</f>
      </c>
      <c t="s">
        <v>27</v>
      </c>
    </row>
    <row r="148" spans="1:5" ht="12.75">
      <c r="A148" s="35" t="s">
        <v>54</v>
      </c>
      <c r="E148" s="39" t="s">
        <v>5</v>
      </c>
    </row>
    <row r="149" spans="1:5" ht="38.25">
      <c r="A149" s="35" t="s">
        <v>55</v>
      </c>
      <c r="E149" s="40" t="s">
        <v>470</v>
      </c>
    </row>
    <row r="150" spans="1:5" ht="89.25">
      <c r="A150" t="s">
        <v>56</v>
      </c>
      <c r="E150" s="39" t="s">
        <v>478</v>
      </c>
    </row>
    <row r="151" spans="1:16" ht="12.75">
      <c r="A151" t="s">
        <v>49</v>
      </c>
      <c s="34" t="s">
        <v>186</v>
      </c>
      <c s="34" t="s">
        <v>479</v>
      </c>
      <c s="35" t="s">
        <v>5</v>
      </c>
      <c s="6" t="s">
        <v>480</v>
      </c>
      <c s="36" t="s">
        <v>312</v>
      </c>
      <c s="37">
        <v>24</v>
      </c>
      <c s="36">
        <v>0</v>
      </c>
      <c s="36">
        <f>ROUND(G151*H151,6)</f>
      </c>
      <c r="L151" s="38">
        <v>0</v>
      </c>
      <c s="32">
        <f>ROUND(ROUND(L151,2)*ROUND(G151,3),2)</f>
      </c>
      <c s="36" t="s">
        <v>53</v>
      </c>
      <c>
        <f>(M151*21)/100</f>
      </c>
      <c t="s">
        <v>27</v>
      </c>
    </row>
    <row r="152" spans="1:5" ht="12.75">
      <c r="A152" s="35" t="s">
        <v>54</v>
      </c>
      <c r="E152" s="39" t="s">
        <v>5</v>
      </c>
    </row>
    <row r="153" spans="1:5" ht="38.25">
      <c r="A153" s="35" t="s">
        <v>55</v>
      </c>
      <c r="E153" s="40" t="s">
        <v>847</v>
      </c>
    </row>
    <row r="154" spans="1:5" ht="102">
      <c r="A154" t="s">
        <v>56</v>
      </c>
      <c r="E154" s="39" t="s">
        <v>482</v>
      </c>
    </row>
    <row r="155" spans="1:16" ht="12.75">
      <c r="A155" t="s">
        <v>49</v>
      </c>
      <c s="34" t="s">
        <v>189</v>
      </c>
      <c s="34" t="s">
        <v>339</v>
      </c>
      <c s="35" t="s">
        <v>5</v>
      </c>
      <c s="6" t="s">
        <v>340</v>
      </c>
      <c s="36" t="s">
        <v>81</v>
      </c>
      <c s="37">
        <v>1</v>
      </c>
      <c s="36">
        <v>0</v>
      </c>
      <c s="36">
        <f>ROUND(G155*H155,6)</f>
      </c>
      <c r="L155" s="38">
        <v>0</v>
      </c>
      <c s="32">
        <f>ROUND(ROUND(L155,2)*ROUND(G155,3),2)</f>
      </c>
      <c s="36" t="s">
        <v>53</v>
      </c>
      <c>
        <f>(M155*21)/100</f>
      </c>
      <c t="s">
        <v>27</v>
      </c>
    </row>
    <row r="156" spans="1:5" ht="12.75">
      <c r="A156" s="35" t="s">
        <v>54</v>
      </c>
      <c r="E156" s="39" t="s">
        <v>5</v>
      </c>
    </row>
    <row r="157" spans="1:5" ht="38.25">
      <c r="A157" s="35" t="s">
        <v>55</v>
      </c>
      <c r="E157" s="40" t="s">
        <v>470</v>
      </c>
    </row>
    <row r="158" spans="1:5" ht="76.5">
      <c r="A158" t="s">
        <v>56</v>
      </c>
      <c r="E158" s="39" t="s">
        <v>483</v>
      </c>
    </row>
    <row r="159" spans="1:16" ht="12.75">
      <c r="A159" t="s">
        <v>49</v>
      </c>
      <c s="34" t="s">
        <v>192</v>
      </c>
      <c s="34" t="s">
        <v>848</v>
      </c>
      <c s="35" t="s">
        <v>5</v>
      </c>
      <c s="6" t="s">
        <v>849</v>
      </c>
      <c s="36" t="s">
        <v>81</v>
      </c>
      <c s="37">
        <v>1</v>
      </c>
      <c s="36">
        <v>0</v>
      </c>
      <c s="36">
        <f>ROUND(G159*H159,6)</f>
      </c>
      <c r="L159" s="38">
        <v>0</v>
      </c>
      <c s="32">
        <f>ROUND(ROUND(L159,2)*ROUND(G159,3),2)</f>
      </c>
      <c s="36" t="s">
        <v>53</v>
      </c>
      <c>
        <f>(M159*21)/100</f>
      </c>
      <c t="s">
        <v>27</v>
      </c>
    </row>
    <row r="160" spans="1:5" ht="12.75">
      <c r="A160" s="35" t="s">
        <v>54</v>
      </c>
      <c r="E160" s="39" t="s">
        <v>5</v>
      </c>
    </row>
    <row r="161" spans="1:5" ht="38.25">
      <c r="A161" s="35" t="s">
        <v>55</v>
      </c>
      <c r="E161" s="40" t="s">
        <v>470</v>
      </c>
    </row>
    <row r="162" spans="1:5" ht="178.5">
      <c r="A162" t="s">
        <v>56</v>
      </c>
      <c r="E162" s="39" t="s">
        <v>508</v>
      </c>
    </row>
    <row r="163" spans="1:16" ht="12.75">
      <c r="A163" t="s">
        <v>49</v>
      </c>
      <c s="34" t="s">
        <v>195</v>
      </c>
      <c s="34" t="s">
        <v>850</v>
      </c>
      <c s="35" t="s">
        <v>5</v>
      </c>
      <c s="6" t="s">
        <v>851</v>
      </c>
      <c s="36" t="s">
        <v>81</v>
      </c>
      <c s="37">
        <v>1</v>
      </c>
      <c s="36">
        <v>0</v>
      </c>
      <c s="36">
        <f>ROUND(G163*H163,6)</f>
      </c>
      <c r="L163" s="38">
        <v>0</v>
      </c>
      <c s="32">
        <f>ROUND(ROUND(L163,2)*ROUND(G163,3),2)</f>
      </c>
      <c s="36" t="s">
        <v>53</v>
      </c>
      <c>
        <f>(M163*21)/100</f>
      </c>
      <c t="s">
        <v>27</v>
      </c>
    </row>
    <row r="164" spans="1:5" ht="12.75">
      <c r="A164" s="35" t="s">
        <v>54</v>
      </c>
      <c r="E164" s="39" t="s">
        <v>5</v>
      </c>
    </row>
    <row r="165" spans="1:5" ht="38.25">
      <c r="A165" s="35" t="s">
        <v>55</v>
      </c>
      <c r="E165" s="40" t="s">
        <v>470</v>
      </c>
    </row>
    <row r="166" spans="1:5" ht="127.5">
      <c r="A166" t="s">
        <v>56</v>
      </c>
      <c r="E166" s="39" t="s">
        <v>459</v>
      </c>
    </row>
    <row r="167" spans="1:16" ht="12.75">
      <c r="A167" t="s">
        <v>49</v>
      </c>
      <c s="34" t="s">
        <v>199</v>
      </c>
      <c s="34" t="s">
        <v>852</v>
      </c>
      <c s="35" t="s">
        <v>5</v>
      </c>
      <c s="6" t="s">
        <v>853</v>
      </c>
      <c s="36" t="s">
        <v>81</v>
      </c>
      <c s="37">
        <v>4</v>
      </c>
      <c s="36">
        <v>0</v>
      </c>
      <c s="36">
        <f>ROUND(G167*H167,6)</f>
      </c>
      <c r="L167" s="38">
        <v>0</v>
      </c>
      <c s="32">
        <f>ROUND(ROUND(L167,2)*ROUND(G167,3),2)</f>
      </c>
      <c s="36" t="s">
        <v>53</v>
      </c>
      <c>
        <f>(M167*21)/100</f>
      </c>
      <c t="s">
        <v>27</v>
      </c>
    </row>
    <row r="168" spans="1:5" ht="12.75">
      <c r="A168" s="35" t="s">
        <v>54</v>
      </c>
      <c r="E168" s="39" t="s">
        <v>5</v>
      </c>
    </row>
    <row r="169" spans="1:5" ht="38.25">
      <c r="A169" s="35" t="s">
        <v>55</v>
      </c>
      <c r="E169" s="40" t="s">
        <v>601</v>
      </c>
    </row>
    <row r="170" spans="1:5" ht="178.5">
      <c r="A170" t="s">
        <v>56</v>
      </c>
      <c r="E170" s="39" t="s">
        <v>508</v>
      </c>
    </row>
    <row r="171" spans="1:16" ht="12.75">
      <c r="A171" t="s">
        <v>49</v>
      </c>
      <c s="34" t="s">
        <v>202</v>
      </c>
      <c s="34" t="s">
        <v>854</v>
      </c>
      <c s="35" t="s">
        <v>5</v>
      </c>
      <c s="6" t="s">
        <v>855</v>
      </c>
      <c s="36" t="s">
        <v>81</v>
      </c>
      <c s="37">
        <v>4</v>
      </c>
      <c s="36">
        <v>0</v>
      </c>
      <c s="36">
        <f>ROUND(G171*H171,6)</f>
      </c>
      <c r="L171" s="38">
        <v>0</v>
      </c>
      <c s="32">
        <f>ROUND(ROUND(L171,2)*ROUND(G171,3),2)</f>
      </c>
      <c s="36" t="s">
        <v>53</v>
      </c>
      <c>
        <f>(M171*21)/100</f>
      </c>
      <c t="s">
        <v>27</v>
      </c>
    </row>
    <row r="172" spans="1:5" ht="12.75">
      <c r="A172" s="35" t="s">
        <v>54</v>
      </c>
      <c r="E172" s="39" t="s">
        <v>5</v>
      </c>
    </row>
    <row r="173" spans="1:5" ht="38.25">
      <c r="A173" s="35" t="s">
        <v>55</v>
      </c>
      <c r="E173" s="40" t="s">
        <v>601</v>
      </c>
    </row>
    <row r="174" spans="1:5" ht="127.5">
      <c r="A174" t="s">
        <v>56</v>
      </c>
      <c r="E174" s="39" t="s">
        <v>459</v>
      </c>
    </row>
    <row r="175" spans="1:16" ht="12.75">
      <c r="A175" t="s">
        <v>49</v>
      </c>
      <c s="34" t="s">
        <v>206</v>
      </c>
      <c s="34" t="s">
        <v>586</v>
      </c>
      <c s="35" t="s">
        <v>5</v>
      </c>
      <c s="6" t="s">
        <v>587</v>
      </c>
      <c s="36" t="s">
        <v>81</v>
      </c>
      <c s="37">
        <v>1</v>
      </c>
      <c s="36">
        <v>0</v>
      </c>
      <c s="36">
        <f>ROUND(G175*H175,6)</f>
      </c>
      <c r="L175" s="38">
        <v>0</v>
      </c>
      <c s="32">
        <f>ROUND(ROUND(L175,2)*ROUND(G175,3),2)</f>
      </c>
      <c s="36" t="s">
        <v>53</v>
      </c>
      <c>
        <f>(M175*21)/100</f>
      </c>
      <c t="s">
        <v>27</v>
      </c>
    </row>
    <row r="176" spans="1:5" ht="12.75">
      <c r="A176" s="35" t="s">
        <v>54</v>
      </c>
      <c r="E176" s="39" t="s">
        <v>5</v>
      </c>
    </row>
    <row r="177" spans="1:5" ht="38.25">
      <c r="A177" s="35" t="s">
        <v>55</v>
      </c>
      <c r="E177" s="40" t="s">
        <v>470</v>
      </c>
    </row>
    <row r="178" spans="1:5" ht="178.5">
      <c r="A178" t="s">
        <v>56</v>
      </c>
      <c r="E178" s="39" t="s">
        <v>508</v>
      </c>
    </row>
    <row r="179" spans="1:16" ht="12.75">
      <c r="A179" t="s">
        <v>49</v>
      </c>
      <c s="34" t="s">
        <v>209</v>
      </c>
      <c s="34" t="s">
        <v>588</v>
      </c>
      <c s="35" t="s">
        <v>5</v>
      </c>
      <c s="6" t="s">
        <v>589</v>
      </c>
      <c s="36" t="s">
        <v>81</v>
      </c>
      <c s="37">
        <v>1</v>
      </c>
      <c s="36">
        <v>0</v>
      </c>
      <c s="36">
        <f>ROUND(G179*H179,6)</f>
      </c>
      <c r="L179" s="38">
        <v>0</v>
      </c>
      <c s="32">
        <f>ROUND(ROUND(L179,2)*ROUND(G179,3),2)</f>
      </c>
      <c s="36" t="s">
        <v>53</v>
      </c>
      <c>
        <f>(M179*21)/100</f>
      </c>
      <c t="s">
        <v>27</v>
      </c>
    </row>
    <row r="180" spans="1:5" ht="12.75">
      <c r="A180" s="35" t="s">
        <v>54</v>
      </c>
      <c r="E180" s="39" t="s">
        <v>5</v>
      </c>
    </row>
    <row r="181" spans="1:5" ht="38.25">
      <c r="A181" s="35" t="s">
        <v>55</v>
      </c>
      <c r="E181" s="40" t="s">
        <v>470</v>
      </c>
    </row>
    <row r="182" spans="1:5" ht="127.5">
      <c r="A182" t="s">
        <v>56</v>
      </c>
      <c r="E182" s="39" t="s">
        <v>459</v>
      </c>
    </row>
    <row r="183" spans="1:16" ht="12.75">
      <c r="A183" t="s">
        <v>49</v>
      </c>
      <c s="34" t="s">
        <v>213</v>
      </c>
      <c s="34" t="s">
        <v>736</v>
      </c>
      <c s="35" t="s">
        <v>5</v>
      </c>
      <c s="6" t="s">
        <v>737</v>
      </c>
      <c s="36" t="s">
        <v>81</v>
      </c>
      <c s="37">
        <v>1</v>
      </c>
      <c s="36">
        <v>0</v>
      </c>
      <c s="36">
        <f>ROUND(G183*H183,6)</f>
      </c>
      <c r="L183" s="38">
        <v>0</v>
      </c>
      <c s="32">
        <f>ROUND(ROUND(L183,2)*ROUND(G183,3),2)</f>
      </c>
      <c s="36" t="s">
        <v>53</v>
      </c>
      <c>
        <f>(M183*21)/100</f>
      </c>
      <c t="s">
        <v>27</v>
      </c>
    </row>
    <row r="184" spans="1:5" ht="12.75">
      <c r="A184" s="35" t="s">
        <v>54</v>
      </c>
      <c r="E184" s="39" t="s">
        <v>5</v>
      </c>
    </row>
    <row r="185" spans="1:5" ht="38.25">
      <c r="A185" s="35" t="s">
        <v>55</v>
      </c>
      <c r="E185" s="40" t="s">
        <v>470</v>
      </c>
    </row>
    <row r="186" spans="1:5" ht="178.5">
      <c r="A186" t="s">
        <v>56</v>
      </c>
      <c r="E186" s="39" t="s">
        <v>508</v>
      </c>
    </row>
    <row r="187" spans="1:16" ht="12.75">
      <c r="A187" t="s">
        <v>49</v>
      </c>
      <c s="34" t="s">
        <v>217</v>
      </c>
      <c s="34" t="s">
        <v>738</v>
      </c>
      <c s="35" t="s">
        <v>5</v>
      </c>
      <c s="6" t="s">
        <v>739</v>
      </c>
      <c s="36" t="s">
        <v>81</v>
      </c>
      <c s="37">
        <v>1</v>
      </c>
      <c s="36">
        <v>0</v>
      </c>
      <c s="36">
        <f>ROUND(G187*H187,6)</f>
      </c>
      <c r="L187" s="38">
        <v>0</v>
      </c>
      <c s="32">
        <f>ROUND(ROUND(L187,2)*ROUND(G187,3),2)</f>
      </c>
      <c s="36" t="s">
        <v>53</v>
      </c>
      <c>
        <f>(M187*21)/100</f>
      </c>
      <c t="s">
        <v>27</v>
      </c>
    </row>
    <row r="188" spans="1:5" ht="12.75">
      <c r="A188" s="35" t="s">
        <v>54</v>
      </c>
      <c r="E188" s="39" t="s">
        <v>5</v>
      </c>
    </row>
    <row r="189" spans="1:5" ht="38.25">
      <c r="A189" s="35" t="s">
        <v>55</v>
      </c>
      <c r="E189" s="40" t="s">
        <v>470</v>
      </c>
    </row>
    <row r="190" spans="1:5" ht="127.5">
      <c r="A190" t="s">
        <v>56</v>
      </c>
      <c r="E190" s="39" t="s">
        <v>459</v>
      </c>
    </row>
    <row r="191" spans="1:16" ht="12.75">
      <c r="A191" t="s">
        <v>49</v>
      </c>
      <c s="34" t="s">
        <v>221</v>
      </c>
      <c s="34" t="s">
        <v>856</v>
      </c>
      <c s="35" t="s">
        <v>5</v>
      </c>
      <c s="6" t="s">
        <v>857</v>
      </c>
      <c s="36" t="s">
        <v>81</v>
      </c>
      <c s="37">
        <v>1</v>
      </c>
      <c s="36">
        <v>0</v>
      </c>
      <c s="36">
        <f>ROUND(G191*H191,6)</f>
      </c>
      <c r="L191" s="38">
        <v>0</v>
      </c>
      <c s="32">
        <f>ROUND(ROUND(L191,2)*ROUND(G191,3),2)</f>
      </c>
      <c s="36" t="s">
        <v>53</v>
      </c>
      <c>
        <f>(M191*21)/100</f>
      </c>
      <c t="s">
        <v>27</v>
      </c>
    </row>
    <row r="192" spans="1:5" ht="12.75">
      <c r="A192" s="35" t="s">
        <v>54</v>
      </c>
      <c r="E192" s="39" t="s">
        <v>5</v>
      </c>
    </row>
    <row r="193" spans="1:5" ht="38.25">
      <c r="A193" s="35" t="s">
        <v>55</v>
      </c>
      <c r="E193" s="40" t="s">
        <v>470</v>
      </c>
    </row>
    <row r="194" spans="1:5" ht="140.25">
      <c r="A194" t="s">
        <v>56</v>
      </c>
      <c r="E194" s="39" t="s">
        <v>687</v>
      </c>
    </row>
    <row r="195" spans="1:16" ht="12.75">
      <c r="A195" t="s">
        <v>49</v>
      </c>
      <c s="34" t="s">
        <v>225</v>
      </c>
      <c s="34" t="s">
        <v>858</v>
      </c>
      <c s="35" t="s">
        <v>5</v>
      </c>
      <c s="6" t="s">
        <v>859</v>
      </c>
      <c s="36" t="s">
        <v>81</v>
      </c>
      <c s="37">
        <v>1</v>
      </c>
      <c s="36">
        <v>0</v>
      </c>
      <c s="36">
        <f>ROUND(G195*H195,6)</f>
      </c>
      <c r="L195" s="38">
        <v>0</v>
      </c>
      <c s="32">
        <f>ROUND(ROUND(L195,2)*ROUND(G195,3),2)</f>
      </c>
      <c s="36" t="s">
        <v>53</v>
      </c>
      <c>
        <f>(M195*21)/100</f>
      </c>
      <c t="s">
        <v>27</v>
      </c>
    </row>
    <row r="196" spans="1:5" ht="12.75">
      <c r="A196" s="35" t="s">
        <v>54</v>
      </c>
      <c r="E196" s="39" t="s">
        <v>5</v>
      </c>
    </row>
    <row r="197" spans="1:5" ht="38.25">
      <c r="A197" s="35" t="s">
        <v>55</v>
      </c>
      <c r="E197" s="40" t="s">
        <v>470</v>
      </c>
    </row>
    <row r="198" spans="1:5" ht="165.75">
      <c r="A198" t="s">
        <v>56</v>
      </c>
      <c r="E198" s="39" t="s">
        <v>860</v>
      </c>
    </row>
    <row r="199" spans="1:16" ht="12.75">
      <c r="A199" t="s">
        <v>49</v>
      </c>
      <c s="34" t="s">
        <v>229</v>
      </c>
      <c s="34" t="s">
        <v>861</v>
      </c>
      <c s="35" t="s">
        <v>5</v>
      </c>
      <c s="6" t="s">
        <v>862</v>
      </c>
      <c s="36" t="s">
        <v>81</v>
      </c>
      <c s="37">
        <v>10</v>
      </c>
      <c s="36">
        <v>0</v>
      </c>
      <c s="36">
        <f>ROUND(G199*H199,6)</f>
      </c>
      <c r="L199" s="38">
        <v>0</v>
      </c>
      <c s="32">
        <f>ROUND(ROUND(L199,2)*ROUND(G199,3),2)</f>
      </c>
      <c s="36" t="s">
        <v>53</v>
      </c>
      <c>
        <f>(M199*21)/100</f>
      </c>
      <c t="s">
        <v>27</v>
      </c>
    </row>
    <row r="200" spans="1:5" ht="12.75">
      <c r="A200" s="35" t="s">
        <v>54</v>
      </c>
      <c r="E200" s="39" t="s">
        <v>5</v>
      </c>
    </row>
    <row r="201" spans="1:5" ht="38.25">
      <c r="A201" s="35" t="s">
        <v>55</v>
      </c>
      <c r="E201" s="40" t="s">
        <v>714</v>
      </c>
    </row>
    <row r="202" spans="1:5" ht="191.25">
      <c r="A202" t="s">
        <v>56</v>
      </c>
      <c r="E202" s="39" t="s">
        <v>728</v>
      </c>
    </row>
    <row r="203" spans="1:16" ht="25.5">
      <c r="A203" t="s">
        <v>49</v>
      </c>
      <c s="34" t="s">
        <v>233</v>
      </c>
      <c s="34" t="s">
        <v>863</v>
      </c>
      <c s="35" t="s">
        <v>5</v>
      </c>
      <c s="6" t="s">
        <v>864</v>
      </c>
      <c s="36" t="s">
        <v>81</v>
      </c>
      <c s="37">
        <v>8</v>
      </c>
      <c s="36">
        <v>0</v>
      </c>
      <c s="36">
        <f>ROUND(G203*H203,6)</f>
      </c>
      <c r="L203" s="38">
        <v>0</v>
      </c>
      <c s="32">
        <f>ROUND(ROUND(L203,2)*ROUND(G203,3),2)</f>
      </c>
      <c s="36" t="s">
        <v>53</v>
      </c>
      <c>
        <f>(M203*21)/100</f>
      </c>
      <c t="s">
        <v>27</v>
      </c>
    </row>
    <row r="204" spans="1:5" ht="12.75">
      <c r="A204" s="35" t="s">
        <v>54</v>
      </c>
      <c r="E204" s="39" t="s">
        <v>5</v>
      </c>
    </row>
    <row r="205" spans="1:5" ht="38.25">
      <c r="A205" s="35" t="s">
        <v>55</v>
      </c>
      <c r="E205" s="40" t="s">
        <v>429</v>
      </c>
    </row>
    <row r="206" spans="1:5" ht="191.25">
      <c r="A206" t="s">
        <v>56</v>
      </c>
      <c r="E206" s="39" t="s">
        <v>728</v>
      </c>
    </row>
    <row r="207" spans="1:16" ht="25.5">
      <c r="A207" t="s">
        <v>49</v>
      </c>
      <c s="34" t="s">
        <v>237</v>
      </c>
      <c s="34" t="s">
        <v>865</v>
      </c>
      <c s="35" t="s">
        <v>5</v>
      </c>
      <c s="6" t="s">
        <v>866</v>
      </c>
      <c s="36" t="s">
        <v>81</v>
      </c>
      <c s="37">
        <v>8</v>
      </c>
      <c s="36">
        <v>0</v>
      </c>
      <c s="36">
        <f>ROUND(G207*H207,6)</f>
      </c>
      <c r="L207" s="38">
        <v>0</v>
      </c>
      <c s="32">
        <f>ROUND(ROUND(L207,2)*ROUND(G207,3),2)</f>
      </c>
      <c s="36" t="s">
        <v>53</v>
      </c>
      <c>
        <f>(M207*21)/100</f>
      </c>
      <c t="s">
        <v>27</v>
      </c>
    </row>
    <row r="208" spans="1:5" ht="12.75">
      <c r="A208" s="35" t="s">
        <v>54</v>
      </c>
      <c r="E208" s="39" t="s">
        <v>5</v>
      </c>
    </row>
    <row r="209" spans="1:5" ht="38.25">
      <c r="A209" s="35" t="s">
        <v>55</v>
      </c>
      <c r="E209" s="40" t="s">
        <v>429</v>
      </c>
    </row>
    <row r="210" spans="1:5" ht="191.25">
      <c r="A210" t="s">
        <v>56</v>
      </c>
      <c r="E210" s="39" t="s">
        <v>728</v>
      </c>
    </row>
    <row r="211" spans="1:16" ht="25.5">
      <c r="A211" t="s">
        <v>49</v>
      </c>
      <c s="34" t="s">
        <v>241</v>
      </c>
      <c s="34" t="s">
        <v>867</v>
      </c>
      <c s="35" t="s">
        <v>5</v>
      </c>
      <c s="6" t="s">
        <v>868</v>
      </c>
      <c s="36" t="s">
        <v>81</v>
      </c>
      <c s="37">
        <v>2</v>
      </c>
      <c s="36">
        <v>0</v>
      </c>
      <c s="36">
        <f>ROUND(G211*H211,6)</f>
      </c>
      <c r="L211" s="38">
        <v>0</v>
      </c>
      <c s="32">
        <f>ROUND(ROUND(L211,2)*ROUND(G211,3),2)</f>
      </c>
      <c s="36" t="s">
        <v>53</v>
      </c>
      <c>
        <f>(M211*21)/100</f>
      </c>
      <c t="s">
        <v>27</v>
      </c>
    </row>
    <row r="212" spans="1:5" ht="12.75">
      <c r="A212" s="35" t="s">
        <v>54</v>
      </c>
      <c r="E212" s="39" t="s">
        <v>5</v>
      </c>
    </row>
    <row r="213" spans="1:5" ht="38.25">
      <c r="A213" s="35" t="s">
        <v>55</v>
      </c>
      <c r="E213" s="40" t="s">
        <v>549</v>
      </c>
    </row>
    <row r="214" spans="1:5" ht="191.25">
      <c r="A214" t="s">
        <v>56</v>
      </c>
      <c r="E214" s="39" t="s">
        <v>728</v>
      </c>
    </row>
    <row r="215" spans="1:16" ht="12.75">
      <c r="A215" t="s">
        <v>49</v>
      </c>
      <c s="34" t="s">
        <v>245</v>
      </c>
      <c s="34" t="s">
        <v>869</v>
      </c>
      <c s="35" t="s">
        <v>5</v>
      </c>
      <c s="6" t="s">
        <v>870</v>
      </c>
      <c s="36" t="s">
        <v>81</v>
      </c>
      <c s="37">
        <v>36</v>
      </c>
      <c s="36">
        <v>0</v>
      </c>
      <c s="36">
        <f>ROUND(G215*H215,6)</f>
      </c>
      <c r="L215" s="38">
        <v>0</v>
      </c>
      <c s="32">
        <f>ROUND(ROUND(L215,2)*ROUND(G215,3),2)</f>
      </c>
      <c s="36" t="s">
        <v>53</v>
      </c>
      <c>
        <f>(M215*21)/100</f>
      </c>
      <c t="s">
        <v>27</v>
      </c>
    </row>
    <row r="216" spans="1:5" ht="12.75">
      <c r="A216" s="35" t="s">
        <v>54</v>
      </c>
      <c r="E216" s="39" t="s">
        <v>5</v>
      </c>
    </row>
    <row r="217" spans="1:5" ht="38.25">
      <c r="A217" s="35" t="s">
        <v>55</v>
      </c>
      <c r="E217" s="40" t="s">
        <v>871</v>
      </c>
    </row>
    <row r="218" spans="1:5" ht="140.25">
      <c r="A218" t="s">
        <v>56</v>
      </c>
      <c r="E218" s="39" t="s">
        <v>687</v>
      </c>
    </row>
    <row r="219" spans="1:16" ht="12.75">
      <c r="A219" t="s">
        <v>49</v>
      </c>
      <c s="34" t="s">
        <v>249</v>
      </c>
      <c s="34" t="s">
        <v>872</v>
      </c>
      <c s="35" t="s">
        <v>5</v>
      </c>
      <c s="6" t="s">
        <v>873</v>
      </c>
      <c s="36" t="s">
        <v>874</v>
      </c>
      <c s="37">
        <v>1</v>
      </c>
      <c s="36">
        <v>0</v>
      </c>
      <c s="36">
        <f>ROUND(G219*H219,6)</f>
      </c>
      <c r="L219" s="38">
        <v>0</v>
      </c>
      <c s="32">
        <f>ROUND(ROUND(L219,2)*ROUND(G219,3),2)</f>
      </c>
      <c s="36" t="s">
        <v>53</v>
      </c>
      <c>
        <f>(M219*21)/100</f>
      </c>
      <c t="s">
        <v>27</v>
      </c>
    </row>
    <row r="220" spans="1:5" ht="12.75">
      <c r="A220" s="35" t="s">
        <v>54</v>
      </c>
      <c r="E220" s="39" t="s">
        <v>5</v>
      </c>
    </row>
    <row r="221" spans="1:5" ht="38.25">
      <c r="A221" s="35" t="s">
        <v>55</v>
      </c>
      <c r="E221" s="40" t="s">
        <v>470</v>
      </c>
    </row>
    <row r="222" spans="1:5" ht="140.25">
      <c r="A222" t="s">
        <v>56</v>
      </c>
      <c r="E222" s="39" t="s">
        <v>875</v>
      </c>
    </row>
    <row r="223" spans="1:16" ht="12.75">
      <c r="A223" t="s">
        <v>49</v>
      </c>
      <c s="34" t="s">
        <v>253</v>
      </c>
      <c s="34" t="s">
        <v>876</v>
      </c>
      <c s="35" t="s">
        <v>5</v>
      </c>
      <c s="6" t="s">
        <v>877</v>
      </c>
      <c s="36" t="s">
        <v>874</v>
      </c>
      <c s="37">
        <v>1</v>
      </c>
      <c s="36">
        <v>0</v>
      </c>
      <c s="36">
        <f>ROUND(G223*H223,6)</f>
      </c>
      <c r="L223" s="38">
        <v>0</v>
      </c>
      <c s="32">
        <f>ROUND(ROUND(L223,2)*ROUND(G223,3),2)</f>
      </c>
      <c s="36" t="s">
        <v>53</v>
      </c>
      <c>
        <f>(M223*21)/100</f>
      </c>
      <c t="s">
        <v>27</v>
      </c>
    </row>
    <row r="224" spans="1:5" ht="12.75">
      <c r="A224" s="35" t="s">
        <v>54</v>
      </c>
      <c r="E224" s="39" t="s">
        <v>5</v>
      </c>
    </row>
    <row r="225" spans="1:5" ht="38.25">
      <c r="A225" s="35" t="s">
        <v>55</v>
      </c>
      <c r="E225" s="40" t="s">
        <v>470</v>
      </c>
    </row>
    <row r="226" spans="1:5" ht="140.25">
      <c r="A226" t="s">
        <v>56</v>
      </c>
      <c r="E226" s="39" t="s">
        <v>878</v>
      </c>
    </row>
    <row r="227" spans="1:16" ht="12.75">
      <c r="A227" t="s">
        <v>49</v>
      </c>
      <c s="34" t="s">
        <v>257</v>
      </c>
      <c s="34" t="s">
        <v>879</v>
      </c>
      <c s="35" t="s">
        <v>5</v>
      </c>
      <c s="6" t="s">
        <v>880</v>
      </c>
      <c s="36" t="s">
        <v>874</v>
      </c>
      <c s="37">
        <v>1</v>
      </c>
      <c s="36">
        <v>0</v>
      </c>
      <c s="36">
        <f>ROUND(G227*H227,6)</f>
      </c>
      <c r="L227" s="38">
        <v>0</v>
      </c>
      <c s="32">
        <f>ROUND(ROUND(L227,2)*ROUND(G227,3),2)</f>
      </c>
      <c s="36" t="s">
        <v>53</v>
      </c>
      <c>
        <f>(M227*21)/100</f>
      </c>
      <c t="s">
        <v>27</v>
      </c>
    </row>
    <row r="228" spans="1:5" ht="12.75">
      <c r="A228" s="35" t="s">
        <v>54</v>
      </c>
      <c r="E228" s="39" t="s">
        <v>5</v>
      </c>
    </row>
    <row r="229" spans="1:5" ht="38.25">
      <c r="A229" s="35" t="s">
        <v>55</v>
      </c>
      <c r="E229" s="40" t="s">
        <v>470</v>
      </c>
    </row>
    <row r="230" spans="1:5" ht="140.25">
      <c r="A230" t="s">
        <v>56</v>
      </c>
      <c r="E230" s="39" t="s">
        <v>881</v>
      </c>
    </row>
    <row r="231" spans="1:16" ht="12.75">
      <c r="A231" t="s">
        <v>49</v>
      </c>
      <c s="34" t="s">
        <v>261</v>
      </c>
      <c s="34" t="s">
        <v>773</v>
      </c>
      <c s="35" t="s">
        <v>5</v>
      </c>
      <c s="6" t="s">
        <v>774</v>
      </c>
      <c s="36" t="s">
        <v>81</v>
      </c>
      <c s="37">
        <v>1</v>
      </c>
      <c s="36">
        <v>0</v>
      </c>
      <c s="36">
        <f>ROUND(G231*H231,6)</f>
      </c>
      <c r="L231" s="38">
        <v>0</v>
      </c>
      <c s="32">
        <f>ROUND(ROUND(L231,2)*ROUND(G231,3),2)</f>
      </c>
      <c s="36" t="s">
        <v>53</v>
      </c>
      <c>
        <f>(M231*21)/100</f>
      </c>
      <c t="s">
        <v>27</v>
      </c>
    </row>
    <row r="232" spans="1:5" ht="12.75">
      <c r="A232" s="35" t="s">
        <v>54</v>
      </c>
      <c r="E232" s="39" t="s">
        <v>5</v>
      </c>
    </row>
    <row r="233" spans="1:5" ht="38.25">
      <c r="A233" s="35" t="s">
        <v>55</v>
      </c>
      <c r="E233" s="40" t="s">
        <v>470</v>
      </c>
    </row>
    <row r="234" spans="1:5" ht="140.25">
      <c r="A234" t="s">
        <v>56</v>
      </c>
      <c r="E234" s="39" t="s">
        <v>687</v>
      </c>
    </row>
    <row r="235" spans="1:16" ht="25.5">
      <c r="A235" t="s">
        <v>49</v>
      </c>
      <c s="34" t="s">
        <v>265</v>
      </c>
      <c s="34" t="s">
        <v>882</v>
      </c>
      <c s="35" t="s">
        <v>5</v>
      </c>
      <c s="6" t="s">
        <v>883</v>
      </c>
      <c s="36" t="s">
        <v>81</v>
      </c>
      <c s="37">
        <v>1</v>
      </c>
      <c s="36">
        <v>0</v>
      </c>
      <c s="36">
        <f>ROUND(G235*H235,6)</f>
      </c>
      <c r="L235" s="38">
        <v>0</v>
      </c>
      <c s="32">
        <f>ROUND(ROUND(L235,2)*ROUND(G235,3),2)</f>
      </c>
      <c s="36" t="s">
        <v>53</v>
      </c>
      <c>
        <f>(M235*21)/100</f>
      </c>
      <c t="s">
        <v>27</v>
      </c>
    </row>
    <row r="236" spans="1:5" ht="12.75">
      <c r="A236" s="35" t="s">
        <v>54</v>
      </c>
      <c r="E236" s="39" t="s">
        <v>5</v>
      </c>
    </row>
    <row r="237" spans="1:5" ht="38.25">
      <c r="A237" s="35" t="s">
        <v>55</v>
      </c>
      <c r="E237" s="40" t="s">
        <v>470</v>
      </c>
    </row>
    <row r="238" spans="1:5" ht="114.75">
      <c r="A238" t="s">
        <v>56</v>
      </c>
      <c r="E238" s="39" t="s">
        <v>557</v>
      </c>
    </row>
    <row r="239" spans="1:16" ht="12.75">
      <c r="A239" t="s">
        <v>49</v>
      </c>
      <c s="34" t="s">
        <v>269</v>
      </c>
      <c s="34" t="s">
        <v>884</v>
      </c>
      <c s="35" t="s">
        <v>5</v>
      </c>
      <c s="6" t="s">
        <v>885</v>
      </c>
      <c s="36" t="s">
        <v>81</v>
      </c>
      <c s="37">
        <v>1</v>
      </c>
      <c s="36">
        <v>0</v>
      </c>
      <c s="36">
        <f>ROUND(G239*H239,6)</f>
      </c>
      <c r="L239" s="38">
        <v>0</v>
      </c>
      <c s="32">
        <f>ROUND(ROUND(L239,2)*ROUND(G239,3),2)</f>
      </c>
      <c s="36" t="s">
        <v>53</v>
      </c>
      <c>
        <f>(M239*21)/100</f>
      </c>
      <c t="s">
        <v>27</v>
      </c>
    </row>
    <row r="240" spans="1:5" ht="12.75">
      <c r="A240" s="35" t="s">
        <v>54</v>
      </c>
      <c r="E240" s="39" t="s">
        <v>5</v>
      </c>
    </row>
    <row r="241" spans="1:5" ht="38.25">
      <c r="A241" s="35" t="s">
        <v>55</v>
      </c>
      <c r="E241" s="40" t="s">
        <v>470</v>
      </c>
    </row>
    <row r="242" spans="1:5" ht="114.75">
      <c r="A242" t="s">
        <v>56</v>
      </c>
      <c r="E242" s="39" t="s">
        <v>557</v>
      </c>
    </row>
    <row r="243" spans="1:16" ht="12.75">
      <c r="A243" t="s">
        <v>49</v>
      </c>
      <c s="34" t="s">
        <v>273</v>
      </c>
      <c s="34" t="s">
        <v>886</v>
      </c>
      <c s="35" t="s">
        <v>5</v>
      </c>
      <c s="6" t="s">
        <v>887</v>
      </c>
      <c s="36" t="s">
        <v>81</v>
      </c>
      <c s="37">
        <v>2</v>
      </c>
      <c s="36">
        <v>0</v>
      </c>
      <c s="36">
        <f>ROUND(G243*H243,6)</f>
      </c>
      <c r="L243" s="38">
        <v>0</v>
      </c>
      <c s="32">
        <f>ROUND(ROUND(L243,2)*ROUND(G243,3),2)</f>
      </c>
      <c s="36" t="s">
        <v>53</v>
      </c>
      <c>
        <f>(M243*21)/100</f>
      </c>
      <c t="s">
        <v>27</v>
      </c>
    </row>
    <row r="244" spans="1:5" ht="12.75">
      <c r="A244" s="35" t="s">
        <v>54</v>
      </c>
      <c r="E244" s="39" t="s">
        <v>5</v>
      </c>
    </row>
    <row r="245" spans="1:5" ht="38.25">
      <c r="A245" s="35" t="s">
        <v>55</v>
      </c>
      <c r="E245" s="40" t="s">
        <v>549</v>
      </c>
    </row>
    <row r="246" spans="1:5" ht="191.25">
      <c r="A246" t="s">
        <v>56</v>
      </c>
      <c r="E246" s="39" t="s">
        <v>728</v>
      </c>
    </row>
    <row r="247" spans="1:16" ht="12.75">
      <c r="A247" t="s">
        <v>49</v>
      </c>
      <c s="34" t="s">
        <v>277</v>
      </c>
      <c s="34" t="s">
        <v>888</v>
      </c>
      <c s="35" t="s">
        <v>5</v>
      </c>
      <c s="6" t="s">
        <v>889</v>
      </c>
      <c s="36" t="s">
        <v>81</v>
      </c>
      <c s="37">
        <v>2</v>
      </c>
      <c s="36">
        <v>0</v>
      </c>
      <c s="36">
        <f>ROUND(G247*H247,6)</f>
      </c>
      <c r="L247" s="38">
        <v>0</v>
      </c>
      <c s="32">
        <f>ROUND(ROUND(L247,2)*ROUND(G247,3),2)</f>
      </c>
      <c s="36" t="s">
        <v>53</v>
      </c>
      <c>
        <f>(M247*21)/100</f>
      </c>
      <c t="s">
        <v>27</v>
      </c>
    </row>
    <row r="248" spans="1:5" ht="12.75">
      <c r="A248" s="35" t="s">
        <v>54</v>
      </c>
      <c r="E248" s="39" t="s">
        <v>5</v>
      </c>
    </row>
    <row r="249" spans="1:5" ht="38.25">
      <c r="A249" s="35" t="s">
        <v>55</v>
      </c>
      <c r="E249" s="40" t="s">
        <v>549</v>
      </c>
    </row>
    <row r="250" spans="1:5" ht="140.25">
      <c r="A250" t="s">
        <v>56</v>
      </c>
      <c r="E250" s="39" t="s">
        <v>687</v>
      </c>
    </row>
    <row r="251" spans="1:16" ht="12.75">
      <c r="A251" t="s">
        <v>49</v>
      </c>
      <c s="34" t="s">
        <v>281</v>
      </c>
      <c s="34" t="s">
        <v>890</v>
      </c>
      <c s="35" t="s">
        <v>5</v>
      </c>
      <c s="6" t="s">
        <v>891</v>
      </c>
      <c s="36" t="s">
        <v>81</v>
      </c>
      <c s="37">
        <v>1</v>
      </c>
      <c s="36">
        <v>0</v>
      </c>
      <c s="36">
        <f>ROUND(G251*H251,6)</f>
      </c>
      <c r="L251" s="38">
        <v>0</v>
      </c>
      <c s="32">
        <f>ROUND(ROUND(L251,2)*ROUND(G251,3),2)</f>
      </c>
      <c s="36" t="s">
        <v>53</v>
      </c>
      <c>
        <f>(M251*21)/100</f>
      </c>
      <c t="s">
        <v>27</v>
      </c>
    </row>
    <row r="252" spans="1:5" ht="12.75">
      <c r="A252" s="35" t="s">
        <v>54</v>
      </c>
      <c r="E252" s="39" t="s">
        <v>5</v>
      </c>
    </row>
    <row r="253" spans="1:5" ht="38.25">
      <c r="A253" s="35" t="s">
        <v>55</v>
      </c>
      <c r="E253" s="40" t="s">
        <v>470</v>
      </c>
    </row>
    <row r="254" spans="1:5" ht="102">
      <c r="A254" t="s">
        <v>56</v>
      </c>
      <c r="E254" s="39" t="s">
        <v>777</v>
      </c>
    </row>
    <row r="255" spans="1:16" ht="12.75">
      <c r="A255" t="s">
        <v>49</v>
      </c>
      <c s="34" t="s">
        <v>285</v>
      </c>
      <c s="34" t="s">
        <v>892</v>
      </c>
      <c s="35" t="s">
        <v>5</v>
      </c>
      <c s="6" t="s">
        <v>893</v>
      </c>
      <c s="36" t="s">
        <v>81</v>
      </c>
      <c s="37">
        <v>1</v>
      </c>
      <c s="36">
        <v>0</v>
      </c>
      <c s="36">
        <f>ROUND(G255*H255,6)</f>
      </c>
      <c r="L255" s="38">
        <v>0</v>
      </c>
      <c s="32">
        <f>ROUND(ROUND(L255,2)*ROUND(G255,3),2)</f>
      </c>
      <c s="36" t="s">
        <v>53</v>
      </c>
      <c>
        <f>(M255*21)/100</f>
      </c>
      <c t="s">
        <v>27</v>
      </c>
    </row>
    <row r="256" spans="1:5" ht="12.75">
      <c r="A256" s="35" t="s">
        <v>54</v>
      </c>
      <c r="E256" s="39" t="s">
        <v>5</v>
      </c>
    </row>
    <row r="257" spans="1:5" ht="38.25">
      <c r="A257" s="35" t="s">
        <v>55</v>
      </c>
      <c r="E257" s="40" t="s">
        <v>470</v>
      </c>
    </row>
    <row r="258" spans="1:5" ht="178.5">
      <c r="A258" t="s">
        <v>56</v>
      </c>
      <c r="E258" s="39" t="s">
        <v>894</v>
      </c>
    </row>
    <row r="259" spans="1:16" ht="12.75">
      <c r="A259" t="s">
        <v>49</v>
      </c>
      <c s="34" t="s">
        <v>289</v>
      </c>
      <c s="34" t="s">
        <v>895</v>
      </c>
      <c s="35" t="s">
        <v>5</v>
      </c>
      <c s="6" t="s">
        <v>896</v>
      </c>
      <c s="36" t="s">
        <v>81</v>
      </c>
      <c s="37">
        <v>1</v>
      </c>
      <c s="36">
        <v>0</v>
      </c>
      <c s="36">
        <f>ROUND(G259*H259,6)</f>
      </c>
      <c r="L259" s="38">
        <v>0</v>
      </c>
      <c s="32">
        <f>ROUND(ROUND(L259,2)*ROUND(G259,3),2)</f>
      </c>
      <c s="36" t="s">
        <v>53</v>
      </c>
      <c>
        <f>(M259*21)/100</f>
      </c>
      <c t="s">
        <v>27</v>
      </c>
    </row>
    <row r="260" spans="1:5" ht="12.75">
      <c r="A260" s="35" t="s">
        <v>54</v>
      </c>
      <c r="E260" s="39" t="s">
        <v>5</v>
      </c>
    </row>
    <row r="261" spans="1:5" ht="38.25">
      <c r="A261" s="35" t="s">
        <v>55</v>
      </c>
      <c r="E261" s="40" t="s">
        <v>470</v>
      </c>
    </row>
    <row r="262" spans="1:5" ht="127.5">
      <c r="A262" t="s">
        <v>56</v>
      </c>
      <c r="E262" s="39" t="s">
        <v>459</v>
      </c>
    </row>
    <row r="263" spans="1:16" ht="25.5">
      <c r="A263" t="s">
        <v>49</v>
      </c>
      <c s="34" t="s">
        <v>293</v>
      </c>
      <c s="34" t="s">
        <v>788</v>
      </c>
      <c s="35" t="s">
        <v>5</v>
      </c>
      <c s="6" t="s">
        <v>789</v>
      </c>
      <c s="36" t="s">
        <v>81</v>
      </c>
      <c s="37">
        <v>1</v>
      </c>
      <c s="36">
        <v>0</v>
      </c>
      <c s="36">
        <f>ROUND(G263*H263,6)</f>
      </c>
      <c r="L263" s="38">
        <v>0</v>
      </c>
      <c s="32">
        <f>ROUND(ROUND(L263,2)*ROUND(G263,3),2)</f>
      </c>
      <c s="36" t="s">
        <v>53</v>
      </c>
      <c>
        <f>(M263*21)/100</f>
      </c>
      <c t="s">
        <v>27</v>
      </c>
    </row>
    <row r="264" spans="1:5" ht="12.75">
      <c r="A264" s="35" t="s">
        <v>54</v>
      </c>
      <c r="E264" s="39" t="s">
        <v>5</v>
      </c>
    </row>
    <row r="265" spans="1:5" ht="38.25">
      <c r="A265" s="35" t="s">
        <v>55</v>
      </c>
      <c r="E265" s="40" t="s">
        <v>470</v>
      </c>
    </row>
    <row r="266" spans="1:5" ht="178.5">
      <c r="A266" t="s">
        <v>56</v>
      </c>
      <c r="E266" s="39" t="s">
        <v>790</v>
      </c>
    </row>
    <row r="267" spans="1:16" ht="12.75">
      <c r="A267" t="s">
        <v>49</v>
      </c>
      <c s="34" t="s">
        <v>297</v>
      </c>
      <c s="34" t="s">
        <v>689</v>
      </c>
      <c s="35" t="s">
        <v>5</v>
      </c>
      <c s="6" t="s">
        <v>897</v>
      </c>
      <c s="36" t="s">
        <v>81</v>
      </c>
      <c s="37">
        <v>1</v>
      </c>
      <c s="36">
        <v>0</v>
      </c>
      <c s="36">
        <f>ROUND(G267*H267,6)</f>
      </c>
      <c r="L267" s="38">
        <v>0</v>
      </c>
      <c s="32">
        <f>ROUND(ROUND(L267,2)*ROUND(G267,3),2)</f>
      </c>
      <c s="36" t="s">
        <v>347</v>
      </c>
      <c>
        <f>(M267*21)/100</f>
      </c>
      <c t="s">
        <v>27</v>
      </c>
    </row>
    <row r="268" spans="1:5" ht="12.75">
      <c r="A268" s="35" t="s">
        <v>54</v>
      </c>
      <c r="E268" s="39" t="s">
        <v>5</v>
      </c>
    </row>
    <row r="269" spans="1:5" ht="38.25">
      <c r="A269" s="35" t="s">
        <v>55</v>
      </c>
      <c r="E269" s="40" t="s">
        <v>470</v>
      </c>
    </row>
    <row r="270" spans="1:5" ht="12.75">
      <c r="A270" t="s">
        <v>56</v>
      </c>
      <c r="E270" s="39" t="s">
        <v>471</v>
      </c>
    </row>
    <row r="271" spans="1:16" ht="12.75">
      <c r="A271" t="s">
        <v>49</v>
      </c>
      <c s="34" t="s">
        <v>301</v>
      </c>
      <c s="34" t="s">
        <v>693</v>
      </c>
      <c s="35" t="s">
        <v>5</v>
      </c>
      <c s="6" t="s">
        <v>812</v>
      </c>
      <c s="36" t="s">
        <v>81</v>
      </c>
      <c s="37">
        <v>3</v>
      </c>
      <c s="36">
        <v>0</v>
      </c>
      <c s="36">
        <f>ROUND(G271*H271,6)</f>
      </c>
      <c r="L271" s="38">
        <v>0</v>
      </c>
      <c s="32">
        <f>ROUND(ROUND(L271,2)*ROUND(G271,3),2)</f>
      </c>
      <c s="36" t="s">
        <v>347</v>
      </c>
      <c>
        <f>(M271*21)/100</f>
      </c>
      <c t="s">
        <v>27</v>
      </c>
    </row>
    <row r="272" spans="1:5" ht="12.75">
      <c r="A272" s="35" t="s">
        <v>54</v>
      </c>
      <c r="E272" s="39" t="s">
        <v>5</v>
      </c>
    </row>
    <row r="273" spans="1:5" ht="38.25">
      <c r="A273" s="35" t="s">
        <v>55</v>
      </c>
      <c r="E273" s="40" t="s">
        <v>507</v>
      </c>
    </row>
    <row r="274" spans="1:5" ht="12.75">
      <c r="A274" t="s">
        <v>56</v>
      </c>
      <c r="E274" s="39" t="s">
        <v>471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v>
      </c>
      <c s="41">
        <f>Rekapitulace!C13</f>
      </c>
      <c s="20" t="s">
        <v>0</v>
      </c>
      <c t="s">
        <v>23</v>
      </c>
      <c t="s">
        <v>27</v>
      </c>
    </row>
    <row r="4" spans="1:16" ht="32" customHeight="1">
      <c r="A4" s="24" t="s">
        <v>20</v>
      </c>
      <c s="25" t="s">
        <v>28</v>
      </c>
      <c s="27" t="s">
        <v>365</v>
      </c>
      <c r="E4" s="26" t="s">
        <v>366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COUNTIFS(L8:L263,"=0",A8:A263,"P")+COUNTIFS(L8:L263,"",A8:A263,"P")+SUM(Q8:Q263)</f>
      </c>
    </row>
    <row r="8" spans="1:13" ht="12.75">
      <c r="A8" t="s">
        <v>44</v>
      </c>
      <c r="C8" s="28" t="s">
        <v>900</v>
      </c>
      <c r="E8" s="30" t="s">
        <v>899</v>
      </c>
      <c r="J8" s="29">
        <f>0+J9+J122</f>
      </c>
      <c s="29">
        <f>0+K9+K122</f>
      </c>
      <c s="29">
        <f>0+L9+L122</f>
      </c>
      <c s="29">
        <f>0+M9+M122</f>
      </c>
    </row>
    <row r="9" spans="1:13" ht="12.75">
      <c r="A9" t="s">
        <v>46</v>
      </c>
      <c r="C9" s="31" t="s">
        <v>4</v>
      </c>
      <c r="E9" s="33" t="s">
        <v>396</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4</v>
      </c>
      <c s="34" t="s">
        <v>401</v>
      </c>
      <c s="35" t="s">
        <v>5</v>
      </c>
      <c s="6" t="s">
        <v>402</v>
      </c>
      <c s="36" t="s">
        <v>60</v>
      </c>
      <c s="37">
        <v>1.2</v>
      </c>
      <c s="36">
        <v>0</v>
      </c>
      <c s="36">
        <f>ROUND(G10*H10,6)</f>
      </c>
      <c r="L10" s="38">
        <v>0</v>
      </c>
      <c s="32">
        <f>ROUND(ROUND(L10,2)*ROUND(G10,3),2)</f>
      </c>
      <c s="36" t="s">
        <v>53</v>
      </c>
      <c>
        <f>(M10*21)/100</f>
      </c>
      <c t="s">
        <v>27</v>
      </c>
    </row>
    <row r="11" spans="1:5" ht="12.75">
      <c r="A11" s="35" t="s">
        <v>54</v>
      </c>
      <c r="E11" s="39" t="s">
        <v>5</v>
      </c>
    </row>
    <row r="12" spans="1:5" ht="63.75">
      <c r="A12" s="35" t="s">
        <v>55</v>
      </c>
      <c r="E12" s="40" t="s">
        <v>816</v>
      </c>
    </row>
    <row r="13" spans="1:5" ht="357">
      <c r="A13" t="s">
        <v>56</v>
      </c>
      <c r="E13" s="39" t="s">
        <v>400</v>
      </c>
    </row>
    <row r="14" spans="1:16" ht="12.75">
      <c r="A14" t="s">
        <v>49</v>
      </c>
      <c s="34" t="s">
        <v>27</v>
      </c>
      <c s="34" t="s">
        <v>817</v>
      </c>
      <c s="35" t="s">
        <v>5</v>
      </c>
      <c s="6" t="s">
        <v>818</v>
      </c>
      <c s="36" t="s">
        <v>60</v>
      </c>
      <c s="37">
        <v>1.2</v>
      </c>
      <c s="36">
        <v>0</v>
      </c>
      <c s="36">
        <f>ROUND(G14*H14,6)</f>
      </c>
      <c r="L14" s="38">
        <v>0</v>
      </c>
      <c s="32">
        <f>ROUND(ROUND(L14,2)*ROUND(G14,3),2)</f>
      </c>
      <c s="36" t="s">
        <v>53</v>
      </c>
      <c>
        <f>(M14*21)/100</f>
      </c>
      <c t="s">
        <v>27</v>
      </c>
    </row>
    <row r="15" spans="1:5" ht="12.75">
      <c r="A15" s="35" t="s">
        <v>54</v>
      </c>
      <c r="E15" s="39" t="s">
        <v>5</v>
      </c>
    </row>
    <row r="16" spans="1:5" ht="63.75">
      <c r="A16" s="35" t="s">
        <v>55</v>
      </c>
      <c r="E16" s="40" t="s">
        <v>816</v>
      </c>
    </row>
    <row r="17" spans="1:5" ht="395.25">
      <c r="A17" t="s">
        <v>56</v>
      </c>
      <c r="E17" s="39" t="s">
        <v>819</v>
      </c>
    </row>
    <row r="18" spans="1:16" ht="12.75">
      <c r="A18" t="s">
        <v>49</v>
      </c>
      <c s="34" t="s">
        <v>26</v>
      </c>
      <c s="34" t="s">
        <v>79</v>
      </c>
      <c s="35" t="s">
        <v>5</v>
      </c>
      <c s="6" t="s">
        <v>80</v>
      </c>
      <c s="36" t="s">
        <v>81</v>
      </c>
      <c s="37">
        <v>10</v>
      </c>
      <c s="36">
        <v>0</v>
      </c>
      <c s="36">
        <f>ROUND(G18*H18,6)</f>
      </c>
      <c r="L18" s="38">
        <v>0</v>
      </c>
      <c s="32">
        <f>ROUND(ROUND(L18,2)*ROUND(G18,3),2)</f>
      </c>
      <c s="36" t="s">
        <v>53</v>
      </c>
      <c>
        <f>(M18*21)/100</f>
      </c>
      <c t="s">
        <v>27</v>
      </c>
    </row>
    <row r="19" spans="1:5" ht="12.75">
      <c r="A19" s="35" t="s">
        <v>54</v>
      </c>
      <c r="E19" s="39" t="s">
        <v>5</v>
      </c>
    </row>
    <row r="20" spans="1:5" ht="38.25">
      <c r="A20" s="35" t="s">
        <v>55</v>
      </c>
      <c r="E20" s="40" t="s">
        <v>714</v>
      </c>
    </row>
    <row r="21" spans="1:5" ht="114.75">
      <c r="A21" t="s">
        <v>56</v>
      </c>
      <c r="E21" s="39" t="s">
        <v>421</v>
      </c>
    </row>
    <row r="22" spans="1:16" ht="12.75">
      <c r="A22" t="s">
        <v>49</v>
      </c>
      <c s="34" t="s">
        <v>64</v>
      </c>
      <c s="34" t="s">
        <v>92</v>
      </c>
      <c s="35" t="s">
        <v>5</v>
      </c>
      <c s="6" t="s">
        <v>93</v>
      </c>
      <c s="36" t="s">
        <v>67</v>
      </c>
      <c s="37">
        <v>360</v>
      </c>
      <c s="36">
        <v>0</v>
      </c>
      <c s="36">
        <f>ROUND(G22*H22,6)</f>
      </c>
      <c r="L22" s="38">
        <v>0</v>
      </c>
      <c s="32">
        <f>ROUND(ROUND(L22,2)*ROUND(G22,3),2)</f>
      </c>
      <c s="36" t="s">
        <v>53</v>
      </c>
      <c>
        <f>(M22*21)/100</f>
      </c>
      <c t="s">
        <v>27</v>
      </c>
    </row>
    <row r="23" spans="1:5" ht="12.75">
      <c r="A23" s="35" t="s">
        <v>54</v>
      </c>
      <c r="E23" s="39" t="s">
        <v>5</v>
      </c>
    </row>
    <row r="24" spans="1:5" ht="38.25">
      <c r="A24" s="35" t="s">
        <v>55</v>
      </c>
      <c r="E24" s="40" t="s">
        <v>901</v>
      </c>
    </row>
    <row r="25" spans="1:5" ht="114.75">
      <c r="A25" t="s">
        <v>56</v>
      </c>
      <c r="E25" s="39" t="s">
        <v>423</v>
      </c>
    </row>
    <row r="26" spans="1:16" ht="12.75">
      <c r="A26" t="s">
        <v>49</v>
      </c>
      <c s="34" t="s">
        <v>69</v>
      </c>
      <c s="34" t="s">
        <v>820</v>
      </c>
      <c s="35" t="s">
        <v>5</v>
      </c>
      <c s="6" t="s">
        <v>821</v>
      </c>
      <c s="36" t="s">
        <v>67</v>
      </c>
      <c s="37">
        <v>360</v>
      </c>
      <c s="36">
        <v>0</v>
      </c>
      <c s="36">
        <f>ROUND(G26*H26,6)</f>
      </c>
      <c r="L26" s="38">
        <v>0</v>
      </c>
      <c s="32">
        <f>ROUND(ROUND(L26,2)*ROUND(G26,3),2)</f>
      </c>
      <c s="36" t="s">
        <v>53</v>
      </c>
      <c>
        <f>(M26*21)/100</f>
      </c>
      <c t="s">
        <v>27</v>
      </c>
    </row>
    <row r="27" spans="1:5" ht="12.75">
      <c r="A27" s="35" t="s">
        <v>54</v>
      </c>
      <c r="E27" s="39" t="s">
        <v>5</v>
      </c>
    </row>
    <row r="28" spans="1:5" ht="38.25">
      <c r="A28" s="35" t="s">
        <v>55</v>
      </c>
      <c r="E28" s="40" t="s">
        <v>901</v>
      </c>
    </row>
    <row r="29" spans="1:5" ht="102">
      <c r="A29" t="s">
        <v>56</v>
      </c>
      <c r="E29" s="39" t="s">
        <v>425</v>
      </c>
    </row>
    <row r="30" spans="1:16" ht="12.75">
      <c r="A30" t="s">
        <v>49</v>
      </c>
      <c s="34" t="s">
        <v>73</v>
      </c>
      <c s="34" t="s">
        <v>822</v>
      </c>
      <c s="35" t="s">
        <v>5</v>
      </c>
      <c s="6" t="s">
        <v>823</v>
      </c>
      <c s="36" t="s">
        <v>67</v>
      </c>
      <c s="37">
        <v>360</v>
      </c>
      <c s="36">
        <v>0</v>
      </c>
      <c s="36">
        <f>ROUND(G30*H30,6)</f>
      </c>
      <c r="L30" s="38">
        <v>0</v>
      </c>
      <c s="32">
        <f>ROUND(ROUND(L30,2)*ROUND(G30,3),2)</f>
      </c>
      <c s="36" t="s">
        <v>53</v>
      </c>
      <c>
        <f>(M30*21)/100</f>
      </c>
      <c t="s">
        <v>27</v>
      </c>
    </row>
    <row r="31" spans="1:5" ht="12.75">
      <c r="A31" s="35" t="s">
        <v>54</v>
      </c>
      <c r="E31" s="39" t="s">
        <v>5</v>
      </c>
    </row>
    <row r="32" spans="1:5" ht="38.25">
      <c r="A32" s="35" t="s">
        <v>55</v>
      </c>
      <c r="E32" s="40" t="s">
        <v>901</v>
      </c>
    </row>
    <row r="33" spans="1:5" ht="153">
      <c r="A33" t="s">
        <v>56</v>
      </c>
      <c r="E33" s="39" t="s">
        <v>824</v>
      </c>
    </row>
    <row r="34" spans="1:16" ht="25.5">
      <c r="A34" t="s">
        <v>49</v>
      </c>
      <c s="34" t="s">
        <v>78</v>
      </c>
      <c s="34" t="s">
        <v>825</v>
      </c>
      <c s="35" t="s">
        <v>5</v>
      </c>
      <c s="6" t="s">
        <v>826</v>
      </c>
      <c s="36" t="s">
        <v>81</v>
      </c>
      <c s="37">
        <v>1</v>
      </c>
      <c s="36">
        <v>0</v>
      </c>
      <c s="36">
        <f>ROUND(G34*H34,6)</f>
      </c>
      <c r="L34" s="38">
        <v>0</v>
      </c>
      <c s="32">
        <f>ROUND(ROUND(L34,2)*ROUND(G34,3),2)</f>
      </c>
      <c s="36" t="s">
        <v>53</v>
      </c>
      <c>
        <f>(M34*21)/100</f>
      </c>
      <c t="s">
        <v>27</v>
      </c>
    </row>
    <row r="35" spans="1:5" ht="12.75">
      <c r="A35" s="35" t="s">
        <v>54</v>
      </c>
      <c r="E35" s="39" t="s">
        <v>5</v>
      </c>
    </row>
    <row r="36" spans="1:5" ht="38.25">
      <c r="A36" s="35" t="s">
        <v>55</v>
      </c>
      <c r="E36" s="40" t="s">
        <v>470</v>
      </c>
    </row>
    <row r="37" spans="1:5" ht="140.25">
      <c r="A37" t="s">
        <v>56</v>
      </c>
      <c r="E37" s="39" t="s">
        <v>430</v>
      </c>
    </row>
    <row r="38" spans="1:16" ht="25.5">
      <c r="A38" t="s">
        <v>49</v>
      </c>
      <c s="34" t="s">
        <v>83</v>
      </c>
      <c s="34" t="s">
        <v>107</v>
      </c>
      <c s="35" t="s">
        <v>5</v>
      </c>
      <c s="6" t="s">
        <v>108</v>
      </c>
      <c s="36" t="s">
        <v>67</v>
      </c>
      <c s="37">
        <v>360</v>
      </c>
      <c s="36">
        <v>0</v>
      </c>
      <c s="36">
        <f>ROUND(G38*H38,6)</f>
      </c>
      <c r="L38" s="38">
        <v>0</v>
      </c>
      <c s="32">
        <f>ROUND(ROUND(L38,2)*ROUND(G38,3),2)</f>
      </c>
      <c s="36" t="s">
        <v>53</v>
      </c>
      <c>
        <f>(M38*21)/100</f>
      </c>
      <c t="s">
        <v>27</v>
      </c>
    </row>
    <row r="39" spans="1:5" ht="12.75">
      <c r="A39" s="35" t="s">
        <v>54</v>
      </c>
      <c r="E39" s="39" t="s">
        <v>5</v>
      </c>
    </row>
    <row r="40" spans="1:5" ht="38.25">
      <c r="A40" s="35" t="s">
        <v>55</v>
      </c>
      <c r="E40" s="40" t="s">
        <v>901</v>
      </c>
    </row>
    <row r="41" spans="1:5" ht="127.5">
      <c r="A41" t="s">
        <v>56</v>
      </c>
      <c r="E41" s="39" t="s">
        <v>431</v>
      </c>
    </row>
    <row r="42" spans="1:16" ht="25.5">
      <c r="A42" t="s">
        <v>49</v>
      </c>
      <c s="34" t="s">
        <v>87</v>
      </c>
      <c s="34" t="s">
        <v>435</v>
      </c>
      <c s="35" t="s">
        <v>5</v>
      </c>
      <c s="6" t="s">
        <v>436</v>
      </c>
      <c s="36" t="s">
        <v>81</v>
      </c>
      <c s="37">
        <v>1</v>
      </c>
      <c s="36">
        <v>0</v>
      </c>
      <c s="36">
        <f>ROUND(G42*H42,6)</f>
      </c>
      <c r="L42" s="38">
        <v>0</v>
      </c>
      <c s="32">
        <f>ROUND(ROUND(L42,2)*ROUND(G42,3),2)</f>
      </c>
      <c s="36" t="s">
        <v>53</v>
      </c>
      <c>
        <f>(M42*21)/100</f>
      </c>
      <c t="s">
        <v>27</v>
      </c>
    </row>
    <row r="43" spans="1:5" ht="12.75">
      <c r="A43" s="35" t="s">
        <v>54</v>
      </c>
      <c r="E43" s="39" t="s">
        <v>5</v>
      </c>
    </row>
    <row r="44" spans="1:5" ht="38.25">
      <c r="A44" s="35" t="s">
        <v>55</v>
      </c>
      <c r="E44" s="40" t="s">
        <v>470</v>
      </c>
    </row>
    <row r="45" spans="1:5" ht="38.25">
      <c r="A45" t="s">
        <v>56</v>
      </c>
      <c r="E45" s="39" t="s">
        <v>437</v>
      </c>
    </row>
    <row r="46" spans="1:16" ht="12.75">
      <c r="A46" t="s">
        <v>49</v>
      </c>
      <c s="34" t="s">
        <v>91</v>
      </c>
      <c s="34" t="s">
        <v>827</v>
      </c>
      <c s="35" t="s">
        <v>5</v>
      </c>
      <c s="6" t="s">
        <v>828</v>
      </c>
      <c s="36" t="s">
        <v>81</v>
      </c>
      <c s="37">
        <v>5</v>
      </c>
      <c s="36">
        <v>0</v>
      </c>
      <c s="36">
        <f>ROUND(G46*H46,6)</f>
      </c>
      <c r="L46" s="38">
        <v>0</v>
      </c>
      <c s="32">
        <f>ROUND(ROUND(L46,2)*ROUND(G46,3),2)</f>
      </c>
      <c s="36" t="s">
        <v>53</v>
      </c>
      <c>
        <f>(M46*21)/100</f>
      </c>
      <c t="s">
        <v>27</v>
      </c>
    </row>
    <row r="47" spans="1:5" ht="12.75">
      <c r="A47" s="35" t="s">
        <v>54</v>
      </c>
      <c r="E47" s="39" t="s">
        <v>5</v>
      </c>
    </row>
    <row r="48" spans="1:5" ht="38.25">
      <c r="A48" s="35" t="s">
        <v>55</v>
      </c>
      <c r="E48" s="40" t="s">
        <v>403</v>
      </c>
    </row>
    <row r="49" spans="1:5" ht="102">
      <c r="A49" t="s">
        <v>56</v>
      </c>
      <c r="E49" s="39" t="s">
        <v>829</v>
      </c>
    </row>
    <row r="50" spans="1:16" ht="12.75">
      <c r="A50" t="s">
        <v>49</v>
      </c>
      <c s="34" t="s">
        <v>94</v>
      </c>
      <c s="34" t="s">
        <v>830</v>
      </c>
      <c s="35" t="s">
        <v>5</v>
      </c>
      <c s="6" t="s">
        <v>831</v>
      </c>
      <c s="36" t="s">
        <v>792</v>
      </c>
      <c s="37">
        <v>1</v>
      </c>
      <c s="36">
        <v>0</v>
      </c>
      <c s="36">
        <f>ROUND(G50*H50,6)</f>
      </c>
      <c r="L50" s="38">
        <v>0</v>
      </c>
      <c s="32">
        <f>ROUND(ROUND(L50,2)*ROUND(G50,3),2)</f>
      </c>
      <c s="36" t="s">
        <v>53</v>
      </c>
      <c>
        <f>(M50*21)/100</f>
      </c>
      <c t="s">
        <v>27</v>
      </c>
    </row>
    <row r="51" spans="1:5" ht="12.75">
      <c r="A51" s="35" t="s">
        <v>54</v>
      </c>
      <c r="E51" s="39" t="s">
        <v>5</v>
      </c>
    </row>
    <row r="52" spans="1:5" ht="38.25">
      <c r="A52" s="35" t="s">
        <v>55</v>
      </c>
      <c r="E52" s="40" t="s">
        <v>470</v>
      </c>
    </row>
    <row r="53" spans="1:5" ht="102">
      <c r="A53" t="s">
        <v>56</v>
      </c>
      <c r="E53" s="39" t="s">
        <v>832</v>
      </c>
    </row>
    <row r="54" spans="1:16" ht="12.75">
      <c r="A54" t="s">
        <v>49</v>
      </c>
      <c s="34" t="s">
        <v>98</v>
      </c>
      <c s="34" t="s">
        <v>511</v>
      </c>
      <c s="35" t="s">
        <v>5</v>
      </c>
      <c s="6" t="s">
        <v>512</v>
      </c>
      <c s="36" t="s">
        <v>67</v>
      </c>
      <c s="37">
        <v>1200</v>
      </c>
      <c s="36">
        <v>0</v>
      </c>
      <c s="36">
        <f>ROUND(G54*H54,6)</f>
      </c>
      <c r="L54" s="38">
        <v>0</v>
      </c>
      <c s="32">
        <f>ROUND(ROUND(L54,2)*ROUND(G54,3),2)</f>
      </c>
      <c s="36" t="s">
        <v>53</v>
      </c>
      <c>
        <f>(M54*21)/100</f>
      </c>
      <c t="s">
        <v>27</v>
      </c>
    </row>
    <row r="55" spans="1:5" ht="12.75">
      <c r="A55" s="35" t="s">
        <v>54</v>
      </c>
      <c r="E55" s="39" t="s">
        <v>5</v>
      </c>
    </row>
    <row r="56" spans="1:5" ht="38.25">
      <c r="A56" s="35" t="s">
        <v>55</v>
      </c>
      <c r="E56" s="40" t="s">
        <v>902</v>
      </c>
    </row>
    <row r="57" spans="1:5" ht="153">
      <c r="A57" t="s">
        <v>56</v>
      </c>
      <c r="E57" s="39" t="s">
        <v>514</v>
      </c>
    </row>
    <row r="58" spans="1:16" ht="12.75">
      <c r="A58" t="s">
        <v>49</v>
      </c>
      <c s="34" t="s">
        <v>102</v>
      </c>
      <c s="34" t="s">
        <v>515</v>
      </c>
      <c s="35" t="s">
        <v>5</v>
      </c>
      <c s="6" t="s">
        <v>516</v>
      </c>
      <c s="36" t="s">
        <v>67</v>
      </c>
      <c s="37">
        <v>1200</v>
      </c>
      <c s="36">
        <v>0</v>
      </c>
      <c s="36">
        <f>ROUND(G58*H58,6)</f>
      </c>
      <c r="L58" s="38">
        <v>0</v>
      </c>
      <c s="32">
        <f>ROUND(ROUND(L58,2)*ROUND(G58,3),2)</f>
      </c>
      <c s="36" t="s">
        <v>53</v>
      </c>
      <c>
        <f>(M58*21)/100</f>
      </c>
      <c t="s">
        <v>27</v>
      </c>
    </row>
    <row r="59" spans="1:5" ht="12.75">
      <c r="A59" s="35" t="s">
        <v>54</v>
      </c>
      <c r="E59" s="39" t="s">
        <v>5</v>
      </c>
    </row>
    <row r="60" spans="1:5" ht="38.25">
      <c r="A60" s="35" t="s">
        <v>55</v>
      </c>
      <c r="E60" s="40" t="s">
        <v>902</v>
      </c>
    </row>
    <row r="61" spans="1:5" ht="114.75">
      <c r="A61" t="s">
        <v>56</v>
      </c>
      <c r="E61" s="39" t="s">
        <v>492</v>
      </c>
    </row>
    <row r="62" spans="1:16" ht="12.75">
      <c r="A62" t="s">
        <v>49</v>
      </c>
      <c s="34" t="s">
        <v>106</v>
      </c>
      <c s="34" t="s">
        <v>517</v>
      </c>
      <c s="35" t="s">
        <v>5</v>
      </c>
      <c s="6" t="s">
        <v>518</v>
      </c>
      <c s="36" t="s">
        <v>519</v>
      </c>
      <c s="37">
        <v>8</v>
      </c>
      <c s="36">
        <v>0</v>
      </c>
      <c s="36">
        <f>ROUND(G62*H62,6)</f>
      </c>
      <c r="L62" s="38">
        <v>0</v>
      </c>
      <c s="32">
        <f>ROUND(ROUND(L62,2)*ROUND(G62,3),2)</f>
      </c>
      <c s="36" t="s">
        <v>53</v>
      </c>
      <c>
        <f>(M62*21)/100</f>
      </c>
      <c t="s">
        <v>27</v>
      </c>
    </row>
    <row r="63" spans="1:5" ht="12.75">
      <c r="A63" s="35" t="s">
        <v>54</v>
      </c>
      <c r="E63" s="39" t="s">
        <v>5</v>
      </c>
    </row>
    <row r="64" spans="1:5" ht="38.25">
      <c r="A64" s="35" t="s">
        <v>55</v>
      </c>
      <c r="E64" s="40" t="s">
        <v>429</v>
      </c>
    </row>
    <row r="65" spans="1:5" ht="127.5">
      <c r="A65" t="s">
        <v>56</v>
      </c>
      <c r="E65" s="39" t="s">
        <v>521</v>
      </c>
    </row>
    <row r="66" spans="1:16" ht="12.75">
      <c r="A66" t="s">
        <v>49</v>
      </c>
      <c s="34" t="s">
        <v>110</v>
      </c>
      <c s="34" t="s">
        <v>522</v>
      </c>
      <c s="35" t="s">
        <v>5</v>
      </c>
      <c s="6" t="s">
        <v>523</v>
      </c>
      <c s="36" t="s">
        <v>67</v>
      </c>
      <c s="37">
        <v>1200</v>
      </c>
      <c s="36">
        <v>0</v>
      </c>
      <c s="36">
        <f>ROUND(G66*H66,6)</f>
      </c>
      <c r="L66" s="38">
        <v>0</v>
      </c>
      <c s="32">
        <f>ROUND(ROUND(L66,2)*ROUND(G66,3),2)</f>
      </c>
      <c s="36" t="s">
        <v>53</v>
      </c>
      <c>
        <f>(M66*21)/100</f>
      </c>
      <c t="s">
        <v>27</v>
      </c>
    </row>
    <row r="67" spans="1:5" ht="12.75">
      <c r="A67" s="35" t="s">
        <v>54</v>
      </c>
      <c r="E67" s="39" t="s">
        <v>5</v>
      </c>
    </row>
    <row r="68" spans="1:5" ht="38.25">
      <c r="A68" s="35" t="s">
        <v>55</v>
      </c>
      <c r="E68" s="40" t="s">
        <v>902</v>
      </c>
    </row>
    <row r="69" spans="1:5" ht="127.5">
      <c r="A69" t="s">
        <v>56</v>
      </c>
      <c r="E69" s="39" t="s">
        <v>524</v>
      </c>
    </row>
    <row r="70" spans="1:16" ht="12.75">
      <c r="A70" t="s">
        <v>49</v>
      </c>
      <c s="34" t="s">
        <v>114</v>
      </c>
      <c s="34" t="s">
        <v>529</v>
      </c>
      <c s="35" t="s">
        <v>5</v>
      </c>
      <c s="6" t="s">
        <v>530</v>
      </c>
      <c s="36" t="s">
        <v>81</v>
      </c>
      <c s="37">
        <v>8</v>
      </c>
      <c s="36">
        <v>0</v>
      </c>
      <c s="36">
        <f>ROUND(G70*H70,6)</f>
      </c>
      <c r="L70" s="38">
        <v>0</v>
      </c>
      <c s="32">
        <f>ROUND(ROUND(L70,2)*ROUND(G70,3),2)</f>
      </c>
      <c s="36" t="s">
        <v>53</v>
      </c>
      <c>
        <f>(M70*21)/100</f>
      </c>
      <c t="s">
        <v>27</v>
      </c>
    </row>
    <row r="71" spans="1:5" ht="12.75">
      <c r="A71" s="35" t="s">
        <v>54</v>
      </c>
      <c r="E71" s="39" t="s">
        <v>5</v>
      </c>
    </row>
    <row r="72" spans="1:5" ht="38.25">
      <c r="A72" s="35" t="s">
        <v>55</v>
      </c>
      <c r="E72" s="40" t="s">
        <v>429</v>
      </c>
    </row>
    <row r="73" spans="1:5" ht="178.5">
      <c r="A73" t="s">
        <v>56</v>
      </c>
      <c r="E73" s="39" t="s">
        <v>508</v>
      </c>
    </row>
    <row r="74" spans="1:16" ht="12.75">
      <c r="A74" t="s">
        <v>49</v>
      </c>
      <c s="34" t="s">
        <v>118</v>
      </c>
      <c s="34" t="s">
        <v>532</v>
      </c>
      <c s="35" t="s">
        <v>5</v>
      </c>
      <c s="6" t="s">
        <v>533</v>
      </c>
      <c s="36" t="s">
        <v>81</v>
      </c>
      <c s="37">
        <v>8</v>
      </c>
      <c s="36">
        <v>0</v>
      </c>
      <c s="36">
        <f>ROUND(G74*H74,6)</f>
      </c>
      <c r="L74" s="38">
        <v>0</v>
      </c>
      <c s="32">
        <f>ROUND(ROUND(L74,2)*ROUND(G74,3),2)</f>
      </c>
      <c s="36" t="s">
        <v>53</v>
      </c>
      <c>
        <f>(M74*21)/100</f>
      </c>
      <c t="s">
        <v>27</v>
      </c>
    </row>
    <row r="75" spans="1:5" ht="12.75">
      <c r="A75" s="35" t="s">
        <v>54</v>
      </c>
      <c r="E75" s="39" t="s">
        <v>5</v>
      </c>
    </row>
    <row r="76" spans="1:5" ht="38.25">
      <c r="A76" s="35" t="s">
        <v>55</v>
      </c>
      <c r="E76" s="40" t="s">
        <v>429</v>
      </c>
    </row>
    <row r="77" spans="1:5" ht="127.5">
      <c r="A77" t="s">
        <v>56</v>
      </c>
      <c r="E77" s="39" t="s">
        <v>459</v>
      </c>
    </row>
    <row r="78" spans="1:16" ht="12.75">
      <c r="A78" t="s">
        <v>49</v>
      </c>
      <c s="34" t="s">
        <v>121</v>
      </c>
      <c s="34" t="s">
        <v>534</v>
      </c>
      <c s="35" t="s">
        <v>5</v>
      </c>
      <c s="6" t="s">
        <v>535</v>
      </c>
      <c s="36" t="s">
        <v>81</v>
      </c>
      <c s="37">
        <v>8</v>
      </c>
      <c s="36">
        <v>0</v>
      </c>
      <c s="36">
        <f>ROUND(G78*H78,6)</f>
      </c>
      <c r="L78" s="38">
        <v>0</v>
      </c>
      <c s="32">
        <f>ROUND(ROUND(L78,2)*ROUND(G78,3),2)</f>
      </c>
      <c s="36" t="s">
        <v>53</v>
      </c>
      <c>
        <f>(M78*21)/100</f>
      </c>
      <c t="s">
        <v>27</v>
      </c>
    </row>
    <row r="79" spans="1:5" ht="12.75">
      <c r="A79" s="35" t="s">
        <v>54</v>
      </c>
      <c r="E79" s="39" t="s">
        <v>5</v>
      </c>
    </row>
    <row r="80" spans="1:5" ht="38.25">
      <c r="A80" s="35" t="s">
        <v>55</v>
      </c>
      <c r="E80" s="40" t="s">
        <v>429</v>
      </c>
    </row>
    <row r="81" spans="1:5" ht="178.5">
      <c r="A81" t="s">
        <v>56</v>
      </c>
      <c r="E81" s="39" t="s">
        <v>508</v>
      </c>
    </row>
    <row r="82" spans="1:16" ht="12.75">
      <c r="A82" t="s">
        <v>49</v>
      </c>
      <c s="34" t="s">
        <v>124</v>
      </c>
      <c s="34" t="s">
        <v>536</v>
      </c>
      <c s="35" t="s">
        <v>5</v>
      </c>
      <c s="6" t="s">
        <v>537</v>
      </c>
      <c s="36" t="s">
        <v>81</v>
      </c>
      <c s="37">
        <v>8</v>
      </c>
      <c s="36">
        <v>0</v>
      </c>
      <c s="36">
        <f>ROUND(G82*H82,6)</f>
      </c>
      <c r="L82" s="38">
        <v>0</v>
      </c>
      <c s="32">
        <f>ROUND(ROUND(L82,2)*ROUND(G82,3),2)</f>
      </c>
      <c s="36" t="s">
        <v>53</v>
      </c>
      <c>
        <f>(M82*21)/100</f>
      </c>
      <c t="s">
        <v>27</v>
      </c>
    </row>
    <row r="83" spans="1:5" ht="12.75">
      <c r="A83" s="35" t="s">
        <v>54</v>
      </c>
      <c r="E83" s="39" t="s">
        <v>5</v>
      </c>
    </row>
    <row r="84" spans="1:5" ht="38.25">
      <c r="A84" s="35" t="s">
        <v>55</v>
      </c>
      <c r="E84" s="40" t="s">
        <v>429</v>
      </c>
    </row>
    <row r="85" spans="1:5" ht="127.5">
      <c r="A85" t="s">
        <v>56</v>
      </c>
      <c r="E85" s="39" t="s">
        <v>459</v>
      </c>
    </row>
    <row r="86" spans="1:16" ht="12.75">
      <c r="A86" t="s">
        <v>49</v>
      </c>
      <c s="34" t="s">
        <v>127</v>
      </c>
      <c s="34" t="s">
        <v>582</v>
      </c>
      <c s="35" t="s">
        <v>5</v>
      </c>
      <c s="6" t="s">
        <v>583</v>
      </c>
      <c s="36" t="s">
        <v>81</v>
      </c>
      <c s="37">
        <v>1</v>
      </c>
      <c s="36">
        <v>0</v>
      </c>
      <c s="36">
        <f>ROUND(G86*H86,6)</f>
      </c>
      <c r="L86" s="38">
        <v>0</v>
      </c>
      <c s="32">
        <f>ROUND(ROUND(L86,2)*ROUND(G86,3),2)</f>
      </c>
      <c s="36" t="s">
        <v>53</v>
      </c>
      <c>
        <f>(M86*21)/100</f>
      </c>
      <c t="s">
        <v>27</v>
      </c>
    </row>
    <row r="87" spans="1:5" ht="12.75">
      <c r="A87" s="35" t="s">
        <v>54</v>
      </c>
      <c r="E87" s="39" t="s">
        <v>5</v>
      </c>
    </row>
    <row r="88" spans="1:5" ht="38.25">
      <c r="A88" s="35" t="s">
        <v>55</v>
      </c>
      <c r="E88" s="40" t="s">
        <v>470</v>
      </c>
    </row>
    <row r="89" spans="1:5" ht="178.5">
      <c r="A89" t="s">
        <v>56</v>
      </c>
      <c r="E89" s="39" t="s">
        <v>508</v>
      </c>
    </row>
    <row r="90" spans="1:16" ht="12.75">
      <c r="A90" t="s">
        <v>49</v>
      </c>
      <c s="34" t="s">
        <v>131</v>
      </c>
      <c s="34" t="s">
        <v>584</v>
      </c>
      <c s="35" t="s">
        <v>5</v>
      </c>
      <c s="6" t="s">
        <v>585</v>
      </c>
      <c s="36" t="s">
        <v>81</v>
      </c>
      <c s="37">
        <v>1</v>
      </c>
      <c s="36">
        <v>0</v>
      </c>
      <c s="36">
        <f>ROUND(G90*H90,6)</f>
      </c>
      <c r="L90" s="38">
        <v>0</v>
      </c>
      <c s="32">
        <f>ROUND(ROUND(L90,2)*ROUND(G90,3),2)</f>
      </c>
      <c s="36" t="s">
        <v>53</v>
      </c>
      <c>
        <f>(M90*21)/100</f>
      </c>
      <c t="s">
        <v>27</v>
      </c>
    </row>
    <row r="91" spans="1:5" ht="12.75">
      <c r="A91" s="35" t="s">
        <v>54</v>
      </c>
      <c r="E91" s="39" t="s">
        <v>5</v>
      </c>
    </row>
    <row r="92" spans="1:5" ht="38.25">
      <c r="A92" s="35" t="s">
        <v>55</v>
      </c>
      <c r="E92" s="40" t="s">
        <v>470</v>
      </c>
    </row>
    <row r="93" spans="1:5" ht="127.5">
      <c r="A93" t="s">
        <v>56</v>
      </c>
      <c r="E93" s="39" t="s">
        <v>459</v>
      </c>
    </row>
    <row r="94" spans="1:16" ht="12.75">
      <c r="A94" t="s">
        <v>49</v>
      </c>
      <c s="34" t="s">
        <v>134</v>
      </c>
      <c s="34" t="s">
        <v>453</v>
      </c>
      <c s="35" t="s">
        <v>5</v>
      </c>
      <c s="6" t="s">
        <v>454</v>
      </c>
      <c s="36" t="s">
        <v>81</v>
      </c>
      <c s="37">
        <v>2</v>
      </c>
      <c s="36">
        <v>0</v>
      </c>
      <c s="36">
        <f>ROUND(G94*H94,6)</f>
      </c>
      <c r="L94" s="38">
        <v>0</v>
      </c>
      <c s="32">
        <f>ROUND(ROUND(L94,2)*ROUND(G94,3),2)</f>
      </c>
      <c s="36" t="s">
        <v>53</v>
      </c>
      <c>
        <f>(M94*21)/100</f>
      </c>
      <c t="s">
        <v>27</v>
      </c>
    </row>
    <row r="95" spans="1:5" ht="12.75">
      <c r="A95" s="35" t="s">
        <v>54</v>
      </c>
      <c r="E95" s="39" t="s">
        <v>5</v>
      </c>
    </row>
    <row r="96" spans="1:5" ht="38.25">
      <c r="A96" s="35" t="s">
        <v>55</v>
      </c>
      <c r="E96" s="40" t="s">
        <v>549</v>
      </c>
    </row>
    <row r="97" spans="1:5" ht="165.75">
      <c r="A97" t="s">
        <v>56</v>
      </c>
      <c r="E97" s="39" t="s">
        <v>456</v>
      </c>
    </row>
    <row r="98" spans="1:16" ht="12.75">
      <c r="A98" t="s">
        <v>49</v>
      </c>
      <c s="34" t="s">
        <v>137</v>
      </c>
      <c s="34" t="s">
        <v>457</v>
      </c>
      <c s="35" t="s">
        <v>5</v>
      </c>
      <c s="6" t="s">
        <v>458</v>
      </c>
      <c s="36" t="s">
        <v>81</v>
      </c>
      <c s="37">
        <v>2</v>
      </c>
      <c s="36">
        <v>0</v>
      </c>
      <c s="36">
        <f>ROUND(G98*H98,6)</f>
      </c>
      <c r="L98" s="38">
        <v>0</v>
      </c>
      <c s="32">
        <f>ROUND(ROUND(L98,2)*ROUND(G98,3),2)</f>
      </c>
      <c s="36" t="s">
        <v>53</v>
      </c>
      <c>
        <f>(M98*21)/100</f>
      </c>
      <c t="s">
        <v>27</v>
      </c>
    </row>
    <row r="99" spans="1:5" ht="12.75">
      <c r="A99" s="35" t="s">
        <v>54</v>
      </c>
      <c r="E99" s="39" t="s">
        <v>5</v>
      </c>
    </row>
    <row r="100" spans="1:5" ht="38.25">
      <c r="A100" s="35" t="s">
        <v>55</v>
      </c>
      <c r="E100" s="40" t="s">
        <v>549</v>
      </c>
    </row>
    <row r="101" spans="1:5" ht="127.5">
      <c r="A101" t="s">
        <v>56</v>
      </c>
      <c r="E101" s="39" t="s">
        <v>459</v>
      </c>
    </row>
    <row r="102" spans="1:16" ht="12.75">
      <c r="A102" t="s">
        <v>49</v>
      </c>
      <c s="34" t="s">
        <v>141</v>
      </c>
      <c s="34" t="s">
        <v>834</v>
      </c>
      <c s="35" t="s">
        <v>5</v>
      </c>
      <c s="6" t="s">
        <v>835</v>
      </c>
      <c s="36" t="s">
        <v>81</v>
      </c>
      <c s="37">
        <v>2</v>
      </c>
      <c s="36">
        <v>0</v>
      </c>
      <c s="36">
        <f>ROUND(G102*H102,6)</f>
      </c>
      <c r="L102" s="38">
        <v>0</v>
      </c>
      <c s="32">
        <f>ROUND(ROUND(L102,2)*ROUND(G102,3),2)</f>
      </c>
      <c s="36" t="s">
        <v>53</v>
      </c>
      <c>
        <f>(M102*21)/100</f>
      </c>
      <c t="s">
        <v>27</v>
      </c>
    </row>
    <row r="103" spans="1:5" ht="12.75">
      <c r="A103" s="35" t="s">
        <v>54</v>
      </c>
      <c r="E103" s="39" t="s">
        <v>5</v>
      </c>
    </row>
    <row r="104" spans="1:5" ht="38.25">
      <c r="A104" s="35" t="s">
        <v>55</v>
      </c>
      <c r="E104" s="40" t="s">
        <v>549</v>
      </c>
    </row>
    <row r="105" spans="1:5" ht="165.75">
      <c r="A105" t="s">
        <v>56</v>
      </c>
      <c r="E105" s="39" t="s">
        <v>456</v>
      </c>
    </row>
    <row r="106" spans="1:16" ht="12.75">
      <c r="A106" t="s">
        <v>49</v>
      </c>
      <c s="34" t="s">
        <v>145</v>
      </c>
      <c s="34" t="s">
        <v>836</v>
      </c>
      <c s="35" t="s">
        <v>5</v>
      </c>
      <c s="6" t="s">
        <v>837</v>
      </c>
      <c s="36" t="s">
        <v>81</v>
      </c>
      <c s="37">
        <v>2</v>
      </c>
      <c s="36">
        <v>0</v>
      </c>
      <c s="36">
        <f>ROUND(G106*H106,6)</f>
      </c>
      <c r="L106" s="38">
        <v>0</v>
      </c>
      <c s="32">
        <f>ROUND(ROUND(L106,2)*ROUND(G106,3),2)</f>
      </c>
      <c s="36" t="s">
        <v>53</v>
      </c>
      <c>
        <f>(M106*21)/100</f>
      </c>
      <c t="s">
        <v>27</v>
      </c>
    </row>
    <row r="107" spans="1:5" ht="12.75">
      <c r="A107" s="35" t="s">
        <v>54</v>
      </c>
      <c r="E107" s="39" t="s">
        <v>5</v>
      </c>
    </row>
    <row r="108" spans="1:5" ht="38.25">
      <c r="A108" s="35" t="s">
        <v>55</v>
      </c>
      <c r="E108" s="40" t="s">
        <v>549</v>
      </c>
    </row>
    <row r="109" spans="1:5" ht="127.5">
      <c r="A109" t="s">
        <v>56</v>
      </c>
      <c r="E109" s="39" t="s">
        <v>459</v>
      </c>
    </row>
    <row r="110" spans="1:16" ht="12.75">
      <c r="A110" t="s">
        <v>49</v>
      </c>
      <c s="34" t="s">
        <v>149</v>
      </c>
      <c s="34" t="s">
        <v>460</v>
      </c>
      <c s="35" t="s">
        <v>5</v>
      </c>
      <c s="6" t="s">
        <v>461</v>
      </c>
      <c s="36" t="s">
        <v>67</v>
      </c>
      <c s="37">
        <v>30</v>
      </c>
      <c s="36">
        <v>0</v>
      </c>
      <c s="36">
        <f>ROUND(G110*H110,6)</f>
      </c>
      <c r="L110" s="38">
        <v>0</v>
      </c>
      <c s="32">
        <f>ROUND(ROUND(L110,2)*ROUND(G110,3),2)</f>
      </c>
      <c s="36" t="s">
        <v>53</v>
      </c>
      <c>
        <f>(M110*21)/100</f>
      </c>
      <c t="s">
        <v>27</v>
      </c>
    </row>
    <row r="111" spans="1:5" ht="12.75">
      <c r="A111" s="35" t="s">
        <v>54</v>
      </c>
      <c r="E111" s="39" t="s">
        <v>5</v>
      </c>
    </row>
    <row r="112" spans="1:5" ht="38.25">
      <c r="A112" s="35" t="s">
        <v>55</v>
      </c>
      <c r="E112" s="40" t="s">
        <v>451</v>
      </c>
    </row>
    <row r="113" spans="1:5" ht="140.25">
      <c r="A113" t="s">
        <v>56</v>
      </c>
      <c r="E113" s="39" t="s">
        <v>463</v>
      </c>
    </row>
    <row r="114" spans="1:16" ht="12.75">
      <c r="A114" t="s">
        <v>49</v>
      </c>
      <c s="34" t="s">
        <v>153</v>
      </c>
      <c s="34" t="s">
        <v>464</v>
      </c>
      <c s="35" t="s">
        <v>5</v>
      </c>
      <c s="6" t="s">
        <v>465</v>
      </c>
      <c s="36" t="s">
        <v>67</v>
      </c>
      <c s="37">
        <v>30</v>
      </c>
      <c s="36">
        <v>0</v>
      </c>
      <c s="36">
        <f>ROUND(G114*H114,6)</f>
      </c>
      <c r="L114" s="38">
        <v>0</v>
      </c>
      <c s="32">
        <f>ROUND(ROUND(L114,2)*ROUND(G114,3),2)</f>
      </c>
      <c s="36" t="s">
        <v>53</v>
      </c>
      <c>
        <f>(M114*21)/100</f>
      </c>
      <c t="s">
        <v>27</v>
      </c>
    </row>
    <row r="115" spans="1:5" ht="12.75">
      <c r="A115" s="35" t="s">
        <v>54</v>
      </c>
      <c r="E115" s="39" t="s">
        <v>5</v>
      </c>
    </row>
    <row r="116" spans="1:5" ht="12.75">
      <c r="A116" s="35" t="s">
        <v>55</v>
      </c>
      <c r="E116" s="40" t="s">
        <v>5</v>
      </c>
    </row>
    <row r="117" spans="1:5" ht="102">
      <c r="A117" t="s">
        <v>56</v>
      </c>
      <c r="E117" s="39" t="s">
        <v>466</v>
      </c>
    </row>
    <row r="118" spans="1:16" ht="25.5">
      <c r="A118" t="s">
        <v>49</v>
      </c>
      <c s="34" t="s">
        <v>158</v>
      </c>
      <c s="34" t="s">
        <v>467</v>
      </c>
      <c s="35" t="s">
        <v>5</v>
      </c>
      <c s="6" t="s">
        <v>838</v>
      </c>
      <c s="36" t="s">
        <v>469</v>
      </c>
      <c s="37">
        <v>1</v>
      </c>
      <c s="36">
        <v>0</v>
      </c>
      <c s="36">
        <f>ROUND(G118*H118,6)</f>
      </c>
      <c r="L118" s="38">
        <v>0</v>
      </c>
      <c s="32">
        <f>ROUND(ROUND(L118,2)*ROUND(G118,3),2)</f>
      </c>
      <c s="36" t="s">
        <v>347</v>
      </c>
      <c>
        <f>(M118*21)/100</f>
      </c>
      <c t="s">
        <v>27</v>
      </c>
    </row>
    <row r="119" spans="1:5" ht="12.75">
      <c r="A119" s="35" t="s">
        <v>54</v>
      </c>
      <c r="E119" s="39" t="s">
        <v>5</v>
      </c>
    </row>
    <row r="120" spans="1:5" ht="38.25">
      <c r="A120" s="35" t="s">
        <v>55</v>
      </c>
      <c r="E120" s="40" t="s">
        <v>470</v>
      </c>
    </row>
    <row r="121" spans="1:5" ht="12.75">
      <c r="A121" t="s">
        <v>56</v>
      </c>
      <c r="E121" s="39" t="s">
        <v>471</v>
      </c>
    </row>
    <row r="122" spans="1:13" ht="12.75">
      <c r="A122" t="s">
        <v>46</v>
      </c>
      <c r="C122" s="31" t="s">
        <v>69</v>
      </c>
      <c r="E122" s="33" t="s">
        <v>839</v>
      </c>
      <c r="J122" s="32">
        <f>0</f>
      </c>
      <c s="32">
        <f>0</f>
      </c>
      <c s="32">
        <f>0+L123+L127+L131+L135+L139+L143+L147+L151+L155+L159+L163+L167+L171+L175+L179+L183+L187+L191+L195+L199+L203+L207+L211+L215+L219+L223+L227+L231+L235+L239+L243+L247+L251+L255+L259+L263</f>
      </c>
      <c s="32">
        <f>0+M123+M127+M131+M135+M139+M143+M147+M151+M155+M159+M163+M167+M171+M175+M179+M183+M187+M191+M195+M199+M203+M207+M211+M215+M219+M223+M227+M231+M235+M239+M243+M247+M251+M255+M259+M263</f>
      </c>
    </row>
    <row r="123" spans="1:16" ht="12.75">
      <c r="A123" t="s">
        <v>49</v>
      </c>
      <c s="34" t="s">
        <v>161</v>
      </c>
      <c s="34" t="s">
        <v>449</v>
      </c>
      <c s="35" t="s">
        <v>5</v>
      </c>
      <c s="6" t="s">
        <v>450</v>
      </c>
      <c s="36" t="s">
        <v>81</v>
      </c>
      <c s="37">
        <v>3</v>
      </c>
      <c s="36">
        <v>0</v>
      </c>
      <c s="36">
        <f>ROUND(G123*H123,6)</f>
      </c>
      <c r="L123" s="38">
        <v>0</v>
      </c>
      <c s="32">
        <f>ROUND(ROUND(L123,2)*ROUND(G123,3),2)</f>
      </c>
      <c s="36" t="s">
        <v>53</v>
      </c>
      <c>
        <f>(M123*21)/100</f>
      </c>
      <c t="s">
        <v>27</v>
      </c>
    </row>
    <row r="124" spans="1:5" ht="12.75">
      <c r="A124" s="35" t="s">
        <v>54</v>
      </c>
      <c r="E124" s="39" t="s">
        <v>5</v>
      </c>
    </row>
    <row r="125" spans="1:5" ht="38.25">
      <c r="A125" s="35" t="s">
        <v>55</v>
      </c>
      <c r="E125" s="40" t="s">
        <v>507</v>
      </c>
    </row>
    <row r="126" spans="1:5" ht="89.25">
      <c r="A126" t="s">
        <v>56</v>
      </c>
      <c r="E126" s="39" t="s">
        <v>452</v>
      </c>
    </row>
    <row r="127" spans="1:16" ht="12.75">
      <c r="A127" t="s">
        <v>49</v>
      </c>
      <c s="34" t="s">
        <v>164</v>
      </c>
      <c s="34" t="s">
        <v>715</v>
      </c>
      <c s="35" t="s">
        <v>5</v>
      </c>
      <c s="6" t="s">
        <v>716</v>
      </c>
      <c s="36" t="s">
        <v>67</v>
      </c>
      <c s="37">
        <v>360</v>
      </c>
      <c s="36">
        <v>0</v>
      </c>
      <c s="36">
        <f>ROUND(G127*H127,6)</f>
      </c>
      <c r="L127" s="38">
        <v>0</v>
      </c>
      <c s="32">
        <f>ROUND(ROUND(L127,2)*ROUND(G127,3),2)</f>
      </c>
      <c s="36" t="s">
        <v>53</v>
      </c>
      <c>
        <f>(M127*21)/100</f>
      </c>
      <c t="s">
        <v>27</v>
      </c>
    </row>
    <row r="128" spans="1:5" ht="12.75">
      <c r="A128" s="35" t="s">
        <v>54</v>
      </c>
      <c r="E128" s="39" t="s">
        <v>5</v>
      </c>
    </row>
    <row r="129" spans="1:5" ht="38.25">
      <c r="A129" s="35" t="s">
        <v>55</v>
      </c>
      <c r="E129" s="40" t="s">
        <v>901</v>
      </c>
    </row>
    <row r="130" spans="1:5" ht="89.25">
      <c r="A130" t="s">
        <v>56</v>
      </c>
      <c r="E130" s="39" t="s">
        <v>718</v>
      </c>
    </row>
    <row r="131" spans="1:16" ht="25.5">
      <c r="A131" t="s">
        <v>49</v>
      </c>
      <c s="34" t="s">
        <v>167</v>
      </c>
      <c s="34" t="s">
        <v>840</v>
      </c>
      <c s="35" t="s">
        <v>5</v>
      </c>
      <c s="6" t="s">
        <v>841</v>
      </c>
      <c s="36" t="s">
        <v>81</v>
      </c>
      <c s="37">
        <v>16</v>
      </c>
      <c s="36">
        <v>0</v>
      </c>
      <c s="36">
        <f>ROUND(G131*H131,6)</f>
      </c>
      <c r="L131" s="38">
        <v>0</v>
      </c>
      <c s="32">
        <f>ROUND(ROUND(L131,2)*ROUND(G131,3),2)</f>
      </c>
      <c s="36" t="s">
        <v>53</v>
      </c>
      <c>
        <f>(M131*21)/100</f>
      </c>
      <c t="s">
        <v>27</v>
      </c>
    </row>
    <row r="132" spans="1:5" ht="12.75">
      <c r="A132" s="35" t="s">
        <v>54</v>
      </c>
      <c r="E132" s="39" t="s">
        <v>5</v>
      </c>
    </row>
    <row r="133" spans="1:5" ht="38.25">
      <c r="A133" s="35" t="s">
        <v>55</v>
      </c>
      <c r="E133" s="40" t="s">
        <v>683</v>
      </c>
    </row>
    <row r="134" spans="1:5" ht="89.25">
      <c r="A134" t="s">
        <v>56</v>
      </c>
      <c r="E134" s="39" t="s">
        <v>842</v>
      </c>
    </row>
    <row r="135" spans="1:16" ht="12.75">
      <c r="A135" t="s">
        <v>49</v>
      </c>
      <c s="34" t="s">
        <v>171</v>
      </c>
      <c s="34" t="s">
        <v>138</v>
      </c>
      <c s="35" t="s">
        <v>5</v>
      </c>
      <c s="6" t="s">
        <v>139</v>
      </c>
      <c s="36" t="s">
        <v>67</v>
      </c>
      <c s="37">
        <v>360</v>
      </c>
      <c s="36">
        <v>0</v>
      </c>
      <c s="36">
        <f>ROUND(G135*H135,6)</f>
      </c>
      <c r="L135" s="38">
        <v>0</v>
      </c>
      <c s="32">
        <f>ROUND(ROUND(L135,2)*ROUND(G135,3),2)</f>
      </c>
      <c s="36" t="s">
        <v>53</v>
      </c>
      <c>
        <f>(M135*21)/100</f>
      </c>
      <c t="s">
        <v>27</v>
      </c>
    </row>
    <row r="136" spans="1:5" ht="12.75">
      <c r="A136" s="35" t="s">
        <v>54</v>
      </c>
      <c r="E136" s="39" t="s">
        <v>5</v>
      </c>
    </row>
    <row r="137" spans="1:5" ht="38.25">
      <c r="A137" s="35" t="s">
        <v>55</v>
      </c>
      <c r="E137" s="40" t="s">
        <v>901</v>
      </c>
    </row>
    <row r="138" spans="1:5" ht="76.5">
      <c r="A138" t="s">
        <v>56</v>
      </c>
      <c r="E138" s="39" t="s">
        <v>843</v>
      </c>
    </row>
    <row r="139" spans="1:16" ht="25.5">
      <c r="A139" t="s">
        <v>49</v>
      </c>
      <c s="34" t="s">
        <v>175</v>
      </c>
      <c s="34" t="s">
        <v>844</v>
      </c>
      <c s="35" t="s">
        <v>5</v>
      </c>
      <c s="6" t="s">
        <v>845</v>
      </c>
      <c s="36" t="s">
        <v>81</v>
      </c>
      <c s="37">
        <v>8</v>
      </c>
      <c s="36">
        <v>0</v>
      </c>
      <c s="36">
        <f>ROUND(G139*H139,6)</f>
      </c>
      <c r="L139" s="38">
        <v>0</v>
      </c>
      <c s="32">
        <f>ROUND(ROUND(L139,2)*ROUND(G139,3),2)</f>
      </c>
      <c s="36" t="s">
        <v>53</v>
      </c>
      <c>
        <f>(M139*21)/100</f>
      </c>
      <c t="s">
        <v>27</v>
      </c>
    </row>
    <row r="140" spans="1:5" ht="12.75">
      <c r="A140" s="35" t="s">
        <v>54</v>
      </c>
      <c r="E140" s="39" t="s">
        <v>5</v>
      </c>
    </row>
    <row r="141" spans="1:5" ht="38.25">
      <c r="A141" s="35" t="s">
        <v>55</v>
      </c>
      <c r="E141" s="40" t="s">
        <v>429</v>
      </c>
    </row>
    <row r="142" spans="1:5" ht="76.5">
      <c r="A142" t="s">
        <v>56</v>
      </c>
      <c r="E142" s="39" t="s">
        <v>846</v>
      </c>
    </row>
    <row r="143" spans="1:16" ht="12.75">
      <c r="A143" t="s">
        <v>49</v>
      </c>
      <c s="34" t="s">
        <v>179</v>
      </c>
      <c s="34" t="s">
        <v>719</v>
      </c>
      <c s="35" t="s">
        <v>5</v>
      </c>
      <c s="6" t="s">
        <v>720</v>
      </c>
      <c s="36" t="s">
        <v>81</v>
      </c>
      <c s="37">
        <v>2</v>
      </c>
      <c s="36">
        <v>0</v>
      </c>
      <c s="36">
        <f>ROUND(G143*H143,6)</f>
      </c>
      <c r="L143" s="38">
        <v>0</v>
      </c>
      <c s="32">
        <f>ROUND(ROUND(L143,2)*ROUND(G143,3),2)</f>
      </c>
      <c s="36" t="s">
        <v>53</v>
      </c>
      <c>
        <f>(M143*21)/100</f>
      </c>
      <c t="s">
        <v>27</v>
      </c>
    </row>
    <row r="144" spans="1:5" ht="12.75">
      <c r="A144" s="35" t="s">
        <v>54</v>
      </c>
      <c r="E144" s="39" t="s">
        <v>5</v>
      </c>
    </row>
    <row r="145" spans="1:5" ht="38.25">
      <c r="A145" s="35" t="s">
        <v>55</v>
      </c>
      <c r="E145" s="40" t="s">
        <v>549</v>
      </c>
    </row>
    <row r="146" spans="1:5" ht="89.25">
      <c r="A146" t="s">
        <v>56</v>
      </c>
      <c r="E146" s="39" t="s">
        <v>721</v>
      </c>
    </row>
    <row r="147" spans="1:16" ht="25.5">
      <c r="A147" t="s">
        <v>49</v>
      </c>
      <c s="34" t="s">
        <v>182</v>
      </c>
      <c s="34" t="s">
        <v>476</v>
      </c>
      <c s="35" t="s">
        <v>5</v>
      </c>
      <c s="6" t="s">
        <v>477</v>
      </c>
      <c s="36" t="s">
        <v>81</v>
      </c>
      <c s="37">
        <v>1</v>
      </c>
      <c s="36">
        <v>0</v>
      </c>
      <c s="36">
        <f>ROUND(G147*H147,6)</f>
      </c>
      <c r="L147" s="38">
        <v>0</v>
      </c>
      <c s="32">
        <f>ROUND(ROUND(L147,2)*ROUND(G147,3),2)</f>
      </c>
      <c s="36" t="s">
        <v>53</v>
      </c>
      <c>
        <f>(M147*21)/100</f>
      </c>
      <c t="s">
        <v>27</v>
      </c>
    </row>
    <row r="148" spans="1:5" ht="12.75">
      <c r="A148" s="35" t="s">
        <v>54</v>
      </c>
      <c r="E148" s="39" t="s">
        <v>5</v>
      </c>
    </row>
    <row r="149" spans="1:5" ht="38.25">
      <c r="A149" s="35" t="s">
        <v>55</v>
      </c>
      <c r="E149" s="40" t="s">
        <v>470</v>
      </c>
    </row>
    <row r="150" spans="1:5" ht="89.25">
      <c r="A150" t="s">
        <v>56</v>
      </c>
      <c r="E150" s="39" t="s">
        <v>478</v>
      </c>
    </row>
    <row r="151" spans="1:16" ht="12.75">
      <c r="A151" t="s">
        <v>49</v>
      </c>
      <c s="34" t="s">
        <v>186</v>
      </c>
      <c s="34" t="s">
        <v>479</v>
      </c>
      <c s="35" t="s">
        <v>5</v>
      </c>
      <c s="6" t="s">
        <v>480</v>
      </c>
      <c s="36" t="s">
        <v>312</v>
      </c>
      <c s="37">
        <v>24</v>
      </c>
      <c s="36">
        <v>0</v>
      </c>
      <c s="36">
        <f>ROUND(G151*H151,6)</f>
      </c>
      <c r="L151" s="38">
        <v>0</v>
      </c>
      <c s="32">
        <f>ROUND(ROUND(L151,2)*ROUND(G151,3),2)</f>
      </c>
      <c s="36" t="s">
        <v>53</v>
      </c>
      <c>
        <f>(M151*21)/100</f>
      </c>
      <c t="s">
        <v>27</v>
      </c>
    </row>
    <row r="152" spans="1:5" ht="12.75">
      <c r="A152" s="35" t="s">
        <v>54</v>
      </c>
      <c r="E152" s="39" t="s">
        <v>5</v>
      </c>
    </row>
    <row r="153" spans="1:5" ht="38.25">
      <c r="A153" s="35" t="s">
        <v>55</v>
      </c>
      <c r="E153" s="40" t="s">
        <v>847</v>
      </c>
    </row>
    <row r="154" spans="1:5" ht="102">
      <c r="A154" t="s">
        <v>56</v>
      </c>
      <c r="E154" s="39" t="s">
        <v>482</v>
      </c>
    </row>
    <row r="155" spans="1:16" ht="12.75">
      <c r="A155" t="s">
        <v>49</v>
      </c>
      <c s="34" t="s">
        <v>189</v>
      </c>
      <c s="34" t="s">
        <v>339</v>
      </c>
      <c s="35" t="s">
        <v>5</v>
      </c>
      <c s="6" t="s">
        <v>340</v>
      </c>
      <c s="36" t="s">
        <v>81</v>
      </c>
      <c s="37">
        <v>1</v>
      </c>
      <c s="36">
        <v>0</v>
      </c>
      <c s="36">
        <f>ROUND(G155*H155,6)</f>
      </c>
      <c r="L155" s="38">
        <v>0</v>
      </c>
      <c s="32">
        <f>ROUND(ROUND(L155,2)*ROUND(G155,3),2)</f>
      </c>
      <c s="36" t="s">
        <v>53</v>
      </c>
      <c>
        <f>(M155*21)/100</f>
      </c>
      <c t="s">
        <v>27</v>
      </c>
    </row>
    <row r="156" spans="1:5" ht="12.75">
      <c r="A156" s="35" t="s">
        <v>54</v>
      </c>
      <c r="E156" s="39" t="s">
        <v>5</v>
      </c>
    </row>
    <row r="157" spans="1:5" ht="38.25">
      <c r="A157" s="35" t="s">
        <v>55</v>
      </c>
      <c r="E157" s="40" t="s">
        <v>470</v>
      </c>
    </row>
    <row r="158" spans="1:5" ht="89.25">
      <c r="A158" t="s">
        <v>56</v>
      </c>
      <c r="E158" s="39" t="s">
        <v>735</v>
      </c>
    </row>
    <row r="159" spans="1:16" ht="12.75">
      <c r="A159" t="s">
        <v>49</v>
      </c>
      <c s="34" t="s">
        <v>192</v>
      </c>
      <c s="34" t="s">
        <v>848</v>
      </c>
      <c s="35" t="s">
        <v>5</v>
      </c>
      <c s="6" t="s">
        <v>849</v>
      </c>
      <c s="36" t="s">
        <v>81</v>
      </c>
      <c s="37">
        <v>1</v>
      </c>
      <c s="36">
        <v>0</v>
      </c>
      <c s="36">
        <f>ROUND(G159*H159,6)</f>
      </c>
      <c r="L159" s="38">
        <v>0</v>
      </c>
      <c s="32">
        <f>ROUND(ROUND(L159,2)*ROUND(G159,3),2)</f>
      </c>
      <c s="36" t="s">
        <v>53</v>
      </c>
      <c>
        <f>(M159*21)/100</f>
      </c>
      <c t="s">
        <v>27</v>
      </c>
    </row>
    <row r="160" spans="1:5" ht="12.75">
      <c r="A160" s="35" t="s">
        <v>54</v>
      </c>
      <c r="E160" s="39" t="s">
        <v>5</v>
      </c>
    </row>
    <row r="161" spans="1:5" ht="38.25">
      <c r="A161" s="35" t="s">
        <v>55</v>
      </c>
      <c r="E161" s="40" t="s">
        <v>470</v>
      </c>
    </row>
    <row r="162" spans="1:5" ht="178.5">
      <c r="A162" t="s">
        <v>56</v>
      </c>
      <c r="E162" s="39" t="s">
        <v>508</v>
      </c>
    </row>
    <row r="163" spans="1:16" ht="12.75">
      <c r="A163" t="s">
        <v>49</v>
      </c>
      <c s="34" t="s">
        <v>195</v>
      </c>
      <c s="34" t="s">
        <v>850</v>
      </c>
      <c s="35" t="s">
        <v>5</v>
      </c>
      <c s="6" t="s">
        <v>851</v>
      </c>
      <c s="36" t="s">
        <v>81</v>
      </c>
      <c s="37">
        <v>1</v>
      </c>
      <c s="36">
        <v>0</v>
      </c>
      <c s="36">
        <f>ROUND(G163*H163,6)</f>
      </c>
      <c r="L163" s="38">
        <v>0</v>
      </c>
      <c s="32">
        <f>ROUND(ROUND(L163,2)*ROUND(G163,3),2)</f>
      </c>
      <c s="36" t="s">
        <v>53</v>
      </c>
      <c>
        <f>(M163*21)/100</f>
      </c>
      <c t="s">
        <v>27</v>
      </c>
    </row>
    <row r="164" spans="1:5" ht="12.75">
      <c r="A164" s="35" t="s">
        <v>54</v>
      </c>
      <c r="E164" s="39" t="s">
        <v>5</v>
      </c>
    </row>
    <row r="165" spans="1:5" ht="38.25">
      <c r="A165" s="35" t="s">
        <v>55</v>
      </c>
      <c r="E165" s="40" t="s">
        <v>470</v>
      </c>
    </row>
    <row r="166" spans="1:5" ht="127.5">
      <c r="A166" t="s">
        <v>56</v>
      </c>
      <c r="E166" s="39" t="s">
        <v>459</v>
      </c>
    </row>
    <row r="167" spans="1:16" ht="12.75">
      <c r="A167" t="s">
        <v>49</v>
      </c>
      <c s="34" t="s">
        <v>199</v>
      </c>
      <c s="34" t="s">
        <v>852</v>
      </c>
      <c s="35" t="s">
        <v>5</v>
      </c>
      <c s="6" t="s">
        <v>853</v>
      </c>
      <c s="36" t="s">
        <v>81</v>
      </c>
      <c s="37">
        <v>4</v>
      </c>
      <c s="36">
        <v>0</v>
      </c>
      <c s="36">
        <f>ROUND(G167*H167,6)</f>
      </c>
      <c r="L167" s="38">
        <v>0</v>
      </c>
      <c s="32">
        <f>ROUND(ROUND(L167,2)*ROUND(G167,3),2)</f>
      </c>
      <c s="36" t="s">
        <v>53</v>
      </c>
      <c>
        <f>(M167*21)/100</f>
      </c>
      <c t="s">
        <v>27</v>
      </c>
    </row>
    <row r="168" spans="1:5" ht="12.75">
      <c r="A168" s="35" t="s">
        <v>54</v>
      </c>
      <c r="E168" s="39" t="s">
        <v>5</v>
      </c>
    </row>
    <row r="169" spans="1:5" ht="38.25">
      <c r="A169" s="35" t="s">
        <v>55</v>
      </c>
      <c r="E169" s="40" t="s">
        <v>601</v>
      </c>
    </row>
    <row r="170" spans="1:5" ht="178.5">
      <c r="A170" t="s">
        <v>56</v>
      </c>
      <c r="E170" s="39" t="s">
        <v>508</v>
      </c>
    </row>
    <row r="171" spans="1:16" ht="12.75">
      <c r="A171" t="s">
        <v>49</v>
      </c>
      <c s="34" t="s">
        <v>202</v>
      </c>
      <c s="34" t="s">
        <v>854</v>
      </c>
      <c s="35" t="s">
        <v>5</v>
      </c>
      <c s="6" t="s">
        <v>855</v>
      </c>
      <c s="36" t="s">
        <v>81</v>
      </c>
      <c s="37">
        <v>4</v>
      </c>
      <c s="36">
        <v>0</v>
      </c>
      <c s="36">
        <f>ROUND(G171*H171,6)</f>
      </c>
      <c r="L171" s="38">
        <v>0</v>
      </c>
      <c s="32">
        <f>ROUND(ROUND(L171,2)*ROUND(G171,3),2)</f>
      </c>
      <c s="36" t="s">
        <v>53</v>
      </c>
      <c>
        <f>(M171*21)/100</f>
      </c>
      <c t="s">
        <v>27</v>
      </c>
    </row>
    <row r="172" spans="1:5" ht="12.75">
      <c r="A172" s="35" t="s">
        <v>54</v>
      </c>
      <c r="E172" s="39" t="s">
        <v>5</v>
      </c>
    </row>
    <row r="173" spans="1:5" ht="38.25">
      <c r="A173" s="35" t="s">
        <v>55</v>
      </c>
      <c r="E173" s="40" t="s">
        <v>601</v>
      </c>
    </row>
    <row r="174" spans="1:5" ht="127.5">
      <c r="A174" t="s">
        <v>56</v>
      </c>
      <c r="E174" s="39" t="s">
        <v>459</v>
      </c>
    </row>
    <row r="175" spans="1:16" ht="12.75">
      <c r="A175" t="s">
        <v>49</v>
      </c>
      <c s="34" t="s">
        <v>206</v>
      </c>
      <c s="34" t="s">
        <v>586</v>
      </c>
      <c s="35" t="s">
        <v>5</v>
      </c>
      <c s="6" t="s">
        <v>587</v>
      </c>
      <c s="36" t="s">
        <v>81</v>
      </c>
      <c s="37">
        <v>1</v>
      </c>
      <c s="36">
        <v>0</v>
      </c>
      <c s="36">
        <f>ROUND(G175*H175,6)</f>
      </c>
      <c r="L175" s="38">
        <v>0</v>
      </c>
      <c s="32">
        <f>ROUND(ROUND(L175,2)*ROUND(G175,3),2)</f>
      </c>
      <c s="36" t="s">
        <v>53</v>
      </c>
      <c>
        <f>(M175*21)/100</f>
      </c>
      <c t="s">
        <v>27</v>
      </c>
    </row>
    <row r="176" spans="1:5" ht="12.75">
      <c r="A176" s="35" t="s">
        <v>54</v>
      </c>
      <c r="E176" s="39" t="s">
        <v>5</v>
      </c>
    </row>
    <row r="177" spans="1:5" ht="38.25">
      <c r="A177" s="35" t="s">
        <v>55</v>
      </c>
      <c r="E177" s="40" t="s">
        <v>470</v>
      </c>
    </row>
    <row r="178" spans="1:5" ht="178.5">
      <c r="A178" t="s">
        <v>56</v>
      </c>
      <c r="E178" s="39" t="s">
        <v>508</v>
      </c>
    </row>
    <row r="179" spans="1:16" ht="12.75">
      <c r="A179" t="s">
        <v>49</v>
      </c>
      <c s="34" t="s">
        <v>209</v>
      </c>
      <c s="34" t="s">
        <v>588</v>
      </c>
      <c s="35" t="s">
        <v>5</v>
      </c>
      <c s="6" t="s">
        <v>589</v>
      </c>
      <c s="36" t="s">
        <v>81</v>
      </c>
      <c s="37">
        <v>1</v>
      </c>
      <c s="36">
        <v>0</v>
      </c>
      <c s="36">
        <f>ROUND(G179*H179,6)</f>
      </c>
      <c r="L179" s="38">
        <v>0</v>
      </c>
      <c s="32">
        <f>ROUND(ROUND(L179,2)*ROUND(G179,3),2)</f>
      </c>
      <c s="36" t="s">
        <v>53</v>
      </c>
      <c>
        <f>(M179*21)/100</f>
      </c>
      <c t="s">
        <v>27</v>
      </c>
    </row>
    <row r="180" spans="1:5" ht="12.75">
      <c r="A180" s="35" t="s">
        <v>54</v>
      </c>
      <c r="E180" s="39" t="s">
        <v>5</v>
      </c>
    </row>
    <row r="181" spans="1:5" ht="38.25">
      <c r="A181" s="35" t="s">
        <v>55</v>
      </c>
      <c r="E181" s="40" t="s">
        <v>470</v>
      </c>
    </row>
    <row r="182" spans="1:5" ht="127.5">
      <c r="A182" t="s">
        <v>56</v>
      </c>
      <c r="E182" s="39" t="s">
        <v>459</v>
      </c>
    </row>
    <row r="183" spans="1:16" ht="12.75">
      <c r="A183" t="s">
        <v>49</v>
      </c>
      <c s="34" t="s">
        <v>213</v>
      </c>
      <c s="34" t="s">
        <v>736</v>
      </c>
      <c s="35" t="s">
        <v>5</v>
      </c>
      <c s="6" t="s">
        <v>737</v>
      </c>
      <c s="36" t="s">
        <v>81</v>
      </c>
      <c s="37">
        <v>1</v>
      </c>
      <c s="36">
        <v>0</v>
      </c>
      <c s="36">
        <f>ROUND(G183*H183,6)</f>
      </c>
      <c r="L183" s="38">
        <v>0</v>
      </c>
      <c s="32">
        <f>ROUND(ROUND(L183,2)*ROUND(G183,3),2)</f>
      </c>
      <c s="36" t="s">
        <v>53</v>
      </c>
      <c>
        <f>(M183*21)/100</f>
      </c>
      <c t="s">
        <v>27</v>
      </c>
    </row>
    <row r="184" spans="1:5" ht="12.75">
      <c r="A184" s="35" t="s">
        <v>54</v>
      </c>
      <c r="E184" s="39" t="s">
        <v>5</v>
      </c>
    </row>
    <row r="185" spans="1:5" ht="38.25">
      <c r="A185" s="35" t="s">
        <v>55</v>
      </c>
      <c r="E185" s="40" t="s">
        <v>470</v>
      </c>
    </row>
    <row r="186" spans="1:5" ht="178.5">
      <c r="A186" t="s">
        <v>56</v>
      </c>
      <c r="E186" s="39" t="s">
        <v>508</v>
      </c>
    </row>
    <row r="187" spans="1:16" ht="12.75">
      <c r="A187" t="s">
        <v>49</v>
      </c>
      <c s="34" t="s">
        <v>217</v>
      </c>
      <c s="34" t="s">
        <v>738</v>
      </c>
      <c s="35" t="s">
        <v>5</v>
      </c>
      <c s="6" t="s">
        <v>739</v>
      </c>
      <c s="36" t="s">
        <v>81</v>
      </c>
      <c s="37">
        <v>1</v>
      </c>
      <c s="36">
        <v>0</v>
      </c>
      <c s="36">
        <f>ROUND(G187*H187,6)</f>
      </c>
      <c r="L187" s="38">
        <v>0</v>
      </c>
      <c s="32">
        <f>ROUND(ROUND(L187,2)*ROUND(G187,3),2)</f>
      </c>
      <c s="36" t="s">
        <v>53</v>
      </c>
      <c>
        <f>(M187*21)/100</f>
      </c>
      <c t="s">
        <v>27</v>
      </c>
    </row>
    <row r="188" spans="1:5" ht="12.75">
      <c r="A188" s="35" t="s">
        <v>54</v>
      </c>
      <c r="E188" s="39" t="s">
        <v>5</v>
      </c>
    </row>
    <row r="189" spans="1:5" ht="38.25">
      <c r="A189" s="35" t="s">
        <v>55</v>
      </c>
      <c r="E189" s="40" t="s">
        <v>470</v>
      </c>
    </row>
    <row r="190" spans="1:5" ht="127.5">
      <c r="A190" t="s">
        <v>56</v>
      </c>
      <c r="E190" s="39" t="s">
        <v>459</v>
      </c>
    </row>
    <row r="191" spans="1:16" ht="12.75">
      <c r="A191" t="s">
        <v>49</v>
      </c>
      <c s="34" t="s">
        <v>221</v>
      </c>
      <c s="34" t="s">
        <v>856</v>
      </c>
      <c s="35" t="s">
        <v>5</v>
      </c>
      <c s="6" t="s">
        <v>857</v>
      </c>
      <c s="36" t="s">
        <v>81</v>
      </c>
      <c s="37">
        <v>1</v>
      </c>
      <c s="36">
        <v>0</v>
      </c>
      <c s="36">
        <f>ROUND(G191*H191,6)</f>
      </c>
      <c r="L191" s="38">
        <v>0</v>
      </c>
      <c s="32">
        <f>ROUND(ROUND(L191,2)*ROUND(G191,3),2)</f>
      </c>
      <c s="36" t="s">
        <v>53</v>
      </c>
      <c>
        <f>(M191*21)/100</f>
      </c>
      <c t="s">
        <v>27</v>
      </c>
    </row>
    <row r="192" spans="1:5" ht="12.75">
      <c r="A192" s="35" t="s">
        <v>54</v>
      </c>
      <c r="E192" s="39" t="s">
        <v>5</v>
      </c>
    </row>
    <row r="193" spans="1:5" ht="38.25">
      <c r="A193" s="35" t="s">
        <v>55</v>
      </c>
      <c r="E193" s="40" t="s">
        <v>470</v>
      </c>
    </row>
    <row r="194" spans="1:5" ht="140.25">
      <c r="A194" t="s">
        <v>56</v>
      </c>
      <c r="E194" s="39" t="s">
        <v>687</v>
      </c>
    </row>
    <row r="195" spans="1:16" ht="12.75">
      <c r="A195" t="s">
        <v>49</v>
      </c>
      <c s="34" t="s">
        <v>225</v>
      </c>
      <c s="34" t="s">
        <v>858</v>
      </c>
      <c s="35" t="s">
        <v>5</v>
      </c>
      <c s="6" t="s">
        <v>859</v>
      </c>
      <c s="36" t="s">
        <v>81</v>
      </c>
      <c s="37">
        <v>1</v>
      </c>
      <c s="36">
        <v>0</v>
      </c>
      <c s="36">
        <f>ROUND(G195*H195,6)</f>
      </c>
      <c r="L195" s="38">
        <v>0</v>
      </c>
      <c s="32">
        <f>ROUND(ROUND(L195,2)*ROUND(G195,3),2)</f>
      </c>
      <c s="36" t="s">
        <v>53</v>
      </c>
      <c>
        <f>(M195*21)/100</f>
      </c>
      <c t="s">
        <v>27</v>
      </c>
    </row>
    <row r="196" spans="1:5" ht="12.75">
      <c r="A196" s="35" t="s">
        <v>54</v>
      </c>
      <c r="E196" s="39" t="s">
        <v>5</v>
      </c>
    </row>
    <row r="197" spans="1:5" ht="38.25">
      <c r="A197" s="35" t="s">
        <v>55</v>
      </c>
      <c r="E197" s="40" t="s">
        <v>470</v>
      </c>
    </row>
    <row r="198" spans="1:5" ht="165.75">
      <c r="A198" t="s">
        <v>56</v>
      </c>
      <c r="E198" s="39" t="s">
        <v>860</v>
      </c>
    </row>
    <row r="199" spans="1:16" ht="12.75">
      <c r="A199" t="s">
        <v>49</v>
      </c>
      <c s="34" t="s">
        <v>229</v>
      </c>
      <c s="34" t="s">
        <v>861</v>
      </c>
      <c s="35" t="s">
        <v>5</v>
      </c>
      <c s="6" t="s">
        <v>862</v>
      </c>
      <c s="36" t="s">
        <v>81</v>
      </c>
      <c s="37">
        <v>10</v>
      </c>
      <c s="36">
        <v>0</v>
      </c>
      <c s="36">
        <f>ROUND(G199*H199,6)</f>
      </c>
      <c r="L199" s="38">
        <v>0</v>
      </c>
      <c s="32">
        <f>ROUND(ROUND(L199,2)*ROUND(G199,3),2)</f>
      </c>
      <c s="36" t="s">
        <v>53</v>
      </c>
      <c>
        <f>(M199*21)/100</f>
      </c>
      <c t="s">
        <v>27</v>
      </c>
    </row>
    <row r="200" spans="1:5" ht="12.75">
      <c r="A200" s="35" t="s">
        <v>54</v>
      </c>
      <c r="E200" s="39" t="s">
        <v>5</v>
      </c>
    </row>
    <row r="201" spans="1:5" ht="38.25">
      <c r="A201" s="35" t="s">
        <v>55</v>
      </c>
      <c r="E201" s="40" t="s">
        <v>714</v>
      </c>
    </row>
    <row r="202" spans="1:5" ht="191.25">
      <c r="A202" t="s">
        <v>56</v>
      </c>
      <c r="E202" s="39" t="s">
        <v>728</v>
      </c>
    </row>
    <row r="203" spans="1:16" ht="25.5">
      <c r="A203" t="s">
        <v>49</v>
      </c>
      <c s="34" t="s">
        <v>233</v>
      </c>
      <c s="34" t="s">
        <v>863</v>
      </c>
      <c s="35" t="s">
        <v>5</v>
      </c>
      <c s="6" t="s">
        <v>903</v>
      </c>
      <c s="36" t="s">
        <v>81</v>
      </c>
      <c s="37">
        <v>8</v>
      </c>
      <c s="36">
        <v>0</v>
      </c>
      <c s="36">
        <f>ROUND(G203*H203,6)</f>
      </c>
      <c r="L203" s="38">
        <v>0</v>
      </c>
      <c s="32">
        <f>ROUND(ROUND(L203,2)*ROUND(G203,3),2)</f>
      </c>
      <c s="36" t="s">
        <v>53</v>
      </c>
      <c>
        <f>(M203*21)/100</f>
      </c>
      <c t="s">
        <v>27</v>
      </c>
    </row>
    <row r="204" spans="1:5" ht="12.75">
      <c r="A204" s="35" t="s">
        <v>54</v>
      </c>
      <c r="E204" s="39" t="s">
        <v>5</v>
      </c>
    </row>
    <row r="205" spans="1:5" ht="38.25">
      <c r="A205" s="35" t="s">
        <v>55</v>
      </c>
      <c r="E205" s="40" t="s">
        <v>429</v>
      </c>
    </row>
    <row r="206" spans="1:5" ht="191.25">
      <c r="A206" t="s">
        <v>56</v>
      </c>
      <c r="E206" s="39" t="s">
        <v>728</v>
      </c>
    </row>
    <row r="207" spans="1:16" ht="25.5">
      <c r="A207" t="s">
        <v>49</v>
      </c>
      <c s="34" t="s">
        <v>237</v>
      </c>
      <c s="34" t="s">
        <v>865</v>
      </c>
      <c s="35" t="s">
        <v>5</v>
      </c>
      <c s="6" t="s">
        <v>866</v>
      </c>
      <c s="36" t="s">
        <v>81</v>
      </c>
      <c s="37">
        <v>8</v>
      </c>
      <c s="36">
        <v>0</v>
      </c>
      <c s="36">
        <f>ROUND(G207*H207,6)</f>
      </c>
      <c r="L207" s="38">
        <v>0</v>
      </c>
      <c s="32">
        <f>ROUND(ROUND(L207,2)*ROUND(G207,3),2)</f>
      </c>
      <c s="36" t="s">
        <v>53</v>
      </c>
      <c>
        <f>(M207*21)/100</f>
      </c>
      <c t="s">
        <v>27</v>
      </c>
    </row>
    <row r="208" spans="1:5" ht="12.75">
      <c r="A208" s="35" t="s">
        <v>54</v>
      </c>
      <c r="E208" s="39" t="s">
        <v>5</v>
      </c>
    </row>
    <row r="209" spans="1:5" ht="38.25">
      <c r="A209" s="35" t="s">
        <v>55</v>
      </c>
      <c r="E209" s="40" t="s">
        <v>429</v>
      </c>
    </row>
    <row r="210" spans="1:5" ht="191.25">
      <c r="A210" t="s">
        <v>56</v>
      </c>
      <c r="E210" s="39" t="s">
        <v>728</v>
      </c>
    </row>
    <row r="211" spans="1:16" ht="25.5">
      <c r="A211" t="s">
        <v>49</v>
      </c>
      <c s="34" t="s">
        <v>241</v>
      </c>
      <c s="34" t="s">
        <v>867</v>
      </c>
      <c s="35" t="s">
        <v>5</v>
      </c>
      <c s="6" t="s">
        <v>868</v>
      </c>
      <c s="36" t="s">
        <v>81</v>
      </c>
      <c s="37">
        <v>2</v>
      </c>
      <c s="36">
        <v>0</v>
      </c>
      <c s="36">
        <f>ROUND(G211*H211,6)</f>
      </c>
      <c r="L211" s="38">
        <v>0</v>
      </c>
      <c s="32">
        <f>ROUND(ROUND(L211,2)*ROUND(G211,3),2)</f>
      </c>
      <c s="36" t="s">
        <v>53</v>
      </c>
      <c>
        <f>(M211*21)/100</f>
      </c>
      <c t="s">
        <v>27</v>
      </c>
    </row>
    <row r="212" spans="1:5" ht="12.75">
      <c r="A212" s="35" t="s">
        <v>54</v>
      </c>
      <c r="E212" s="39" t="s">
        <v>5</v>
      </c>
    </row>
    <row r="213" spans="1:5" ht="38.25">
      <c r="A213" s="35" t="s">
        <v>55</v>
      </c>
      <c r="E213" s="40" t="s">
        <v>549</v>
      </c>
    </row>
    <row r="214" spans="1:5" ht="191.25">
      <c r="A214" t="s">
        <v>56</v>
      </c>
      <c r="E214" s="39" t="s">
        <v>728</v>
      </c>
    </row>
    <row r="215" spans="1:16" ht="12.75">
      <c r="A215" t="s">
        <v>49</v>
      </c>
      <c s="34" t="s">
        <v>245</v>
      </c>
      <c s="34" t="s">
        <v>869</v>
      </c>
      <c s="35" t="s">
        <v>5</v>
      </c>
      <c s="6" t="s">
        <v>870</v>
      </c>
      <c s="36" t="s">
        <v>81</v>
      </c>
      <c s="37">
        <v>36</v>
      </c>
      <c s="36">
        <v>0</v>
      </c>
      <c s="36">
        <f>ROUND(G215*H215,6)</f>
      </c>
      <c r="L215" s="38">
        <v>0</v>
      </c>
      <c s="32">
        <f>ROUND(ROUND(L215,2)*ROUND(G215,3),2)</f>
      </c>
      <c s="36" t="s">
        <v>53</v>
      </c>
      <c>
        <f>(M215*21)/100</f>
      </c>
      <c t="s">
        <v>27</v>
      </c>
    </row>
    <row r="216" spans="1:5" ht="12.75">
      <c r="A216" s="35" t="s">
        <v>54</v>
      </c>
      <c r="E216" s="39" t="s">
        <v>5</v>
      </c>
    </row>
    <row r="217" spans="1:5" ht="38.25">
      <c r="A217" s="35" t="s">
        <v>55</v>
      </c>
      <c r="E217" s="40" t="s">
        <v>871</v>
      </c>
    </row>
    <row r="218" spans="1:5" ht="140.25">
      <c r="A218" t="s">
        <v>56</v>
      </c>
      <c r="E218" s="39" t="s">
        <v>687</v>
      </c>
    </row>
    <row r="219" spans="1:16" ht="12.75">
      <c r="A219" t="s">
        <v>49</v>
      </c>
      <c s="34" t="s">
        <v>249</v>
      </c>
      <c s="34" t="s">
        <v>872</v>
      </c>
      <c s="35" t="s">
        <v>5</v>
      </c>
      <c s="6" t="s">
        <v>873</v>
      </c>
      <c s="36" t="s">
        <v>874</v>
      </c>
      <c s="37">
        <v>1</v>
      </c>
      <c s="36">
        <v>0</v>
      </c>
      <c s="36">
        <f>ROUND(G219*H219,6)</f>
      </c>
      <c r="L219" s="38">
        <v>0</v>
      </c>
      <c s="32">
        <f>ROUND(ROUND(L219,2)*ROUND(G219,3),2)</f>
      </c>
      <c s="36" t="s">
        <v>53</v>
      </c>
      <c>
        <f>(M219*21)/100</f>
      </c>
      <c t="s">
        <v>27</v>
      </c>
    </row>
    <row r="220" spans="1:5" ht="12.75">
      <c r="A220" s="35" t="s">
        <v>54</v>
      </c>
      <c r="E220" s="39" t="s">
        <v>5</v>
      </c>
    </row>
    <row r="221" spans="1:5" ht="38.25">
      <c r="A221" s="35" t="s">
        <v>55</v>
      </c>
      <c r="E221" s="40" t="s">
        <v>470</v>
      </c>
    </row>
    <row r="222" spans="1:5" ht="140.25">
      <c r="A222" t="s">
        <v>56</v>
      </c>
      <c r="E222" s="39" t="s">
        <v>875</v>
      </c>
    </row>
    <row r="223" spans="1:16" ht="12.75">
      <c r="A223" t="s">
        <v>49</v>
      </c>
      <c s="34" t="s">
        <v>253</v>
      </c>
      <c s="34" t="s">
        <v>876</v>
      </c>
      <c s="35" t="s">
        <v>5</v>
      </c>
      <c s="6" t="s">
        <v>877</v>
      </c>
      <c s="36" t="s">
        <v>874</v>
      </c>
      <c s="37">
        <v>1</v>
      </c>
      <c s="36">
        <v>0</v>
      </c>
      <c s="36">
        <f>ROUND(G223*H223,6)</f>
      </c>
      <c r="L223" s="38">
        <v>0</v>
      </c>
      <c s="32">
        <f>ROUND(ROUND(L223,2)*ROUND(G223,3),2)</f>
      </c>
      <c s="36" t="s">
        <v>53</v>
      </c>
      <c>
        <f>(M223*21)/100</f>
      </c>
      <c t="s">
        <v>27</v>
      </c>
    </row>
    <row r="224" spans="1:5" ht="12.75">
      <c r="A224" s="35" t="s">
        <v>54</v>
      </c>
      <c r="E224" s="39" t="s">
        <v>5</v>
      </c>
    </row>
    <row r="225" spans="1:5" ht="38.25">
      <c r="A225" s="35" t="s">
        <v>55</v>
      </c>
      <c r="E225" s="40" t="s">
        <v>470</v>
      </c>
    </row>
    <row r="226" spans="1:5" ht="140.25">
      <c r="A226" t="s">
        <v>56</v>
      </c>
      <c r="E226" s="39" t="s">
        <v>878</v>
      </c>
    </row>
    <row r="227" spans="1:16" ht="12.75">
      <c r="A227" t="s">
        <v>49</v>
      </c>
      <c s="34" t="s">
        <v>257</v>
      </c>
      <c s="34" t="s">
        <v>879</v>
      </c>
      <c s="35" t="s">
        <v>5</v>
      </c>
      <c s="6" t="s">
        <v>880</v>
      </c>
      <c s="36" t="s">
        <v>874</v>
      </c>
      <c s="37">
        <v>1</v>
      </c>
      <c s="36">
        <v>0</v>
      </c>
      <c s="36">
        <f>ROUND(G227*H227,6)</f>
      </c>
      <c r="L227" s="38">
        <v>0</v>
      </c>
      <c s="32">
        <f>ROUND(ROUND(L227,2)*ROUND(G227,3),2)</f>
      </c>
      <c s="36" t="s">
        <v>53</v>
      </c>
      <c>
        <f>(M227*21)/100</f>
      </c>
      <c t="s">
        <v>27</v>
      </c>
    </row>
    <row r="228" spans="1:5" ht="12.75">
      <c r="A228" s="35" t="s">
        <v>54</v>
      </c>
      <c r="E228" s="39" t="s">
        <v>5</v>
      </c>
    </row>
    <row r="229" spans="1:5" ht="38.25">
      <c r="A229" s="35" t="s">
        <v>55</v>
      </c>
      <c r="E229" s="40" t="s">
        <v>470</v>
      </c>
    </row>
    <row r="230" spans="1:5" ht="140.25">
      <c r="A230" t="s">
        <v>56</v>
      </c>
      <c r="E230" s="39" t="s">
        <v>881</v>
      </c>
    </row>
    <row r="231" spans="1:16" ht="12.75">
      <c r="A231" t="s">
        <v>49</v>
      </c>
      <c s="34" t="s">
        <v>261</v>
      </c>
      <c s="34" t="s">
        <v>773</v>
      </c>
      <c s="35" t="s">
        <v>5</v>
      </c>
      <c s="6" t="s">
        <v>774</v>
      </c>
      <c s="36" t="s">
        <v>81</v>
      </c>
      <c s="37">
        <v>1</v>
      </c>
      <c s="36">
        <v>0</v>
      </c>
      <c s="36">
        <f>ROUND(G231*H231,6)</f>
      </c>
      <c r="L231" s="38">
        <v>0</v>
      </c>
      <c s="32">
        <f>ROUND(ROUND(L231,2)*ROUND(G231,3),2)</f>
      </c>
      <c s="36" t="s">
        <v>53</v>
      </c>
      <c>
        <f>(M231*21)/100</f>
      </c>
      <c t="s">
        <v>27</v>
      </c>
    </row>
    <row r="232" spans="1:5" ht="12.75">
      <c r="A232" s="35" t="s">
        <v>54</v>
      </c>
      <c r="E232" s="39" t="s">
        <v>5</v>
      </c>
    </row>
    <row r="233" spans="1:5" ht="38.25">
      <c r="A233" s="35" t="s">
        <v>55</v>
      </c>
      <c r="E233" s="40" t="s">
        <v>470</v>
      </c>
    </row>
    <row r="234" spans="1:5" ht="140.25">
      <c r="A234" t="s">
        <v>56</v>
      </c>
      <c r="E234" s="39" t="s">
        <v>687</v>
      </c>
    </row>
    <row r="235" spans="1:16" ht="12.75">
      <c r="A235" t="s">
        <v>49</v>
      </c>
      <c s="34" t="s">
        <v>265</v>
      </c>
      <c s="34" t="s">
        <v>886</v>
      </c>
      <c s="35" t="s">
        <v>5</v>
      </c>
      <c s="6" t="s">
        <v>887</v>
      </c>
      <c s="36" t="s">
        <v>81</v>
      </c>
      <c s="37">
        <v>2</v>
      </c>
      <c s="36">
        <v>0</v>
      </c>
      <c s="36">
        <f>ROUND(G235*H235,6)</f>
      </c>
      <c r="L235" s="38">
        <v>0</v>
      </c>
      <c s="32">
        <f>ROUND(ROUND(L235,2)*ROUND(G235,3),2)</f>
      </c>
      <c s="36" t="s">
        <v>53</v>
      </c>
      <c>
        <f>(M235*21)/100</f>
      </c>
      <c t="s">
        <v>27</v>
      </c>
    </row>
    <row r="236" spans="1:5" ht="12.75">
      <c r="A236" s="35" t="s">
        <v>54</v>
      </c>
      <c r="E236" s="39" t="s">
        <v>5</v>
      </c>
    </row>
    <row r="237" spans="1:5" ht="38.25">
      <c r="A237" s="35" t="s">
        <v>55</v>
      </c>
      <c r="E237" s="40" t="s">
        <v>549</v>
      </c>
    </row>
    <row r="238" spans="1:5" ht="191.25">
      <c r="A238" t="s">
        <v>56</v>
      </c>
      <c r="E238" s="39" t="s">
        <v>728</v>
      </c>
    </row>
    <row r="239" spans="1:16" ht="12.75">
      <c r="A239" t="s">
        <v>49</v>
      </c>
      <c s="34" t="s">
        <v>269</v>
      </c>
      <c s="34" t="s">
        <v>888</v>
      </c>
      <c s="35" t="s">
        <v>5</v>
      </c>
      <c s="6" t="s">
        <v>889</v>
      </c>
      <c s="36" t="s">
        <v>81</v>
      </c>
      <c s="37">
        <v>2</v>
      </c>
      <c s="36">
        <v>0</v>
      </c>
      <c s="36">
        <f>ROUND(G239*H239,6)</f>
      </c>
      <c r="L239" s="38">
        <v>0</v>
      </c>
      <c s="32">
        <f>ROUND(ROUND(L239,2)*ROUND(G239,3),2)</f>
      </c>
      <c s="36" t="s">
        <v>53</v>
      </c>
      <c>
        <f>(M239*21)/100</f>
      </c>
      <c t="s">
        <v>27</v>
      </c>
    </row>
    <row r="240" spans="1:5" ht="12.75">
      <c r="A240" s="35" t="s">
        <v>54</v>
      </c>
      <c r="E240" s="39" t="s">
        <v>5</v>
      </c>
    </row>
    <row r="241" spans="1:5" ht="38.25">
      <c r="A241" s="35" t="s">
        <v>55</v>
      </c>
      <c r="E241" s="40" t="s">
        <v>549</v>
      </c>
    </row>
    <row r="242" spans="1:5" ht="140.25">
      <c r="A242" t="s">
        <v>56</v>
      </c>
      <c r="E242" s="39" t="s">
        <v>687</v>
      </c>
    </row>
    <row r="243" spans="1:16" ht="12.75">
      <c r="A243" t="s">
        <v>49</v>
      </c>
      <c s="34" t="s">
        <v>273</v>
      </c>
      <c s="34" t="s">
        <v>890</v>
      </c>
      <c s="35" t="s">
        <v>5</v>
      </c>
      <c s="6" t="s">
        <v>891</v>
      </c>
      <c s="36" t="s">
        <v>81</v>
      </c>
      <c s="37">
        <v>1</v>
      </c>
      <c s="36">
        <v>0</v>
      </c>
      <c s="36">
        <f>ROUND(G243*H243,6)</f>
      </c>
      <c r="L243" s="38">
        <v>0</v>
      </c>
      <c s="32">
        <f>ROUND(ROUND(L243,2)*ROUND(G243,3),2)</f>
      </c>
      <c s="36" t="s">
        <v>53</v>
      </c>
      <c>
        <f>(M243*21)/100</f>
      </c>
      <c t="s">
        <v>27</v>
      </c>
    </row>
    <row r="244" spans="1:5" ht="12.75">
      <c r="A244" s="35" t="s">
        <v>54</v>
      </c>
      <c r="E244" s="39" t="s">
        <v>5</v>
      </c>
    </row>
    <row r="245" spans="1:5" ht="38.25">
      <c r="A245" s="35" t="s">
        <v>55</v>
      </c>
      <c r="E245" s="40" t="s">
        <v>470</v>
      </c>
    </row>
    <row r="246" spans="1:5" ht="102">
      <c r="A246" t="s">
        <v>56</v>
      </c>
      <c r="E246" s="39" t="s">
        <v>777</v>
      </c>
    </row>
    <row r="247" spans="1:16" ht="12.75">
      <c r="A247" t="s">
        <v>49</v>
      </c>
      <c s="34" t="s">
        <v>277</v>
      </c>
      <c s="34" t="s">
        <v>892</v>
      </c>
      <c s="35" t="s">
        <v>5</v>
      </c>
      <c s="6" t="s">
        <v>893</v>
      </c>
      <c s="36" t="s">
        <v>81</v>
      </c>
      <c s="37">
        <v>1</v>
      </c>
      <c s="36">
        <v>0</v>
      </c>
      <c s="36">
        <f>ROUND(G247*H247,6)</f>
      </c>
      <c r="L247" s="38">
        <v>0</v>
      </c>
      <c s="32">
        <f>ROUND(ROUND(L247,2)*ROUND(G247,3),2)</f>
      </c>
      <c s="36" t="s">
        <v>53</v>
      </c>
      <c>
        <f>(M247*21)/100</f>
      </c>
      <c t="s">
        <v>27</v>
      </c>
    </row>
    <row r="248" spans="1:5" ht="12.75">
      <c r="A248" s="35" t="s">
        <v>54</v>
      </c>
      <c r="E248" s="39" t="s">
        <v>5</v>
      </c>
    </row>
    <row r="249" spans="1:5" ht="38.25">
      <c r="A249" s="35" t="s">
        <v>55</v>
      </c>
      <c r="E249" s="40" t="s">
        <v>470</v>
      </c>
    </row>
    <row r="250" spans="1:5" ht="178.5">
      <c r="A250" t="s">
        <v>56</v>
      </c>
      <c r="E250" s="39" t="s">
        <v>894</v>
      </c>
    </row>
    <row r="251" spans="1:16" ht="12.75">
      <c r="A251" t="s">
        <v>49</v>
      </c>
      <c s="34" t="s">
        <v>281</v>
      </c>
      <c s="34" t="s">
        <v>895</v>
      </c>
      <c s="35" t="s">
        <v>5</v>
      </c>
      <c s="6" t="s">
        <v>896</v>
      </c>
      <c s="36" t="s">
        <v>81</v>
      </c>
      <c s="37">
        <v>1</v>
      </c>
      <c s="36">
        <v>0</v>
      </c>
      <c s="36">
        <f>ROUND(G251*H251,6)</f>
      </c>
      <c r="L251" s="38">
        <v>0</v>
      </c>
      <c s="32">
        <f>ROUND(ROUND(L251,2)*ROUND(G251,3),2)</f>
      </c>
      <c s="36" t="s">
        <v>53</v>
      </c>
      <c>
        <f>(M251*21)/100</f>
      </c>
      <c t="s">
        <v>27</v>
      </c>
    </row>
    <row r="252" spans="1:5" ht="12.75">
      <c r="A252" s="35" t="s">
        <v>54</v>
      </c>
      <c r="E252" s="39" t="s">
        <v>5</v>
      </c>
    </row>
    <row r="253" spans="1:5" ht="38.25">
      <c r="A253" s="35" t="s">
        <v>55</v>
      </c>
      <c r="E253" s="40" t="s">
        <v>470</v>
      </c>
    </row>
    <row r="254" spans="1:5" ht="127.5">
      <c r="A254" t="s">
        <v>56</v>
      </c>
      <c r="E254" s="39" t="s">
        <v>459</v>
      </c>
    </row>
    <row r="255" spans="1:16" ht="25.5">
      <c r="A255" t="s">
        <v>49</v>
      </c>
      <c s="34" t="s">
        <v>285</v>
      </c>
      <c s="34" t="s">
        <v>788</v>
      </c>
      <c s="35" t="s">
        <v>5</v>
      </c>
      <c s="6" t="s">
        <v>789</v>
      </c>
      <c s="36" t="s">
        <v>81</v>
      </c>
      <c s="37">
        <v>1</v>
      </c>
      <c s="36">
        <v>0</v>
      </c>
      <c s="36">
        <f>ROUND(G255*H255,6)</f>
      </c>
      <c r="L255" s="38">
        <v>0</v>
      </c>
      <c s="32">
        <f>ROUND(ROUND(L255,2)*ROUND(G255,3),2)</f>
      </c>
      <c s="36" t="s">
        <v>53</v>
      </c>
      <c>
        <f>(M255*21)/100</f>
      </c>
      <c t="s">
        <v>27</v>
      </c>
    </row>
    <row r="256" spans="1:5" ht="12.75">
      <c r="A256" s="35" t="s">
        <v>54</v>
      </c>
      <c r="E256" s="39" t="s">
        <v>5</v>
      </c>
    </row>
    <row r="257" spans="1:5" ht="38.25">
      <c r="A257" s="35" t="s">
        <v>55</v>
      </c>
      <c r="E257" s="40" t="s">
        <v>470</v>
      </c>
    </row>
    <row r="258" spans="1:5" ht="178.5">
      <c r="A258" t="s">
        <v>56</v>
      </c>
      <c r="E258" s="39" t="s">
        <v>790</v>
      </c>
    </row>
    <row r="259" spans="1:16" ht="12.75">
      <c r="A259" t="s">
        <v>49</v>
      </c>
      <c s="34" t="s">
        <v>289</v>
      </c>
      <c s="34" t="s">
        <v>689</v>
      </c>
      <c s="35" t="s">
        <v>5</v>
      </c>
      <c s="6" t="s">
        <v>897</v>
      </c>
      <c s="36" t="s">
        <v>81</v>
      </c>
      <c s="37">
        <v>1</v>
      </c>
      <c s="36">
        <v>0</v>
      </c>
      <c s="36">
        <f>ROUND(G259*H259,6)</f>
      </c>
      <c r="L259" s="38">
        <v>0</v>
      </c>
      <c s="32">
        <f>ROUND(ROUND(L259,2)*ROUND(G259,3),2)</f>
      </c>
      <c s="36" t="s">
        <v>347</v>
      </c>
      <c>
        <f>(M259*21)/100</f>
      </c>
      <c t="s">
        <v>27</v>
      </c>
    </row>
    <row r="260" spans="1:5" ht="12.75">
      <c r="A260" s="35" t="s">
        <v>54</v>
      </c>
      <c r="E260" s="39" t="s">
        <v>5</v>
      </c>
    </row>
    <row r="261" spans="1:5" ht="38.25">
      <c r="A261" s="35" t="s">
        <v>55</v>
      </c>
      <c r="E261" s="40" t="s">
        <v>470</v>
      </c>
    </row>
    <row r="262" spans="1:5" ht="12.75">
      <c r="A262" t="s">
        <v>56</v>
      </c>
      <c r="E262" s="39" t="s">
        <v>471</v>
      </c>
    </row>
    <row r="263" spans="1:16" ht="12.75">
      <c r="A263" t="s">
        <v>49</v>
      </c>
      <c s="34" t="s">
        <v>293</v>
      </c>
      <c s="34" t="s">
        <v>693</v>
      </c>
      <c s="35" t="s">
        <v>5</v>
      </c>
      <c s="6" t="s">
        <v>812</v>
      </c>
      <c s="36" t="s">
        <v>81</v>
      </c>
      <c s="37">
        <v>3</v>
      </c>
      <c s="36">
        <v>0</v>
      </c>
      <c s="36">
        <f>ROUND(G263*H263,6)</f>
      </c>
      <c r="L263" s="38">
        <v>0</v>
      </c>
      <c s="32">
        <f>ROUND(ROUND(L263,2)*ROUND(G263,3),2)</f>
      </c>
      <c s="36" t="s">
        <v>347</v>
      </c>
      <c>
        <f>(M263*21)/100</f>
      </c>
      <c t="s">
        <v>27</v>
      </c>
    </row>
    <row r="264" spans="1:5" ht="12.75">
      <c r="A264" s="35" t="s">
        <v>54</v>
      </c>
      <c r="E264" s="39" t="s">
        <v>5</v>
      </c>
    </row>
    <row r="265" spans="1:5" ht="38.25">
      <c r="A265" s="35" t="s">
        <v>55</v>
      </c>
      <c r="E265" s="40" t="s">
        <v>507</v>
      </c>
    </row>
    <row r="266" spans="1:5" ht="12.75">
      <c r="A266" t="s">
        <v>56</v>
      </c>
      <c r="E266" s="39" t="s">
        <v>471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